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K:\DAES\GEMAS\CAMPANHA CIRURGIAS ELETIVAS\TABELA CATARINENSE 2026\Junho 2026\Detalhado\Hospitalar\"/>
    </mc:Choice>
  </mc:AlternateContent>
  <xr:revisionPtr revIDLastSave="0" documentId="13_ncr:1_{C1A18EF5-B8A7-43B6-8CFC-3D346E077AEC}" xr6:coauthVersionLast="47" xr6:coauthVersionMax="47" xr10:uidLastSave="{00000000-0000-0000-0000-000000000000}"/>
  <bookViews>
    <workbookView xWindow="1170" yWindow="720" windowWidth="14640" windowHeight="15480" activeTab="2" xr2:uid="{4120834B-A6BB-471E-AB24-2015C65ADE75}"/>
  </bookViews>
  <sheets>
    <sheet name="Delib" sheetId="1" r:id="rId1"/>
    <sheet name="Físico" sheetId="2" r:id="rId2"/>
    <sheet name="Complemento" sheetId="3" r:id="rId3"/>
  </sheets>
  <externalReferences>
    <externalReference r:id="rId4"/>
  </externalReferences>
  <definedNames>
    <definedName name="delxp">[1]Delib!$A$1:$C$6</definedName>
    <definedName name="dexp">Delib!$A$1:$C$6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3" i="3" l="1"/>
  <c r="D3" i="3"/>
  <c r="E3" i="3"/>
  <c r="F3" i="3"/>
  <c r="G3" i="3"/>
  <c r="G6" i="3" s="1"/>
  <c r="C4" i="3"/>
  <c r="C6" i="3" s="1"/>
  <c r="D4" i="3"/>
  <c r="D6" i="3" s="1"/>
  <c r="E4" i="3"/>
  <c r="F4" i="3"/>
  <c r="G4" i="3"/>
  <c r="C5" i="3"/>
  <c r="D5" i="3"/>
  <c r="E5" i="3"/>
  <c r="E6" i="3" s="1"/>
  <c r="F5" i="3"/>
  <c r="F6" i="3" s="1"/>
  <c r="G5" i="3"/>
  <c r="H3" i="3"/>
  <c r="H4" i="3"/>
  <c r="H2" i="3"/>
  <c r="D2" i="3"/>
  <c r="E2" i="3"/>
  <c r="F2" i="3"/>
  <c r="G2" i="3"/>
  <c r="C2" i="3"/>
  <c r="A3" i="3"/>
  <c r="A4" i="3"/>
  <c r="A5" i="3"/>
  <c r="A2" i="3"/>
  <c r="H5" i="3" l="1"/>
  <c r="H6" i="3" s="1"/>
</calcChain>
</file>

<file path=xl/sharedStrings.xml><?xml version="1.0" encoding="utf-8"?>
<sst xmlns="http://schemas.openxmlformats.org/spreadsheetml/2006/main" count="30" uniqueCount="17">
  <si>
    <t>Procedimentos realizados</t>
  </si>
  <si>
    <t>2504316 HOSPITAL NOSSA SENHORA DOS PRAZERES</t>
  </si>
  <si>
    <t>2522411 HOSPITAL AZAMBUJA</t>
  </si>
  <si>
    <t>2522691 HOSPITAL E MATERNIDADE MARIETA KONDER BORNHAUSEN</t>
  </si>
  <si>
    <t>2558246 HOSPITAL SANTA ISABEL</t>
  </si>
  <si>
    <t>2558254 HOSPITAL SANTO ANTONIO</t>
  </si>
  <si>
    <t>Total</t>
  </si>
  <si>
    <t>0407010173 GASTROPLASTIA COM DERIVACAO INTESTINAL</t>
  </si>
  <si>
    <t>0407010386 CIRURGIA BARIATRICA POR VIDEOLAPAROSCOPIA</t>
  </si>
  <si>
    <t>0415010012 TRATAMENTO C/ CIRURGIAS MULTIPLAS</t>
  </si>
  <si>
    <t>0415020034 OUTROS PROCEDIMENTOS COM CIRURGIAS SEQUENCIAIS</t>
  </si>
  <si>
    <t>GASTROPLASTIA COM DERIVACAO INTESTINAL</t>
  </si>
  <si>
    <t>CIRURGIA BARIATRICA POR VIDEOLAPAROSCOPIA</t>
  </si>
  <si>
    <t>COLANGIOPANCREATOGRAFIA RETROGRADA ENDOSCOPICA TERAPEUTICA</t>
  </si>
  <si>
    <t>TRATAMENTO C/ CIRURGIAS MULTIPLAS</t>
  </si>
  <si>
    <t>OUTROS PROCEDIMENTOS COM CIRURGIAS SEQUENCIAIS</t>
  </si>
  <si>
    <t>PERITONECTOMIA EM ONCOLOGIA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</si>
</sst>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">
    <xf numFmtId="0" fontId="0" fillId="0" borderId="0" xfId="0"/>
    <xf numFmtId="44" fontId="0" fillId="0" borderId="0" xfId="1" applyFont="1"/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AES/GEMAS/CAMPANHA%20CIRURGIAS%20ELETIVAS/TABELA%20CATARINENSE%202026/Maio%202026/Detalhado/Hospitalar/SIH%20MAC%20PROC%20FAEC%20Maio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lib"/>
      <sheetName val="Físico"/>
      <sheetName val="Financeiro"/>
    </sheetNames>
    <sheetDataSet>
      <sheetData sheetId="0">
        <row r="1">
          <cell r="A1">
            <v>407010173</v>
          </cell>
          <cell r="B1" t="str">
            <v>GASTROPLASTIA COM DERIVACAO INTESTINAL</v>
          </cell>
          <cell r="C1">
            <v>2175</v>
          </cell>
        </row>
        <row r="2">
          <cell r="A2">
            <v>407010386</v>
          </cell>
          <cell r="B2" t="str">
            <v>CIRURGIA BARIATRICA POR VIDEOLAPAROSCOPIA</v>
          </cell>
          <cell r="C2">
            <v>3072.5</v>
          </cell>
        </row>
        <row r="3">
          <cell r="A3">
            <v>407030255</v>
          </cell>
          <cell r="B3" t="str">
            <v>COLANGIOPANCREATOGRAFIA RETROGRADA ENDOSCOPICA TERAPEUTICA</v>
          </cell>
          <cell r="C3">
            <v>2428.54</v>
          </cell>
        </row>
        <row r="4">
          <cell r="A4">
            <v>415010012</v>
          </cell>
          <cell r="B4" t="str">
            <v>TRATAMENTO C/ CIRURGIAS MULTIPLAS</v>
          </cell>
          <cell r="C4">
            <v>0</v>
          </cell>
        </row>
        <row r="5">
          <cell r="A5">
            <v>415020034</v>
          </cell>
          <cell r="B5" t="str">
            <v>OUTROS PROCEDIMENTOS COM CIRURGIAS SEQUENCIAIS</v>
          </cell>
          <cell r="C5">
            <v>0</v>
          </cell>
        </row>
        <row r="6">
          <cell r="A6">
            <v>416040292</v>
          </cell>
          <cell r="B6" t="str">
            <v>PERITONECTOMIA EM ONCOLOGIA</v>
          </cell>
          <cell r="C6">
            <v>6569.67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3F8E55-84A4-4D14-8784-D4F909F7E69B}">
  <dimension ref="A1:C6"/>
  <sheetViews>
    <sheetView workbookViewId="0">
      <selection sqref="A1:C6"/>
    </sheetView>
  </sheetViews>
  <sheetFormatPr defaultRowHeight="15" x14ac:dyDescent="0.25"/>
  <sheetData>
    <row r="1" spans="1:3" x14ac:dyDescent="0.25">
      <c r="A1">
        <v>407010173</v>
      </c>
      <c r="B1" t="s">
        <v>11</v>
      </c>
      <c r="C1" s="1">
        <v>2175</v>
      </c>
    </row>
    <row r="2" spans="1:3" x14ac:dyDescent="0.25">
      <c r="A2">
        <v>407010386</v>
      </c>
      <c r="B2" t="s">
        <v>12</v>
      </c>
      <c r="C2" s="1">
        <v>3072.5</v>
      </c>
    </row>
    <row r="3" spans="1:3" x14ac:dyDescent="0.25">
      <c r="A3">
        <v>407030255</v>
      </c>
      <c r="B3" t="s">
        <v>13</v>
      </c>
      <c r="C3" s="1">
        <v>2428.54</v>
      </c>
    </row>
    <row r="4" spans="1:3" x14ac:dyDescent="0.25">
      <c r="A4">
        <v>415010012</v>
      </c>
      <c r="B4" t="s">
        <v>14</v>
      </c>
      <c r="C4" s="1">
        <v>0</v>
      </c>
    </row>
    <row r="5" spans="1:3" x14ac:dyDescent="0.25">
      <c r="A5">
        <v>415020034</v>
      </c>
      <c r="B5" t="s">
        <v>15</v>
      </c>
      <c r="C5" s="1">
        <v>0</v>
      </c>
    </row>
    <row r="6" spans="1:3" x14ac:dyDescent="0.25">
      <c r="A6">
        <v>416040292</v>
      </c>
      <c r="B6" t="s">
        <v>16</v>
      </c>
      <c r="C6" s="1">
        <v>6569.67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0679B9-6A77-4D08-8462-65C540799491}">
  <dimension ref="A1:G6"/>
  <sheetViews>
    <sheetView workbookViewId="0">
      <selection sqref="A1:G6"/>
    </sheetView>
  </sheetViews>
  <sheetFormatPr defaultRowHeight="15" x14ac:dyDescent="0.2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7</v>
      </c>
      <c r="B2">
        <v>0</v>
      </c>
      <c r="C2">
        <v>0</v>
      </c>
      <c r="D2">
        <v>0</v>
      </c>
      <c r="E2">
        <v>0</v>
      </c>
      <c r="F2">
        <v>11</v>
      </c>
      <c r="G2">
        <v>11</v>
      </c>
    </row>
    <row r="3" spans="1:7" x14ac:dyDescent="0.25">
      <c r="A3" t="s">
        <v>8</v>
      </c>
      <c r="B3">
        <v>0</v>
      </c>
      <c r="C3">
        <v>13</v>
      </c>
      <c r="D3">
        <v>0</v>
      </c>
      <c r="E3">
        <v>0</v>
      </c>
      <c r="F3">
        <v>0</v>
      </c>
      <c r="G3">
        <v>13</v>
      </c>
    </row>
    <row r="4" spans="1:7" x14ac:dyDescent="0.25">
      <c r="A4" t="s">
        <v>9</v>
      </c>
      <c r="B4">
        <v>8</v>
      </c>
      <c r="C4">
        <v>4</v>
      </c>
      <c r="D4">
        <v>0</v>
      </c>
      <c r="E4">
        <v>0</v>
      </c>
      <c r="F4">
        <v>1</v>
      </c>
      <c r="G4">
        <v>13</v>
      </c>
    </row>
    <row r="5" spans="1:7" x14ac:dyDescent="0.25">
      <c r="A5" t="s">
        <v>10</v>
      </c>
      <c r="B5">
        <v>0</v>
      </c>
      <c r="C5">
        <v>1</v>
      </c>
      <c r="D5">
        <v>3</v>
      </c>
      <c r="E5">
        <v>4</v>
      </c>
      <c r="F5">
        <v>0</v>
      </c>
      <c r="G5">
        <v>8</v>
      </c>
    </row>
    <row r="6" spans="1:7" x14ac:dyDescent="0.25">
      <c r="A6" t="s">
        <v>6</v>
      </c>
      <c r="B6">
        <v>8</v>
      </c>
      <c r="C6">
        <v>18</v>
      </c>
      <c r="D6">
        <v>3</v>
      </c>
      <c r="E6">
        <v>4</v>
      </c>
      <c r="F6">
        <v>12</v>
      </c>
      <c r="G6">
        <v>45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81582B-265E-4106-9DD9-83AC51E1BADA}">
  <dimension ref="A1:H6"/>
  <sheetViews>
    <sheetView tabSelected="1" workbookViewId="0">
      <selection activeCell="H6" sqref="C2:H6"/>
    </sheetView>
  </sheetViews>
  <sheetFormatPr defaultRowHeight="15" x14ac:dyDescent="0.25"/>
  <cols>
    <col min="1" max="1" width="10" bestFit="1" customWidth="1"/>
    <col min="2" max="2" width="10.7109375" customWidth="1"/>
    <col min="3" max="3" width="9.28515625" bestFit="1" customWidth="1"/>
    <col min="4" max="4" width="13.28515625" bestFit="1" customWidth="1"/>
    <col min="5" max="6" width="9.28515625" bestFit="1" customWidth="1"/>
    <col min="7" max="8" width="13.28515625" bestFit="1" customWidth="1"/>
  </cols>
  <sheetData>
    <row r="1" spans="1:8" x14ac:dyDescent="0.2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</row>
    <row r="2" spans="1:8" x14ac:dyDescent="0.25">
      <c r="A2">
        <f>LEFT(B2,10)*1</f>
        <v>407010173</v>
      </c>
      <c r="B2" t="s">
        <v>7</v>
      </c>
      <c r="C2" s="1">
        <f>IFERROR(VLOOKUP($A2,dexp,3,0)*(Físico!B2),0)</f>
        <v>0</v>
      </c>
      <c r="D2" s="1">
        <f>IFERROR(VLOOKUP($A2,dexp,3,0)*(Físico!C2),0)</f>
        <v>0</v>
      </c>
      <c r="E2" s="1">
        <f>IFERROR(VLOOKUP($A2,dexp,3,0)*(Físico!D2),0)</f>
        <v>0</v>
      </c>
      <c r="F2" s="1">
        <f>IFERROR(VLOOKUP($A2,dexp,3,0)*(Físico!E2),0)</f>
        <v>0</v>
      </c>
      <c r="G2" s="1">
        <f>IFERROR(VLOOKUP($A2,dexp,3,0)*(Físico!F2),0)</f>
        <v>23925</v>
      </c>
      <c r="H2" s="1">
        <f>SUM(C2:G2)</f>
        <v>23925</v>
      </c>
    </row>
    <row r="3" spans="1:8" x14ac:dyDescent="0.25">
      <c r="A3">
        <f t="shared" ref="A3:A5" si="0">LEFT(B3,10)*1</f>
        <v>407010386</v>
      </c>
      <c r="B3" t="s">
        <v>8</v>
      </c>
      <c r="C3" s="1">
        <f>IFERROR(VLOOKUP($A3,dexp,3,0)*(Físico!B3),0)</f>
        <v>0</v>
      </c>
      <c r="D3" s="1">
        <f>IFERROR(VLOOKUP($A3,dexp,3,0)*(Físico!C3),0)</f>
        <v>39942.5</v>
      </c>
      <c r="E3" s="1">
        <f>IFERROR(VLOOKUP($A3,dexp,3,0)*(Físico!D3),0)</f>
        <v>0</v>
      </c>
      <c r="F3" s="1">
        <f>IFERROR(VLOOKUP($A3,dexp,3,0)*(Físico!E3),0)</f>
        <v>0</v>
      </c>
      <c r="G3" s="1">
        <f>IFERROR(VLOOKUP($A3,dexp,3,0)*(Físico!F3),0)</f>
        <v>0</v>
      </c>
      <c r="H3" s="1">
        <f t="shared" ref="H3:H6" si="1">SUM(C3:G3)</f>
        <v>39942.5</v>
      </c>
    </row>
    <row r="4" spans="1:8" x14ac:dyDescent="0.25">
      <c r="A4">
        <f t="shared" si="0"/>
        <v>415010012</v>
      </c>
      <c r="B4" t="s">
        <v>9</v>
      </c>
      <c r="C4" s="1">
        <f>IFERROR(VLOOKUP($A4,dexp,3,0)*(Físico!B4),0)</f>
        <v>0</v>
      </c>
      <c r="D4" s="1">
        <f>IFERROR(VLOOKUP($A4,dexp,3,0)*(Físico!C4),0)</f>
        <v>0</v>
      </c>
      <c r="E4" s="1">
        <f>IFERROR(VLOOKUP($A4,dexp,3,0)*(Físico!D4),0)</f>
        <v>0</v>
      </c>
      <c r="F4" s="1">
        <f>IFERROR(VLOOKUP($A4,dexp,3,0)*(Físico!E4),0)</f>
        <v>0</v>
      </c>
      <c r="G4" s="1">
        <f>IFERROR(VLOOKUP($A4,dexp,3,0)*(Físico!F4),0)</f>
        <v>0</v>
      </c>
      <c r="H4" s="1">
        <f t="shared" si="1"/>
        <v>0</v>
      </c>
    </row>
    <row r="5" spans="1:8" x14ac:dyDescent="0.25">
      <c r="A5">
        <f t="shared" si="0"/>
        <v>415020034</v>
      </c>
      <c r="B5" t="s">
        <v>10</v>
      </c>
      <c r="C5" s="1">
        <f>IFERROR(VLOOKUP($A5,dexp,3,0)*(Físico!B5),0)</f>
        <v>0</v>
      </c>
      <c r="D5" s="1">
        <f>IFERROR(VLOOKUP($A5,dexp,3,0)*(Físico!C5),0)</f>
        <v>0</v>
      </c>
      <c r="E5" s="1">
        <f>IFERROR(VLOOKUP($A5,dexp,3,0)*(Físico!D5),0)</f>
        <v>0</v>
      </c>
      <c r="F5" s="1">
        <f>IFERROR(VLOOKUP($A5,dexp,3,0)*(Físico!E5),0)</f>
        <v>0</v>
      </c>
      <c r="G5" s="1">
        <f>IFERROR(VLOOKUP($A5,dexp,3,0)*(Físico!F5),0)</f>
        <v>0</v>
      </c>
      <c r="H5" s="1">
        <f t="shared" si="1"/>
        <v>0</v>
      </c>
    </row>
    <row r="6" spans="1:8" x14ac:dyDescent="0.25">
      <c r="B6" t="s">
        <v>6</v>
      </c>
      <c r="C6" s="1">
        <f t="shared" ref="C6:G6" si="2">SUM(C2:C5)</f>
        <v>0</v>
      </c>
      <c r="D6" s="1">
        <f t="shared" si="2"/>
        <v>39942.5</v>
      </c>
      <c r="E6" s="1">
        <f t="shared" si="2"/>
        <v>0</v>
      </c>
      <c r="F6" s="1">
        <f t="shared" si="2"/>
        <v>0</v>
      </c>
      <c r="G6" s="1">
        <f t="shared" si="2"/>
        <v>23925</v>
      </c>
      <c r="H6" s="1">
        <f>SUM(H2:H5)</f>
        <v>63867.5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1</vt:i4>
      </vt:variant>
    </vt:vector>
  </HeadingPairs>
  <TitlesOfParts>
    <vt:vector size="4" baseType="lpstr">
      <vt:lpstr>Delib</vt:lpstr>
      <vt:lpstr>Físico</vt:lpstr>
      <vt:lpstr>Complemento</vt:lpstr>
      <vt:lpstr>dexp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Eduardo Pereira Carpes</dc:creator>
  <cp:lastModifiedBy>Carlos Eduardo Pereira Carpes</cp:lastModifiedBy>
  <dcterms:created xsi:type="dcterms:W3CDTF">2026-08-10T11:12:40Z</dcterms:created>
  <dcterms:modified xsi:type="dcterms:W3CDTF">2026-08-10T13:11:55Z</dcterms:modified>
</cp:coreProperties>
</file>