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Setembro\Detalhado\Ambulatorial\"/>
    </mc:Choice>
  </mc:AlternateContent>
  <xr:revisionPtr revIDLastSave="0" documentId="13_ncr:1_{37EB7188-D2CA-4F37-AC8D-5235D7B13A7C}" xr6:coauthVersionLast="47" xr6:coauthVersionMax="47" xr10:uidLastSave="{00000000-0000-0000-0000-000000000000}"/>
  <bookViews>
    <workbookView xWindow="-120" yWindow="-120" windowWidth="29040" windowHeight="15720" activeTab="4" xr2:uid="{06DDF2B0-EF13-4CE1-AEB0-0AA2231F7B2C}"/>
  </bookViews>
  <sheets>
    <sheet name="Delib" sheetId="3" r:id="rId1"/>
    <sheet name="Físico" sheetId="1" r:id="rId2"/>
    <sheet name="Financeiro" sheetId="2" r:id="rId3"/>
    <sheet name="Complemento" sheetId="4" r:id="rId4"/>
    <sheet name="Total" sheetId="5" r:id="rId5"/>
  </sheets>
  <externalReferences>
    <externalReference r:id="rId6"/>
  </externalReferences>
  <definedNames>
    <definedName name="deli">[1]Delib!$A$1:$B$15</definedName>
    <definedName name="delix">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5" l="1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Q3" i="5"/>
  <c r="Q4" i="5"/>
  <c r="Q5" i="5"/>
  <c r="Q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B2" i="5"/>
  <c r="A3" i="4"/>
  <c r="I3" i="4" s="1"/>
  <c r="A4" i="4"/>
  <c r="H4" i="4" s="1"/>
  <c r="A5" i="4"/>
  <c r="I5" i="4" s="1"/>
  <c r="G3" i="4"/>
  <c r="H3" i="4"/>
  <c r="L3" i="4"/>
  <c r="N3" i="4"/>
  <c r="O3" i="4"/>
  <c r="P3" i="4"/>
  <c r="E5" i="4"/>
  <c r="G5" i="4"/>
  <c r="H5" i="4"/>
  <c r="J5" i="4"/>
  <c r="K5" i="4"/>
  <c r="P5" i="4"/>
  <c r="Q5" i="4"/>
  <c r="A2" i="4"/>
  <c r="M2" i="4" l="1"/>
  <c r="C2" i="4"/>
  <c r="D5" i="4"/>
  <c r="Q2" i="4"/>
  <c r="I2" i="4"/>
  <c r="M5" i="4"/>
  <c r="C5" i="4"/>
  <c r="F3" i="4"/>
  <c r="K2" i="4"/>
  <c r="J2" i="4"/>
  <c r="N5" i="4"/>
  <c r="P2" i="4"/>
  <c r="H2" i="4"/>
  <c r="L5" i="4"/>
  <c r="J4" i="4"/>
  <c r="D3" i="4"/>
  <c r="O2" i="4"/>
  <c r="G2" i="4"/>
  <c r="E2" i="4"/>
  <c r="F2" i="4"/>
  <c r="D2" i="4"/>
  <c r="N2" i="4"/>
  <c r="L2" i="4"/>
  <c r="H6" i="4"/>
  <c r="F6" i="4"/>
  <c r="P4" i="4"/>
  <c r="P6" i="4" s="1"/>
  <c r="O4" i="4"/>
  <c r="F4" i="4"/>
  <c r="M3" i="4"/>
  <c r="E3" i="4"/>
  <c r="G4" i="4"/>
  <c r="E4" i="4"/>
  <c r="E6" i="4" s="1"/>
  <c r="O5" i="4"/>
  <c r="F5" i="4"/>
  <c r="M4" i="4"/>
  <c r="D4" i="4"/>
  <c r="K3" i="4"/>
  <c r="C3" i="4"/>
  <c r="I4" i="4"/>
  <c r="I6" i="4" s="1"/>
  <c r="L4" i="4"/>
  <c r="L6" i="4" s="1"/>
  <c r="C4" i="4"/>
  <c r="J3" i="4"/>
  <c r="N4" i="4"/>
  <c r="K4" i="4"/>
  <c r="Q3" i="4"/>
  <c r="Q4" i="4"/>
  <c r="R2" i="4"/>
  <c r="D6" i="4" l="1"/>
  <c r="M6" i="4"/>
  <c r="G6" i="4"/>
  <c r="N6" i="4"/>
  <c r="J6" i="4"/>
  <c r="R5" i="4"/>
  <c r="R4" i="4"/>
  <c r="O6" i="4"/>
  <c r="R3" i="4"/>
  <c r="R6" i="4" s="1"/>
  <c r="C6" i="4"/>
  <c r="Q6" i="4"/>
  <c r="K6" i="4"/>
</calcChain>
</file>

<file path=xl/sharedStrings.xml><?xml version="1.0" encoding="utf-8"?>
<sst xmlns="http://schemas.openxmlformats.org/spreadsheetml/2006/main" count="90" uniqueCount="23">
  <si>
    <t>Estabelecimentos CNES-SC</t>
  </si>
  <si>
    <t>Total</t>
  </si>
  <si>
    <t>2379627 HOSPITAL SAMARIA</t>
  </si>
  <si>
    <t>2491249 HOSPITAL SANTA CRUZ DE CANOINHAS</t>
  </si>
  <si>
    <t>2521873 HOSPITAL BEATRIZ RAMOS</t>
  </si>
  <si>
    <t>2522209 HOSPITAL MISERICORDIA</t>
  </si>
  <si>
    <t>2522691 HOSPITAL E MATERNIDADE MARIETA KONDER BORNHAUSEN</t>
  </si>
  <si>
    <t>2558246 HOSPITAL SANTA ISABEL</t>
  </si>
  <si>
    <t>3123251 HOSPITAL DE OLHOS DE BLUMENAU</t>
  </si>
  <si>
    <t>3180948 CLINICA DE OLHOS DR ROBERTO VON HERTWIG</t>
  </si>
  <si>
    <t>5195756 CIS NORDESTE SC</t>
  </si>
  <si>
    <t>7728557 BOJ FILIAL</t>
  </si>
  <si>
    <t>9359397 HOSPITAL DA VISAO JOINVILLE</t>
  </si>
  <si>
    <t>9717463 HOSPITAL DA VISAO JARAGUA DO SUL</t>
  </si>
  <si>
    <t>Código Proc.</t>
  </si>
  <si>
    <t>Complemento</t>
  </si>
  <si>
    <t>0405050364  TRATAMENTO CIRURGICO DE PTERIGIO</t>
  </si>
  <si>
    <t>0405010184  TRATAMENTO CIRURGICO DE BLEFAROCALASE</t>
  </si>
  <si>
    <t>0404010369  TIMPANOTOMIA P/ TUBO DE VENTILACAO</t>
  </si>
  <si>
    <t>0409010154  EXTRACAO ENDOSCOPICA DE CORPO ESTRANHO / CALCULO</t>
  </si>
  <si>
    <t>2306344 HOSPITAL JARAGUA</t>
  </si>
  <si>
    <t>2521695 HOSPITAL RIO NEGRINHO</t>
  </si>
  <si>
    <t>2568713 HOSPITAL REGIONAL ALTO VALE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</si>
</sst>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Agosto/Detalhado/Ambulatorial/SIA%20MAC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303050233</v>
          </cell>
          <cell r="B2">
            <v>1254.56</v>
          </cell>
        </row>
        <row r="3">
          <cell r="A3">
            <v>405050364</v>
          </cell>
          <cell r="B3">
            <v>628.65</v>
          </cell>
        </row>
        <row r="4">
          <cell r="A4">
            <v>405010184</v>
          </cell>
          <cell r="B4">
            <v>286.26</v>
          </cell>
        </row>
        <row r="5">
          <cell r="A5">
            <v>404010369</v>
          </cell>
          <cell r="B5">
            <v>511.56</v>
          </cell>
        </row>
        <row r="6">
          <cell r="A6">
            <v>409010154</v>
          </cell>
          <cell r="B6">
            <v>500</v>
          </cell>
        </row>
        <row r="7">
          <cell r="A7">
            <v>418010013</v>
          </cell>
          <cell r="B7">
            <v>4361.55</v>
          </cell>
        </row>
        <row r="8">
          <cell r="A8">
            <v>418010021</v>
          </cell>
          <cell r="B8">
            <v>2056.59</v>
          </cell>
        </row>
        <row r="9">
          <cell r="A9">
            <v>418010030</v>
          </cell>
          <cell r="B9">
            <v>2577.6</v>
          </cell>
        </row>
        <row r="10">
          <cell r="A10">
            <v>418010080</v>
          </cell>
          <cell r="B10">
            <v>1200</v>
          </cell>
        </row>
        <row r="11">
          <cell r="A11">
            <v>418020019</v>
          </cell>
          <cell r="B11">
            <v>1800</v>
          </cell>
        </row>
        <row r="12">
          <cell r="A12">
            <v>418020027</v>
          </cell>
          <cell r="B12">
            <v>1800</v>
          </cell>
        </row>
        <row r="13">
          <cell r="A13">
            <v>418020035</v>
          </cell>
          <cell r="B13">
            <v>1200</v>
          </cell>
        </row>
        <row r="14">
          <cell r="A14">
            <v>309070015</v>
          </cell>
          <cell r="B14">
            <v>150</v>
          </cell>
        </row>
        <row r="15">
          <cell r="A15">
            <v>309070023</v>
          </cell>
          <cell r="B15">
            <v>300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D2A7B-048A-4E64-A248-C94C48900F8A}">
  <dimension ref="A1:B15"/>
  <sheetViews>
    <sheetView workbookViewId="0">
      <selection sqref="A1:B15"/>
    </sheetView>
  </sheetViews>
  <sheetFormatPr defaultRowHeight="15" x14ac:dyDescent="0.25"/>
  <sheetData>
    <row r="1" spans="1:2" x14ac:dyDescent="0.25">
      <c r="A1" t="s">
        <v>14</v>
      </c>
      <c r="B1" t="s">
        <v>15</v>
      </c>
    </row>
    <row r="2" spans="1:2" x14ac:dyDescent="0.25">
      <c r="A2">
        <v>303050233</v>
      </c>
      <c r="B2">
        <v>1254.56</v>
      </c>
    </row>
    <row r="3" spans="1:2" x14ac:dyDescent="0.25">
      <c r="A3">
        <v>405050364</v>
      </c>
      <c r="B3">
        <v>628.65</v>
      </c>
    </row>
    <row r="4" spans="1:2" x14ac:dyDescent="0.25">
      <c r="A4">
        <v>405010184</v>
      </c>
      <c r="B4">
        <v>286.26</v>
      </c>
    </row>
    <row r="5" spans="1:2" x14ac:dyDescent="0.25">
      <c r="A5">
        <v>404010369</v>
      </c>
      <c r="B5">
        <v>511.56</v>
      </c>
    </row>
    <row r="6" spans="1:2" x14ac:dyDescent="0.25">
      <c r="A6">
        <v>409010154</v>
      </c>
      <c r="B6">
        <v>500</v>
      </c>
    </row>
    <row r="7" spans="1:2" x14ac:dyDescent="0.25">
      <c r="A7">
        <v>418010013</v>
      </c>
      <c r="B7">
        <v>4361.55</v>
      </c>
    </row>
    <row r="8" spans="1:2" x14ac:dyDescent="0.25">
      <c r="A8">
        <v>418010021</v>
      </c>
      <c r="B8">
        <v>2056.59</v>
      </c>
    </row>
    <row r="9" spans="1:2" x14ac:dyDescent="0.25">
      <c r="A9">
        <v>418010030</v>
      </c>
      <c r="B9">
        <v>2577.6</v>
      </c>
    </row>
    <row r="10" spans="1:2" x14ac:dyDescent="0.25">
      <c r="A10">
        <v>418010080</v>
      </c>
      <c r="B10">
        <v>1200</v>
      </c>
    </row>
    <row r="11" spans="1:2" x14ac:dyDescent="0.25">
      <c r="A11">
        <v>418020019</v>
      </c>
      <c r="B11">
        <v>1800</v>
      </c>
    </row>
    <row r="12" spans="1:2" x14ac:dyDescent="0.25">
      <c r="A12">
        <v>418020027</v>
      </c>
      <c r="B12">
        <v>1800</v>
      </c>
    </row>
    <row r="13" spans="1:2" x14ac:dyDescent="0.25">
      <c r="A13">
        <v>418020035</v>
      </c>
      <c r="B13">
        <v>1200</v>
      </c>
    </row>
    <row r="14" spans="1:2" x14ac:dyDescent="0.25">
      <c r="A14">
        <v>309070015</v>
      </c>
      <c r="B14">
        <v>150</v>
      </c>
    </row>
    <row r="15" spans="1:2" x14ac:dyDescent="0.25">
      <c r="A15">
        <v>309070023</v>
      </c>
      <c r="B15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5C3AC-7C2E-4C0B-8A77-A3B66EA26F69}">
  <dimension ref="A1:Q6"/>
  <sheetViews>
    <sheetView workbookViewId="0">
      <selection sqref="A1:Q6"/>
    </sheetView>
  </sheetViews>
  <sheetFormatPr defaultRowHeight="15" x14ac:dyDescent="0.25"/>
  <sheetData>
    <row r="1" spans="1:17" x14ac:dyDescent="0.25">
      <c r="A1" t="s">
        <v>0</v>
      </c>
      <c r="B1" t="s">
        <v>20</v>
      </c>
      <c r="C1" t="s">
        <v>2</v>
      </c>
      <c r="D1" t="s">
        <v>3</v>
      </c>
      <c r="E1" t="s">
        <v>21</v>
      </c>
      <c r="F1" t="s">
        <v>4</v>
      </c>
      <c r="G1" t="s">
        <v>5</v>
      </c>
      <c r="H1" t="s">
        <v>6</v>
      </c>
      <c r="I1" t="s">
        <v>7</v>
      </c>
      <c r="J1" t="s">
        <v>22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</v>
      </c>
    </row>
    <row r="2" spans="1:17" x14ac:dyDescent="0.25">
      <c r="A2" t="s">
        <v>16</v>
      </c>
      <c r="B2">
        <v>0</v>
      </c>
      <c r="C2">
        <v>2</v>
      </c>
      <c r="D2">
        <v>12</v>
      </c>
      <c r="E2">
        <v>0</v>
      </c>
      <c r="F2">
        <v>86</v>
      </c>
      <c r="G2">
        <v>2</v>
      </c>
      <c r="H2">
        <v>69</v>
      </c>
      <c r="I2">
        <v>0</v>
      </c>
      <c r="J2">
        <v>0</v>
      </c>
      <c r="K2">
        <v>5</v>
      </c>
      <c r="L2">
        <v>15</v>
      </c>
      <c r="M2">
        <v>27</v>
      </c>
      <c r="N2">
        <v>52</v>
      </c>
      <c r="O2">
        <v>134</v>
      </c>
      <c r="P2">
        <v>38</v>
      </c>
      <c r="Q2">
        <v>442</v>
      </c>
    </row>
    <row r="3" spans="1:17" x14ac:dyDescent="0.25">
      <c r="A3" t="s">
        <v>17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2</v>
      </c>
      <c r="O3">
        <v>0</v>
      </c>
      <c r="P3">
        <v>0</v>
      </c>
      <c r="Q3">
        <v>2</v>
      </c>
    </row>
    <row r="4" spans="1:17" x14ac:dyDescent="0.25">
      <c r="A4" t="s">
        <v>18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2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2</v>
      </c>
    </row>
    <row r="5" spans="1:17" x14ac:dyDescent="0.25">
      <c r="A5" t="s">
        <v>19</v>
      </c>
      <c r="B5">
        <v>1</v>
      </c>
      <c r="C5">
        <v>0</v>
      </c>
      <c r="D5">
        <v>6</v>
      </c>
      <c r="E5">
        <v>13</v>
      </c>
      <c r="F5">
        <v>0</v>
      </c>
      <c r="G5">
        <v>0</v>
      </c>
      <c r="H5">
        <v>0</v>
      </c>
      <c r="I5">
        <v>10</v>
      </c>
      <c r="J5">
        <v>8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38</v>
      </c>
    </row>
    <row r="6" spans="1:17" x14ac:dyDescent="0.25">
      <c r="A6" t="s">
        <v>1</v>
      </c>
      <c r="B6">
        <v>1</v>
      </c>
      <c r="C6">
        <v>2</v>
      </c>
      <c r="D6">
        <v>18</v>
      </c>
      <c r="E6">
        <v>13</v>
      </c>
      <c r="F6">
        <v>86</v>
      </c>
      <c r="G6">
        <v>2</v>
      </c>
      <c r="H6">
        <v>69</v>
      </c>
      <c r="I6">
        <v>12</v>
      </c>
      <c r="J6">
        <v>8</v>
      </c>
      <c r="K6">
        <v>5</v>
      </c>
      <c r="L6">
        <v>15</v>
      </c>
      <c r="M6">
        <v>27</v>
      </c>
      <c r="N6">
        <v>54</v>
      </c>
      <c r="O6">
        <v>134</v>
      </c>
      <c r="P6">
        <v>38</v>
      </c>
      <c r="Q6">
        <v>484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B1F1-B154-4981-8D13-C51E30F142B6}">
  <dimension ref="A1:Q6"/>
  <sheetViews>
    <sheetView workbookViewId="0">
      <selection activeCell="Q6" sqref="Q6"/>
    </sheetView>
  </sheetViews>
  <sheetFormatPr defaultRowHeight="15" x14ac:dyDescent="0.25"/>
  <cols>
    <col min="1" max="1" width="10.85546875" customWidth="1"/>
    <col min="2" max="2" width="10.85546875" bestFit="1" customWidth="1"/>
    <col min="3" max="3" width="12.28515625" bestFit="1" customWidth="1"/>
    <col min="4" max="5" width="13.5703125" bestFit="1" customWidth="1"/>
    <col min="6" max="6" width="13.42578125" bestFit="1" customWidth="1"/>
    <col min="7" max="7" width="10.7109375" bestFit="1" customWidth="1"/>
    <col min="8" max="8" width="13.28515625" bestFit="1" customWidth="1"/>
    <col min="9" max="10" width="12.28515625" bestFit="1" customWidth="1"/>
    <col min="11" max="12" width="13.42578125" bestFit="1" customWidth="1"/>
    <col min="13" max="13" width="12.28515625" bestFit="1" customWidth="1"/>
    <col min="14" max="14" width="13.42578125" bestFit="1" customWidth="1"/>
    <col min="15" max="15" width="13.28515625" bestFit="1" customWidth="1"/>
    <col min="16" max="16" width="12.140625" bestFit="1" customWidth="1"/>
    <col min="17" max="17" width="13.28515625" bestFit="1" customWidth="1"/>
  </cols>
  <sheetData>
    <row r="1" spans="1:17" x14ac:dyDescent="0.25">
      <c r="A1" t="s">
        <v>0</v>
      </c>
      <c r="B1" t="s">
        <v>20</v>
      </c>
      <c r="C1" t="s">
        <v>2</v>
      </c>
      <c r="D1" t="s">
        <v>3</v>
      </c>
      <c r="E1" t="s">
        <v>21</v>
      </c>
      <c r="F1" t="s">
        <v>4</v>
      </c>
      <c r="G1" t="s">
        <v>5</v>
      </c>
      <c r="H1" t="s">
        <v>6</v>
      </c>
      <c r="I1" t="s">
        <v>7</v>
      </c>
      <c r="J1" t="s">
        <v>22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</v>
      </c>
    </row>
    <row r="2" spans="1:17" x14ac:dyDescent="0.25">
      <c r="A2" t="s">
        <v>16</v>
      </c>
      <c r="B2" s="1">
        <v>0</v>
      </c>
      <c r="C2" s="1">
        <v>419.1</v>
      </c>
      <c r="D2" s="1">
        <v>2514.6</v>
      </c>
      <c r="E2" s="1">
        <v>0</v>
      </c>
      <c r="F2" s="1">
        <v>18021.3</v>
      </c>
      <c r="G2" s="1">
        <v>419.1</v>
      </c>
      <c r="H2" s="1">
        <v>14458.95</v>
      </c>
      <c r="I2" s="1">
        <v>0</v>
      </c>
      <c r="J2" s="1">
        <v>0</v>
      </c>
      <c r="K2" s="1">
        <v>1047.75</v>
      </c>
      <c r="L2" s="1">
        <v>3143.25</v>
      </c>
      <c r="M2" s="1">
        <v>5657.85</v>
      </c>
      <c r="N2" s="1">
        <v>10896.6</v>
      </c>
      <c r="O2" s="1">
        <v>28079.7</v>
      </c>
      <c r="P2" s="1">
        <v>7962.9</v>
      </c>
      <c r="Q2" s="1">
        <v>92621.1</v>
      </c>
    </row>
    <row r="3" spans="1:17" x14ac:dyDescent="0.25">
      <c r="A3" t="s">
        <v>17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190.84</v>
      </c>
      <c r="O3" s="1">
        <v>0</v>
      </c>
      <c r="P3" s="1">
        <v>0</v>
      </c>
      <c r="Q3" s="1">
        <v>190.84</v>
      </c>
    </row>
    <row r="4" spans="1:17" x14ac:dyDescent="0.25">
      <c r="A4" t="s">
        <v>18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113.68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113.68</v>
      </c>
    </row>
    <row r="5" spans="1:17" x14ac:dyDescent="0.25">
      <c r="A5" t="s">
        <v>19</v>
      </c>
      <c r="B5" s="1">
        <v>29.84</v>
      </c>
      <c r="C5" s="1">
        <v>0</v>
      </c>
      <c r="D5" s="1">
        <v>179.04</v>
      </c>
      <c r="E5" s="1">
        <v>387.92</v>
      </c>
      <c r="F5" s="1">
        <v>0</v>
      </c>
      <c r="G5" s="1">
        <v>0</v>
      </c>
      <c r="H5" s="1">
        <v>0</v>
      </c>
      <c r="I5" s="1">
        <v>298.39999999999998</v>
      </c>
      <c r="J5" s="1">
        <v>238.72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1133.92</v>
      </c>
    </row>
    <row r="6" spans="1:17" x14ac:dyDescent="0.25">
      <c r="A6" t="s">
        <v>1</v>
      </c>
      <c r="B6" s="1">
        <v>29.84</v>
      </c>
      <c r="C6" s="1">
        <v>419.1</v>
      </c>
      <c r="D6" s="1">
        <v>2693.64</v>
      </c>
      <c r="E6" s="1">
        <v>387.92</v>
      </c>
      <c r="F6" s="1">
        <v>18021.3</v>
      </c>
      <c r="G6" s="1">
        <v>419.1</v>
      </c>
      <c r="H6" s="1">
        <v>14458.95</v>
      </c>
      <c r="I6" s="1">
        <v>412.08</v>
      </c>
      <c r="J6" s="1">
        <v>238.72</v>
      </c>
      <c r="K6" s="1">
        <v>1047.75</v>
      </c>
      <c r="L6" s="1">
        <v>3143.25</v>
      </c>
      <c r="M6" s="1">
        <v>5657.85</v>
      </c>
      <c r="N6" s="1">
        <v>11087.44</v>
      </c>
      <c r="O6" s="1">
        <v>28079.7</v>
      </c>
      <c r="P6" s="1">
        <v>7962.9</v>
      </c>
      <c r="Q6" s="1">
        <v>94059.54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F1531-8A95-4B01-BA8F-520326D2D401}">
  <dimension ref="A1:R6"/>
  <sheetViews>
    <sheetView workbookViewId="0">
      <selection activeCell="B1" sqref="B1:R6"/>
    </sheetView>
  </sheetViews>
  <sheetFormatPr defaultRowHeight="15" x14ac:dyDescent="0.25"/>
  <cols>
    <col min="1" max="1" width="10" bestFit="1" customWidth="1"/>
    <col min="3" max="4" width="12.28515625" bestFit="1" customWidth="1"/>
    <col min="5" max="5" width="13.42578125" bestFit="1" customWidth="1"/>
    <col min="6" max="6" width="12.28515625" bestFit="1" customWidth="1"/>
    <col min="7" max="7" width="13.42578125" bestFit="1" customWidth="1"/>
    <col min="8" max="8" width="12.28515625" bestFit="1" customWidth="1"/>
    <col min="9" max="9" width="13.28515625" bestFit="1" customWidth="1"/>
    <col min="10" max="10" width="12.28515625" bestFit="1" customWidth="1"/>
    <col min="11" max="14" width="13.42578125" bestFit="1" customWidth="1"/>
    <col min="15" max="15" width="14.42578125" bestFit="1" customWidth="1"/>
    <col min="16" max="17" width="13.28515625" bestFit="1" customWidth="1"/>
    <col min="18" max="18" width="14.28515625" bestFit="1" customWidth="1"/>
  </cols>
  <sheetData>
    <row r="1" spans="1:18" x14ac:dyDescent="0.25">
      <c r="B1" t="s">
        <v>0</v>
      </c>
      <c r="C1" t="s">
        <v>20</v>
      </c>
      <c r="D1" t="s">
        <v>2</v>
      </c>
      <c r="E1" t="s">
        <v>3</v>
      </c>
      <c r="F1" t="s">
        <v>21</v>
      </c>
      <c r="G1" t="s">
        <v>4</v>
      </c>
      <c r="H1" t="s">
        <v>5</v>
      </c>
      <c r="I1" t="s">
        <v>6</v>
      </c>
      <c r="J1" t="s">
        <v>7</v>
      </c>
      <c r="K1" t="s">
        <v>22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</v>
      </c>
    </row>
    <row r="2" spans="1:18" x14ac:dyDescent="0.25">
      <c r="A2">
        <f>LEFT(B2,10)*1</f>
        <v>405050364</v>
      </c>
      <c r="B2" t="s">
        <v>16</v>
      </c>
      <c r="C2" s="1">
        <f>IFERROR(VLOOKUP($A2,delix,2,0)*(Físico!B2),0)</f>
        <v>0</v>
      </c>
      <c r="D2" s="1">
        <f>IFERROR(VLOOKUP($A2,delix,2,0)*(Físico!C2),0)</f>
        <v>1257.3</v>
      </c>
      <c r="E2" s="1">
        <f>IFERROR(VLOOKUP($A2,delix,2,0)*(Físico!D2),0)</f>
        <v>7543.7999999999993</v>
      </c>
      <c r="F2" s="1">
        <f>IFERROR(VLOOKUP($A2,delix,2,0)*(Físico!E2),0)</f>
        <v>0</v>
      </c>
      <c r="G2" s="1">
        <f>IFERROR(VLOOKUP($A2,delix,2,0)*(Físico!F2),0)</f>
        <v>54063.9</v>
      </c>
      <c r="H2" s="1">
        <f>IFERROR(VLOOKUP($A2,delix,2,0)*(Físico!G2),0)</f>
        <v>1257.3</v>
      </c>
      <c r="I2" s="1">
        <f>IFERROR(VLOOKUP($A2,delix,2,0)*(Físico!H2),0)</f>
        <v>43376.85</v>
      </c>
      <c r="J2" s="1">
        <f>IFERROR(VLOOKUP($A2,delix,2,0)*(Físico!I2),0)</f>
        <v>0</v>
      </c>
      <c r="K2" s="1">
        <f>IFERROR(VLOOKUP($A2,delix,2,0)*(Físico!J2),0)</f>
        <v>0</v>
      </c>
      <c r="L2" s="1">
        <f>IFERROR(VLOOKUP($A2,delix,2,0)*(Físico!K2),0)</f>
        <v>3143.25</v>
      </c>
      <c r="M2" s="1">
        <f>IFERROR(VLOOKUP($A2,delix,2,0)*(Físico!L2),0)</f>
        <v>9429.75</v>
      </c>
      <c r="N2" s="1">
        <f>IFERROR(VLOOKUP($A2,delix,2,0)*(Físico!M2),0)</f>
        <v>16973.55</v>
      </c>
      <c r="O2" s="1">
        <f>IFERROR(VLOOKUP($A2,delix,2,0)*(Físico!N2),0)</f>
        <v>32689.8</v>
      </c>
      <c r="P2" s="1">
        <f>IFERROR(VLOOKUP($A2,delix,2,0)*(Físico!O2),0)</f>
        <v>84239.099999999991</v>
      </c>
      <c r="Q2" s="1">
        <f>IFERROR(VLOOKUP($A2,delix,2,0)*(Físico!P2),0)</f>
        <v>23888.7</v>
      </c>
      <c r="R2" s="1">
        <f>SUM(C2:Q2)</f>
        <v>277863.3</v>
      </c>
    </row>
    <row r="3" spans="1:18" x14ac:dyDescent="0.25">
      <c r="A3">
        <f t="shared" ref="A3:A5" si="0">LEFT(B3,10)*1</f>
        <v>405010184</v>
      </c>
      <c r="B3" t="s">
        <v>17</v>
      </c>
      <c r="C3" s="1">
        <f>IFERROR(VLOOKUP($A3,delix,2,0)*(Físico!B3),0)</f>
        <v>0</v>
      </c>
      <c r="D3" s="1">
        <f>IFERROR(VLOOKUP($A3,delix,2,0)*(Físico!C3),0)</f>
        <v>0</v>
      </c>
      <c r="E3" s="1">
        <f>IFERROR(VLOOKUP($A3,delix,2,0)*(Físico!D3),0)</f>
        <v>0</v>
      </c>
      <c r="F3" s="1">
        <f>IFERROR(VLOOKUP($A3,delix,2,0)*(Físico!E3),0)</f>
        <v>0</v>
      </c>
      <c r="G3" s="1">
        <f>IFERROR(VLOOKUP($A3,delix,2,0)*(Físico!F3),0)</f>
        <v>0</v>
      </c>
      <c r="H3" s="1">
        <f>IFERROR(VLOOKUP($A3,delix,2,0)*(Físico!G3),0)</f>
        <v>0</v>
      </c>
      <c r="I3" s="1">
        <f>IFERROR(VLOOKUP($A3,delix,2,0)*(Físico!H3),0)</f>
        <v>0</v>
      </c>
      <c r="J3" s="1">
        <f>IFERROR(VLOOKUP($A3,delix,2,0)*(Físico!I3),0)</f>
        <v>0</v>
      </c>
      <c r="K3" s="1">
        <f>IFERROR(VLOOKUP($A3,delix,2,0)*(Físico!J3),0)</f>
        <v>0</v>
      </c>
      <c r="L3" s="1">
        <f>IFERROR(VLOOKUP($A3,delix,2,0)*(Físico!K3),0)</f>
        <v>0</v>
      </c>
      <c r="M3" s="1">
        <f>IFERROR(VLOOKUP($A3,delix,2,0)*(Físico!L3),0)</f>
        <v>0</v>
      </c>
      <c r="N3" s="1">
        <f>IFERROR(VLOOKUP($A3,delix,2,0)*(Físico!M3),0)</f>
        <v>0</v>
      </c>
      <c r="O3" s="1">
        <f>IFERROR(VLOOKUP($A3,delix,2,0)*(Físico!N3),0)</f>
        <v>572.52</v>
      </c>
      <c r="P3" s="1">
        <f>IFERROR(VLOOKUP($A3,delix,2,0)*(Físico!O3),0)</f>
        <v>0</v>
      </c>
      <c r="Q3" s="1">
        <f>IFERROR(VLOOKUP($A3,delix,2,0)*(Físico!P3),0)</f>
        <v>0</v>
      </c>
      <c r="R3" s="1">
        <f t="shared" ref="R3:R5" si="1">SUM(C3:Q3)</f>
        <v>572.52</v>
      </c>
    </row>
    <row r="4" spans="1:18" x14ac:dyDescent="0.25">
      <c r="A4">
        <f t="shared" si="0"/>
        <v>404010369</v>
      </c>
      <c r="B4" t="s">
        <v>18</v>
      </c>
      <c r="C4" s="1">
        <f>IFERROR(VLOOKUP($A4,delix,2,0)*(Físico!B4),0)</f>
        <v>0</v>
      </c>
      <c r="D4" s="1">
        <f>IFERROR(VLOOKUP($A4,delix,2,0)*(Físico!C4),0)</f>
        <v>0</v>
      </c>
      <c r="E4" s="1">
        <f>IFERROR(VLOOKUP($A4,delix,2,0)*(Físico!D4),0)</f>
        <v>0</v>
      </c>
      <c r="F4" s="1">
        <f>IFERROR(VLOOKUP($A4,delix,2,0)*(Físico!E4),0)</f>
        <v>0</v>
      </c>
      <c r="G4" s="1">
        <f>IFERROR(VLOOKUP($A4,delix,2,0)*(Físico!F4),0)</f>
        <v>0</v>
      </c>
      <c r="H4" s="1">
        <f>IFERROR(VLOOKUP($A4,delix,2,0)*(Físico!G4),0)</f>
        <v>0</v>
      </c>
      <c r="I4" s="1">
        <f>IFERROR(VLOOKUP($A4,delix,2,0)*(Físico!H4),0)</f>
        <v>0</v>
      </c>
      <c r="J4" s="1">
        <f>IFERROR(VLOOKUP($A4,delix,2,0)*(Físico!I4),0)</f>
        <v>1023.12</v>
      </c>
      <c r="K4" s="1">
        <f>IFERROR(VLOOKUP($A4,delix,2,0)*(Físico!J4),0)</f>
        <v>0</v>
      </c>
      <c r="L4" s="1">
        <f>IFERROR(VLOOKUP($A4,delix,2,0)*(Físico!K4),0)</f>
        <v>0</v>
      </c>
      <c r="M4" s="1">
        <f>IFERROR(VLOOKUP($A4,delix,2,0)*(Físico!L4),0)</f>
        <v>0</v>
      </c>
      <c r="N4" s="1">
        <f>IFERROR(VLOOKUP($A4,delix,2,0)*(Físico!M4),0)</f>
        <v>0</v>
      </c>
      <c r="O4" s="1">
        <f>IFERROR(VLOOKUP($A4,delix,2,0)*(Físico!N4),0)</f>
        <v>0</v>
      </c>
      <c r="P4" s="1">
        <f>IFERROR(VLOOKUP($A4,delix,2,0)*(Físico!O4),0)</f>
        <v>0</v>
      </c>
      <c r="Q4" s="1">
        <f>IFERROR(VLOOKUP($A4,delix,2,0)*(Físico!P4),0)</f>
        <v>0</v>
      </c>
      <c r="R4" s="1">
        <f t="shared" si="1"/>
        <v>1023.12</v>
      </c>
    </row>
    <row r="5" spans="1:18" x14ac:dyDescent="0.25">
      <c r="A5">
        <f t="shared" si="0"/>
        <v>409010154</v>
      </c>
      <c r="B5" t="s">
        <v>19</v>
      </c>
      <c r="C5" s="1">
        <f>IFERROR(VLOOKUP($A5,delix,2,0)*(Físico!B5),0)</f>
        <v>500</v>
      </c>
      <c r="D5" s="1">
        <f>IFERROR(VLOOKUP($A5,delix,2,0)*(Físico!C5),0)</f>
        <v>0</v>
      </c>
      <c r="E5" s="1">
        <f>IFERROR(VLOOKUP($A5,delix,2,0)*(Físico!D5),0)</f>
        <v>3000</v>
      </c>
      <c r="F5" s="1">
        <f>IFERROR(VLOOKUP($A5,delix,2,0)*(Físico!E5),0)</f>
        <v>6500</v>
      </c>
      <c r="G5" s="1">
        <f>IFERROR(VLOOKUP($A5,delix,2,0)*(Físico!F5),0)</f>
        <v>0</v>
      </c>
      <c r="H5" s="1">
        <f>IFERROR(VLOOKUP($A5,delix,2,0)*(Físico!G5),0)</f>
        <v>0</v>
      </c>
      <c r="I5" s="1">
        <f>IFERROR(VLOOKUP($A5,delix,2,0)*(Físico!H5),0)</f>
        <v>0</v>
      </c>
      <c r="J5" s="1">
        <f>IFERROR(VLOOKUP($A5,delix,2,0)*(Físico!I5),0)</f>
        <v>5000</v>
      </c>
      <c r="K5" s="1">
        <f>IFERROR(VLOOKUP($A5,delix,2,0)*(Físico!J5),0)</f>
        <v>4000</v>
      </c>
      <c r="L5" s="1">
        <f>IFERROR(VLOOKUP($A5,delix,2,0)*(Físico!K5),0)</f>
        <v>0</v>
      </c>
      <c r="M5" s="1">
        <f>IFERROR(VLOOKUP($A5,delix,2,0)*(Físico!L5),0)</f>
        <v>0</v>
      </c>
      <c r="N5" s="1">
        <f>IFERROR(VLOOKUP($A5,delix,2,0)*(Físico!M5),0)</f>
        <v>0</v>
      </c>
      <c r="O5" s="1">
        <f>IFERROR(VLOOKUP($A5,delix,2,0)*(Físico!N5),0)</f>
        <v>0</v>
      </c>
      <c r="P5" s="1">
        <f>IFERROR(VLOOKUP($A5,delix,2,0)*(Físico!O5),0)</f>
        <v>0</v>
      </c>
      <c r="Q5" s="1">
        <f>IFERROR(VLOOKUP($A5,delix,2,0)*(Físico!P5),0)</f>
        <v>0</v>
      </c>
      <c r="R5" s="1">
        <f t="shared" si="1"/>
        <v>19000</v>
      </c>
    </row>
    <row r="6" spans="1:18" x14ac:dyDescent="0.25">
      <c r="B6" t="s">
        <v>1</v>
      </c>
      <c r="C6" s="1">
        <f t="shared" ref="C6:Q6" si="2">SUM(C2:C5)</f>
        <v>500</v>
      </c>
      <c r="D6" s="1">
        <f t="shared" si="2"/>
        <v>1257.3</v>
      </c>
      <c r="E6" s="1">
        <f t="shared" si="2"/>
        <v>10543.8</v>
      </c>
      <c r="F6" s="1">
        <f t="shared" si="2"/>
        <v>6500</v>
      </c>
      <c r="G6" s="1">
        <f t="shared" si="2"/>
        <v>54063.9</v>
      </c>
      <c r="H6" s="1">
        <f t="shared" si="2"/>
        <v>1257.3</v>
      </c>
      <c r="I6" s="1">
        <f t="shared" si="2"/>
        <v>43376.85</v>
      </c>
      <c r="J6" s="1">
        <f t="shared" si="2"/>
        <v>6023.12</v>
      </c>
      <c r="K6" s="1">
        <f t="shared" si="2"/>
        <v>4000</v>
      </c>
      <c r="L6" s="1">
        <f t="shared" si="2"/>
        <v>3143.25</v>
      </c>
      <c r="M6" s="1">
        <f t="shared" si="2"/>
        <v>9429.75</v>
      </c>
      <c r="N6" s="1">
        <f t="shared" si="2"/>
        <v>16973.55</v>
      </c>
      <c r="O6" s="1">
        <f t="shared" si="2"/>
        <v>33262.32</v>
      </c>
      <c r="P6" s="1">
        <f t="shared" si="2"/>
        <v>84239.099999999991</v>
      </c>
      <c r="Q6" s="1">
        <f t="shared" si="2"/>
        <v>23888.7</v>
      </c>
      <c r="R6" s="1">
        <f>SUM(R2:R5)</f>
        <v>298458.94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49892-AC3E-4088-A952-8A1C969C42AF}">
  <dimension ref="A1:Q6"/>
  <sheetViews>
    <sheetView tabSelected="1" workbookViewId="0">
      <selection activeCell="Q6" sqref="Q6"/>
    </sheetView>
  </sheetViews>
  <sheetFormatPr defaultRowHeight="15" x14ac:dyDescent="0.25"/>
  <cols>
    <col min="17" max="17" width="14.28515625" bestFit="1" customWidth="1"/>
  </cols>
  <sheetData>
    <row r="1" spans="1:17" x14ac:dyDescent="0.25">
      <c r="A1" t="s">
        <v>0</v>
      </c>
      <c r="B1" t="s">
        <v>20</v>
      </c>
      <c r="C1" t="s">
        <v>2</v>
      </c>
      <c r="D1" t="s">
        <v>3</v>
      </c>
      <c r="E1" t="s">
        <v>21</v>
      </c>
      <c r="F1" t="s">
        <v>4</v>
      </c>
      <c r="G1" t="s">
        <v>5</v>
      </c>
      <c r="H1" t="s">
        <v>6</v>
      </c>
      <c r="I1" t="s">
        <v>7</v>
      </c>
      <c r="J1" t="s">
        <v>22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</v>
      </c>
    </row>
    <row r="2" spans="1:17" x14ac:dyDescent="0.25">
      <c r="A2" t="s">
        <v>16</v>
      </c>
      <c r="B2" s="1">
        <f>Financeiro!B2+Complemento!C2</f>
        <v>0</v>
      </c>
      <c r="C2" s="1">
        <f>Financeiro!C2+Complemento!D2</f>
        <v>1676.4</v>
      </c>
      <c r="D2" s="1">
        <f>Financeiro!D2+Complemento!E2</f>
        <v>10058.4</v>
      </c>
      <c r="E2" s="1">
        <f>Financeiro!E2+Complemento!F2</f>
        <v>0</v>
      </c>
      <c r="F2" s="1">
        <f>Financeiro!F2+Complemento!G2</f>
        <v>72085.2</v>
      </c>
      <c r="G2" s="1">
        <f>Financeiro!G2+Complemento!H2</f>
        <v>1676.4</v>
      </c>
      <c r="H2" s="1">
        <f>Financeiro!H2+Complemento!I2</f>
        <v>57835.8</v>
      </c>
      <c r="I2" s="1">
        <f>Financeiro!I2+Complemento!J2</f>
        <v>0</v>
      </c>
      <c r="J2" s="1">
        <f>Financeiro!J2+Complemento!K2</f>
        <v>0</v>
      </c>
      <c r="K2" s="1">
        <f>Financeiro!K2+Complemento!L2</f>
        <v>4191</v>
      </c>
      <c r="L2" s="1">
        <f>Financeiro!L2+Complemento!M2</f>
        <v>12573</v>
      </c>
      <c r="M2" s="1">
        <f>Financeiro!M2+Complemento!N2</f>
        <v>22631.4</v>
      </c>
      <c r="N2" s="1">
        <f>Financeiro!N2+Complemento!O2</f>
        <v>43586.400000000001</v>
      </c>
      <c r="O2" s="1">
        <f>Financeiro!O2+Complemento!P2</f>
        <v>112318.79999999999</v>
      </c>
      <c r="P2" s="1">
        <f>Financeiro!P2+Complemento!Q2</f>
        <v>31851.599999999999</v>
      </c>
      <c r="Q2" s="1">
        <f>SUM(B2:P2)</f>
        <v>370484.39999999997</v>
      </c>
    </row>
    <row r="3" spans="1:17" x14ac:dyDescent="0.25">
      <c r="A3" t="s">
        <v>17</v>
      </c>
      <c r="B3" s="1">
        <f>Financeiro!B3+Complemento!C3</f>
        <v>0</v>
      </c>
      <c r="C3" s="1">
        <f>Financeiro!C3+Complemento!D3</f>
        <v>0</v>
      </c>
      <c r="D3" s="1">
        <f>Financeiro!D3+Complemento!E3</f>
        <v>0</v>
      </c>
      <c r="E3" s="1">
        <f>Financeiro!E3+Complemento!F3</f>
        <v>0</v>
      </c>
      <c r="F3" s="1">
        <f>Financeiro!F3+Complemento!G3</f>
        <v>0</v>
      </c>
      <c r="G3" s="1">
        <f>Financeiro!G3+Complemento!H3</f>
        <v>0</v>
      </c>
      <c r="H3" s="1">
        <f>Financeiro!H3+Complemento!I3</f>
        <v>0</v>
      </c>
      <c r="I3" s="1">
        <f>Financeiro!I3+Complemento!J3</f>
        <v>0</v>
      </c>
      <c r="J3" s="1">
        <f>Financeiro!J3+Complemento!K3</f>
        <v>0</v>
      </c>
      <c r="K3" s="1">
        <f>Financeiro!K3+Complemento!L3</f>
        <v>0</v>
      </c>
      <c r="L3" s="1">
        <f>Financeiro!L3+Complemento!M3</f>
        <v>0</v>
      </c>
      <c r="M3" s="1">
        <f>Financeiro!M3+Complemento!N3</f>
        <v>0</v>
      </c>
      <c r="N3" s="1">
        <f>Financeiro!N3+Complemento!O3</f>
        <v>763.36</v>
      </c>
      <c r="O3" s="1">
        <f>Financeiro!O3+Complemento!P3</f>
        <v>0</v>
      </c>
      <c r="P3" s="1">
        <f>Financeiro!P3+Complemento!Q3</f>
        <v>0</v>
      </c>
      <c r="Q3" s="1">
        <f t="shared" ref="Q3:Q5" si="0">SUM(B3:P3)</f>
        <v>763.36</v>
      </c>
    </row>
    <row r="4" spans="1:17" x14ac:dyDescent="0.25">
      <c r="A4" t="s">
        <v>18</v>
      </c>
      <c r="B4" s="1">
        <f>Financeiro!B4+Complemento!C4</f>
        <v>0</v>
      </c>
      <c r="C4" s="1">
        <f>Financeiro!C4+Complemento!D4</f>
        <v>0</v>
      </c>
      <c r="D4" s="1">
        <f>Financeiro!D4+Complemento!E4</f>
        <v>0</v>
      </c>
      <c r="E4" s="1">
        <f>Financeiro!E4+Complemento!F4</f>
        <v>0</v>
      </c>
      <c r="F4" s="1">
        <f>Financeiro!F4+Complemento!G4</f>
        <v>0</v>
      </c>
      <c r="G4" s="1">
        <f>Financeiro!G4+Complemento!H4</f>
        <v>0</v>
      </c>
      <c r="H4" s="1">
        <f>Financeiro!H4+Complemento!I4</f>
        <v>0</v>
      </c>
      <c r="I4" s="1">
        <f>Financeiro!I4+Complemento!J4</f>
        <v>1136.8</v>
      </c>
      <c r="J4" s="1">
        <f>Financeiro!J4+Complemento!K4</f>
        <v>0</v>
      </c>
      <c r="K4" s="1">
        <f>Financeiro!K4+Complemento!L4</f>
        <v>0</v>
      </c>
      <c r="L4" s="1">
        <f>Financeiro!L4+Complemento!M4</f>
        <v>0</v>
      </c>
      <c r="M4" s="1">
        <f>Financeiro!M4+Complemento!N4</f>
        <v>0</v>
      </c>
      <c r="N4" s="1">
        <f>Financeiro!N4+Complemento!O4</f>
        <v>0</v>
      </c>
      <c r="O4" s="1">
        <f>Financeiro!O4+Complemento!P4</f>
        <v>0</v>
      </c>
      <c r="P4" s="1">
        <f>Financeiro!P4+Complemento!Q4</f>
        <v>0</v>
      </c>
      <c r="Q4" s="1">
        <f t="shared" si="0"/>
        <v>1136.8</v>
      </c>
    </row>
    <row r="5" spans="1:17" x14ac:dyDescent="0.25">
      <c r="A5" t="s">
        <v>19</v>
      </c>
      <c r="B5" s="1">
        <f>Financeiro!B5+Complemento!C5</f>
        <v>529.84</v>
      </c>
      <c r="C5" s="1">
        <f>Financeiro!C5+Complemento!D5</f>
        <v>0</v>
      </c>
      <c r="D5" s="1">
        <f>Financeiro!D5+Complemento!E5</f>
        <v>3179.04</v>
      </c>
      <c r="E5" s="1">
        <f>Financeiro!E5+Complemento!F5</f>
        <v>6887.92</v>
      </c>
      <c r="F5" s="1">
        <f>Financeiro!F5+Complemento!G5</f>
        <v>0</v>
      </c>
      <c r="G5" s="1">
        <f>Financeiro!G5+Complemento!H5</f>
        <v>0</v>
      </c>
      <c r="H5" s="1">
        <f>Financeiro!H5+Complemento!I5</f>
        <v>0</v>
      </c>
      <c r="I5" s="1">
        <f>Financeiro!I5+Complemento!J5</f>
        <v>5298.4</v>
      </c>
      <c r="J5" s="1">
        <f>Financeiro!J5+Complemento!K5</f>
        <v>4238.72</v>
      </c>
      <c r="K5" s="1">
        <f>Financeiro!K5+Complemento!L5</f>
        <v>0</v>
      </c>
      <c r="L5" s="1">
        <f>Financeiro!L5+Complemento!M5</f>
        <v>0</v>
      </c>
      <c r="M5" s="1">
        <f>Financeiro!M5+Complemento!N5</f>
        <v>0</v>
      </c>
      <c r="N5" s="1">
        <f>Financeiro!N5+Complemento!O5</f>
        <v>0</v>
      </c>
      <c r="O5" s="1">
        <f>Financeiro!O5+Complemento!P5</f>
        <v>0</v>
      </c>
      <c r="P5" s="1">
        <f>Financeiro!P5+Complemento!Q5</f>
        <v>0</v>
      </c>
      <c r="Q5" s="1">
        <f t="shared" si="0"/>
        <v>20133.919999999998</v>
      </c>
    </row>
    <row r="6" spans="1:17" x14ac:dyDescent="0.25">
      <c r="A6" t="s">
        <v>1</v>
      </c>
      <c r="B6" s="1">
        <f t="shared" ref="B6:P6" si="1">SUM(B2:B5)</f>
        <v>529.84</v>
      </c>
      <c r="C6" s="1">
        <f t="shared" si="1"/>
        <v>1676.4</v>
      </c>
      <c r="D6" s="1">
        <f t="shared" si="1"/>
        <v>13237.439999999999</v>
      </c>
      <c r="E6" s="1">
        <f t="shared" si="1"/>
        <v>6887.92</v>
      </c>
      <c r="F6" s="1">
        <f t="shared" si="1"/>
        <v>72085.2</v>
      </c>
      <c r="G6" s="1">
        <f t="shared" si="1"/>
        <v>1676.4</v>
      </c>
      <c r="H6" s="1">
        <f t="shared" si="1"/>
        <v>57835.8</v>
      </c>
      <c r="I6" s="1">
        <f t="shared" si="1"/>
        <v>6435.2</v>
      </c>
      <c r="J6" s="1">
        <f t="shared" si="1"/>
        <v>4238.72</v>
      </c>
      <c r="K6" s="1">
        <f t="shared" si="1"/>
        <v>4191</v>
      </c>
      <c r="L6" s="1">
        <f t="shared" si="1"/>
        <v>12573</v>
      </c>
      <c r="M6" s="1">
        <f t="shared" si="1"/>
        <v>22631.4</v>
      </c>
      <c r="N6" s="1">
        <f t="shared" si="1"/>
        <v>44349.760000000002</v>
      </c>
      <c r="O6" s="1">
        <f t="shared" si="1"/>
        <v>112318.79999999999</v>
      </c>
      <c r="P6" s="1">
        <f t="shared" si="1"/>
        <v>31851.599999999999</v>
      </c>
      <c r="Q6" s="1">
        <f>SUM(Q2:Q5)</f>
        <v>392518.47999999992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2025-11-14T16:21:17Z</dcterms:created>
  <dcterms:modified xsi:type="dcterms:W3CDTF">2025-11-24T19:40:17Z</dcterms:modified>
</cp:coreProperties>
</file>