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Outubro\Detalhado\Ambulatorial\"/>
    </mc:Choice>
  </mc:AlternateContent>
  <xr:revisionPtr revIDLastSave="0" documentId="13_ncr:1_{20D43DCC-879F-4F1A-B6EE-BD9F0D62310F}" xr6:coauthVersionLast="47" xr6:coauthVersionMax="47" xr10:uidLastSave="{00000000-0000-0000-0000-000000000000}"/>
  <bookViews>
    <workbookView xWindow="-120" yWindow="-120" windowWidth="29040" windowHeight="15720" activeTab="4" xr2:uid="{CF0E48B8-D537-4261-9724-06B14617C0AF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externalReferences>
    <externalReference r:id="rId6"/>
  </externalReferences>
  <definedNames>
    <definedName name="delix">[1]Delib!$A$1:$B$15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" i="5" l="1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B4" i="5"/>
  <c r="Q3" i="5"/>
  <c r="Q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B2" i="5"/>
  <c r="R3" i="4"/>
  <c r="R4" i="4" s="1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C4" i="4"/>
  <c r="R2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C3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C2" i="4"/>
  <c r="A3" i="4"/>
  <c r="A2" i="4"/>
</calcChain>
</file>

<file path=xl/sharedStrings.xml><?xml version="1.0" encoding="utf-8"?>
<sst xmlns="http://schemas.openxmlformats.org/spreadsheetml/2006/main" count="82" uniqueCount="21">
  <si>
    <t>Estabelecimentos CNES-SC</t>
  </si>
  <si>
    <t>0405050364 TRATAMENTO CIRURGICO DE PTERIGIO</t>
  </si>
  <si>
    <t>0610062 HOSPITAL DE OLHOS DE CONCORDIA LTDA</t>
  </si>
  <si>
    <t>2522411 HOSPITAL AZAMBUJA</t>
  </si>
  <si>
    <t>2522691 HOSPITAL E MATERNIDADE MARIETA KONDER BORNHAUSEN</t>
  </si>
  <si>
    <t>2778831 HOSPITAL NOSSA SENHORA DA IMACULADA CONCEICAO</t>
  </si>
  <si>
    <t>3123251 HOSPITAL DE OLHOS DE BLUMENAU</t>
  </si>
  <si>
    <t>3180948 CLINICA DE OLHOS DR ROBERTO VON HERTWIG</t>
  </si>
  <si>
    <t>4564812 MULTI HOSPITAL</t>
  </si>
  <si>
    <t>5164222 NIEDERAUER CLINICA DE OLHOS HOSPITAL DIA LTDA</t>
  </si>
  <si>
    <t>5458471 INSTITUTO DE OLHOS ALTO VALE</t>
  </si>
  <si>
    <t>9359397 HOSPITAL DA VISAO JOINVILLE</t>
  </si>
  <si>
    <t>Total</t>
  </si>
  <si>
    <t>Código Proc.</t>
  </si>
  <si>
    <t>Complemento</t>
  </si>
  <si>
    <t xml:space="preserve">0409010154 EXTRACAO ENDOSCOPICA DE CORPO ESTRANHO / CALCULO </t>
  </si>
  <si>
    <t>2306336 HOSPITAL SAO JOSE</t>
  </si>
  <si>
    <t>2491249 HOSPITAL SANTA CRUZ DE CANOINHAS</t>
  </si>
  <si>
    <t>2521695 HOSPITAL RIO NEGRINHO</t>
  </si>
  <si>
    <t>2558246 HOSPITAL SANTA ISABEL</t>
  </si>
  <si>
    <t>2568713 HOSPITAL REGIONAL ALTO VALE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</si>
</sst>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Setembro/Detalhado/Ambulatorial/SIA%20MAC%20Set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303050233</v>
          </cell>
          <cell r="B2">
            <v>1254.56</v>
          </cell>
        </row>
        <row r="3">
          <cell r="A3">
            <v>405050364</v>
          </cell>
          <cell r="B3">
            <v>628.65</v>
          </cell>
        </row>
        <row r="4">
          <cell r="A4">
            <v>405010184</v>
          </cell>
          <cell r="B4">
            <v>286.26</v>
          </cell>
        </row>
        <row r="5">
          <cell r="A5">
            <v>404010369</v>
          </cell>
          <cell r="B5">
            <v>511.56</v>
          </cell>
        </row>
        <row r="6">
          <cell r="A6">
            <v>409010154</v>
          </cell>
          <cell r="B6">
            <v>500</v>
          </cell>
        </row>
        <row r="7">
          <cell r="A7">
            <v>418010013</v>
          </cell>
          <cell r="B7">
            <v>4361.55</v>
          </cell>
        </row>
        <row r="8">
          <cell r="A8">
            <v>418010021</v>
          </cell>
          <cell r="B8">
            <v>2056.59</v>
          </cell>
        </row>
        <row r="9">
          <cell r="A9">
            <v>418010030</v>
          </cell>
          <cell r="B9">
            <v>2577.6</v>
          </cell>
        </row>
        <row r="10">
          <cell r="A10">
            <v>418010080</v>
          </cell>
          <cell r="B10">
            <v>1200</v>
          </cell>
        </row>
        <row r="11">
          <cell r="A11">
            <v>418020019</v>
          </cell>
          <cell r="B11">
            <v>1800</v>
          </cell>
        </row>
        <row r="12">
          <cell r="A12">
            <v>418020027</v>
          </cell>
          <cell r="B12">
            <v>1800</v>
          </cell>
        </row>
        <row r="13">
          <cell r="A13">
            <v>418020035</v>
          </cell>
          <cell r="B13">
            <v>1200</v>
          </cell>
        </row>
        <row r="14">
          <cell r="A14">
            <v>309070015</v>
          </cell>
          <cell r="B14">
            <v>150</v>
          </cell>
        </row>
        <row r="15">
          <cell r="A15">
            <v>309070023</v>
          </cell>
          <cell r="B15">
            <v>300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02AAA-1068-4EAF-AD90-55B222C9FE0E}">
  <dimension ref="A1:B15"/>
  <sheetViews>
    <sheetView workbookViewId="0">
      <selection activeCell="C3" sqref="C3"/>
    </sheetView>
  </sheetViews>
  <sheetFormatPr defaultRowHeight="15" x14ac:dyDescent="0.25"/>
  <cols>
    <col min="1" max="1" width="12" bestFit="1" customWidth="1"/>
    <col min="2" max="2" width="12.140625" style="1" bestFit="1" customWidth="1"/>
  </cols>
  <sheetData>
    <row r="1" spans="1:2" x14ac:dyDescent="0.25">
      <c r="A1" t="s">
        <v>13</v>
      </c>
      <c r="B1" s="1" t="s">
        <v>14</v>
      </c>
    </row>
    <row r="2" spans="1:2" x14ac:dyDescent="0.25">
      <c r="A2">
        <v>303050233</v>
      </c>
      <c r="B2" s="1">
        <v>1254.56</v>
      </c>
    </row>
    <row r="3" spans="1:2" x14ac:dyDescent="0.25">
      <c r="A3">
        <v>405050364</v>
      </c>
      <c r="B3" s="1">
        <v>628.65</v>
      </c>
    </row>
    <row r="4" spans="1:2" x14ac:dyDescent="0.25">
      <c r="A4">
        <v>405010184</v>
      </c>
      <c r="B4" s="1">
        <v>286.26</v>
      </c>
    </row>
    <row r="5" spans="1:2" x14ac:dyDescent="0.25">
      <c r="A5">
        <v>404010369</v>
      </c>
      <c r="B5" s="1">
        <v>511.56</v>
      </c>
    </row>
    <row r="6" spans="1:2" x14ac:dyDescent="0.25">
      <c r="A6">
        <v>409010154</v>
      </c>
      <c r="B6" s="1">
        <v>500</v>
      </c>
    </row>
    <row r="7" spans="1:2" x14ac:dyDescent="0.25">
      <c r="A7">
        <v>418010013</v>
      </c>
      <c r="B7" s="1">
        <v>4361.55</v>
      </c>
    </row>
    <row r="8" spans="1:2" x14ac:dyDescent="0.25">
      <c r="A8">
        <v>418010021</v>
      </c>
      <c r="B8" s="1">
        <v>2056.59</v>
      </c>
    </row>
    <row r="9" spans="1:2" x14ac:dyDescent="0.25">
      <c r="A9">
        <v>418010030</v>
      </c>
      <c r="B9" s="1">
        <v>2577.6</v>
      </c>
    </row>
    <row r="10" spans="1:2" x14ac:dyDescent="0.25">
      <c r="A10">
        <v>418010080</v>
      </c>
      <c r="B10" s="1">
        <v>1200</v>
      </c>
    </row>
    <row r="11" spans="1:2" x14ac:dyDescent="0.25">
      <c r="A11">
        <v>418020019</v>
      </c>
      <c r="B11" s="1">
        <v>1800</v>
      </c>
    </row>
    <row r="12" spans="1:2" x14ac:dyDescent="0.25">
      <c r="A12">
        <v>418020027</v>
      </c>
      <c r="B12" s="1">
        <v>1800</v>
      </c>
    </row>
    <row r="13" spans="1:2" x14ac:dyDescent="0.25">
      <c r="A13">
        <v>418020035</v>
      </c>
      <c r="B13" s="1">
        <v>1200</v>
      </c>
    </row>
    <row r="14" spans="1:2" x14ac:dyDescent="0.25">
      <c r="A14">
        <v>309070015</v>
      </c>
      <c r="B14" s="1">
        <v>150</v>
      </c>
    </row>
    <row r="15" spans="1:2" x14ac:dyDescent="0.25">
      <c r="A15">
        <v>309070023</v>
      </c>
      <c r="B15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1C727-89F7-4BE5-A1DD-692EEA0712A4}">
  <dimension ref="A1:Q4"/>
  <sheetViews>
    <sheetView workbookViewId="0">
      <selection sqref="A1:Q4"/>
    </sheetView>
  </sheetViews>
  <sheetFormatPr defaultRowHeight="15" x14ac:dyDescent="0.25"/>
  <cols>
    <col min="1" max="1" width="10.7109375" customWidth="1"/>
  </cols>
  <sheetData>
    <row r="1" spans="1:17" x14ac:dyDescent="0.25">
      <c r="A1" t="s">
        <v>0</v>
      </c>
      <c r="B1" t="s">
        <v>2</v>
      </c>
      <c r="C1" t="s">
        <v>16</v>
      </c>
      <c r="D1" t="s">
        <v>17</v>
      </c>
      <c r="E1" t="s">
        <v>18</v>
      </c>
      <c r="F1" t="s">
        <v>3</v>
      </c>
      <c r="G1" t="s">
        <v>4</v>
      </c>
      <c r="H1" t="s">
        <v>19</v>
      </c>
      <c r="I1" t="s">
        <v>20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</row>
    <row r="2" spans="1:17" x14ac:dyDescent="0.25">
      <c r="A2" t="s">
        <v>1</v>
      </c>
      <c r="B2">
        <v>6</v>
      </c>
      <c r="C2">
        <v>0</v>
      </c>
      <c r="D2">
        <v>0</v>
      </c>
      <c r="E2">
        <v>0</v>
      </c>
      <c r="F2">
        <v>0</v>
      </c>
      <c r="G2">
        <v>88</v>
      </c>
      <c r="H2">
        <v>0</v>
      </c>
      <c r="I2">
        <v>0</v>
      </c>
      <c r="J2">
        <v>8</v>
      </c>
      <c r="K2">
        <v>7</v>
      </c>
      <c r="L2">
        <v>33</v>
      </c>
      <c r="M2">
        <v>19</v>
      </c>
      <c r="N2">
        <v>42</v>
      </c>
      <c r="O2">
        <v>2</v>
      </c>
      <c r="P2">
        <v>149</v>
      </c>
      <c r="Q2">
        <v>354</v>
      </c>
    </row>
    <row r="3" spans="1:17" x14ac:dyDescent="0.25">
      <c r="A3" t="s">
        <v>15</v>
      </c>
      <c r="B3">
        <v>0</v>
      </c>
      <c r="C3">
        <v>2</v>
      </c>
      <c r="D3">
        <v>4</v>
      </c>
      <c r="E3">
        <v>29</v>
      </c>
      <c r="F3">
        <v>9</v>
      </c>
      <c r="G3">
        <v>0</v>
      </c>
      <c r="H3">
        <v>14</v>
      </c>
      <c r="I3">
        <v>14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72</v>
      </c>
    </row>
    <row r="4" spans="1:17" x14ac:dyDescent="0.25">
      <c r="A4" t="s">
        <v>12</v>
      </c>
      <c r="B4">
        <v>6</v>
      </c>
      <c r="C4">
        <v>2</v>
      </c>
      <c r="D4">
        <v>4</v>
      </c>
      <c r="E4">
        <v>29</v>
      </c>
      <c r="F4">
        <v>9</v>
      </c>
      <c r="G4">
        <v>88</v>
      </c>
      <c r="H4">
        <v>14</v>
      </c>
      <c r="I4">
        <v>14</v>
      </c>
      <c r="J4">
        <v>8</v>
      </c>
      <c r="K4">
        <v>7</v>
      </c>
      <c r="L4">
        <v>33</v>
      </c>
      <c r="M4">
        <v>19</v>
      </c>
      <c r="N4">
        <v>42</v>
      </c>
      <c r="O4">
        <v>2</v>
      </c>
      <c r="P4">
        <v>149</v>
      </c>
      <c r="Q4">
        <v>426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DFB96-6049-4257-AB49-9D5E121A41E7}">
  <dimension ref="A1:Q4"/>
  <sheetViews>
    <sheetView workbookViewId="0">
      <selection activeCell="Q4" sqref="Q4"/>
    </sheetView>
  </sheetViews>
  <sheetFormatPr defaultRowHeight="15" x14ac:dyDescent="0.25"/>
  <cols>
    <col min="1" max="1" width="10.7109375" customWidth="1"/>
    <col min="2" max="2" width="13.5703125" style="1" bestFit="1" customWidth="1"/>
    <col min="3" max="3" width="12.28515625" bestFit="1" customWidth="1"/>
    <col min="4" max="4" width="13.42578125" bestFit="1" customWidth="1"/>
    <col min="5" max="6" width="12.28515625" bestFit="1" customWidth="1"/>
    <col min="7" max="7" width="13.28515625" bestFit="1" customWidth="1"/>
    <col min="8" max="10" width="12.28515625" bestFit="1" customWidth="1"/>
    <col min="11" max="11" width="12.140625" bestFit="1" customWidth="1"/>
    <col min="12" max="13" width="13.42578125" bestFit="1" customWidth="1"/>
    <col min="14" max="14" width="12.140625" bestFit="1" customWidth="1"/>
    <col min="15" max="15" width="10.5703125" bestFit="1" customWidth="1"/>
    <col min="16" max="17" width="13.28515625" bestFit="1" customWidth="1"/>
  </cols>
  <sheetData>
    <row r="1" spans="1:17" x14ac:dyDescent="0.25">
      <c r="A1" t="s">
        <v>0</v>
      </c>
      <c r="B1" s="1" t="s">
        <v>2</v>
      </c>
      <c r="C1" t="s">
        <v>16</v>
      </c>
      <c r="D1" t="s">
        <v>17</v>
      </c>
      <c r="E1" t="s">
        <v>18</v>
      </c>
      <c r="F1" t="s">
        <v>3</v>
      </c>
      <c r="G1" t="s">
        <v>4</v>
      </c>
      <c r="H1" t="s">
        <v>19</v>
      </c>
      <c r="I1" t="s">
        <v>20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</row>
    <row r="2" spans="1:17" x14ac:dyDescent="0.25">
      <c r="A2" t="s">
        <v>1</v>
      </c>
      <c r="B2" s="1">
        <v>1257.3</v>
      </c>
      <c r="C2" s="1">
        <v>0</v>
      </c>
      <c r="D2" s="1">
        <v>0</v>
      </c>
      <c r="E2" s="1">
        <v>0</v>
      </c>
      <c r="F2" s="1">
        <v>0</v>
      </c>
      <c r="G2" s="1">
        <v>18440.400000000001</v>
      </c>
      <c r="H2" s="1">
        <v>0</v>
      </c>
      <c r="I2" s="1">
        <v>0</v>
      </c>
      <c r="J2" s="1">
        <v>1676.4</v>
      </c>
      <c r="K2" s="1">
        <v>1466.85</v>
      </c>
      <c r="L2" s="1">
        <v>6915.15</v>
      </c>
      <c r="M2" s="1">
        <v>3981.45</v>
      </c>
      <c r="N2" s="1">
        <v>8801.1</v>
      </c>
      <c r="O2" s="1">
        <v>419.1</v>
      </c>
      <c r="P2" s="1">
        <v>31222.95</v>
      </c>
      <c r="Q2" s="1">
        <v>74180.7</v>
      </c>
    </row>
    <row r="3" spans="1:17" x14ac:dyDescent="0.25">
      <c r="A3" t="s">
        <v>15</v>
      </c>
      <c r="B3" s="1">
        <v>0</v>
      </c>
      <c r="C3" s="1">
        <v>59.68</v>
      </c>
      <c r="D3" s="1">
        <v>119.36</v>
      </c>
      <c r="E3" s="1">
        <v>865.36</v>
      </c>
      <c r="F3" s="1">
        <v>268.56</v>
      </c>
      <c r="G3" s="1">
        <v>0</v>
      </c>
      <c r="H3" s="1">
        <v>417.76</v>
      </c>
      <c r="I3" s="1">
        <v>417.76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2148.48</v>
      </c>
    </row>
    <row r="4" spans="1:17" x14ac:dyDescent="0.25">
      <c r="A4" t="s">
        <v>12</v>
      </c>
      <c r="B4" s="1">
        <v>1257.3</v>
      </c>
      <c r="C4" s="1">
        <v>59.68</v>
      </c>
      <c r="D4" s="1">
        <v>119.36</v>
      </c>
      <c r="E4" s="1">
        <v>865.36</v>
      </c>
      <c r="F4" s="1">
        <v>268.56</v>
      </c>
      <c r="G4" s="1">
        <v>18440.400000000001</v>
      </c>
      <c r="H4" s="1">
        <v>417.76</v>
      </c>
      <c r="I4" s="1">
        <v>417.76</v>
      </c>
      <c r="J4" s="1">
        <v>1676.4</v>
      </c>
      <c r="K4" s="1">
        <v>1466.85</v>
      </c>
      <c r="L4" s="1">
        <v>6915.15</v>
      </c>
      <c r="M4" s="1">
        <v>3981.45</v>
      </c>
      <c r="N4" s="1">
        <v>8801.1</v>
      </c>
      <c r="O4" s="1">
        <v>419.1</v>
      </c>
      <c r="P4" s="1">
        <v>31222.95</v>
      </c>
      <c r="Q4" s="1">
        <v>76329.179999999993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62953-1DBD-4C83-A69D-A84C359A73A8}">
  <dimension ref="A1:R4"/>
  <sheetViews>
    <sheetView workbookViewId="0">
      <selection activeCell="R4" sqref="R4"/>
    </sheetView>
  </sheetViews>
  <sheetFormatPr defaultRowHeight="15" x14ac:dyDescent="0.25"/>
  <cols>
    <col min="1" max="1" width="10.7109375" customWidth="1"/>
    <col min="3" max="3" width="12.28515625" bestFit="1" customWidth="1"/>
    <col min="4" max="5" width="13.42578125" bestFit="1" customWidth="1"/>
    <col min="6" max="6" width="13.28515625" bestFit="1" customWidth="1"/>
    <col min="7" max="7" width="12.28515625" bestFit="1" customWidth="1"/>
    <col min="8" max="8" width="13.28515625" bestFit="1" customWidth="1"/>
    <col min="9" max="11" width="13.42578125" bestFit="1" customWidth="1"/>
    <col min="12" max="12" width="12.28515625" bestFit="1" customWidth="1"/>
    <col min="13" max="13" width="13.42578125" bestFit="1" customWidth="1"/>
    <col min="14" max="14" width="14.42578125" bestFit="1" customWidth="1"/>
    <col min="15" max="15" width="13.28515625" bestFit="1" customWidth="1"/>
    <col min="16" max="16" width="12.140625" bestFit="1" customWidth="1"/>
    <col min="17" max="17" width="13.28515625" bestFit="1" customWidth="1"/>
    <col min="18" max="18" width="14.28515625" bestFit="1" customWidth="1"/>
  </cols>
  <sheetData>
    <row r="1" spans="1:18" x14ac:dyDescent="0.25">
      <c r="B1" t="s">
        <v>0</v>
      </c>
      <c r="C1" t="s">
        <v>2</v>
      </c>
      <c r="D1" t="s">
        <v>16</v>
      </c>
      <c r="E1" t="s">
        <v>17</v>
      </c>
      <c r="F1" t="s">
        <v>18</v>
      </c>
      <c r="G1" t="s">
        <v>3</v>
      </c>
      <c r="H1" t="s">
        <v>4</v>
      </c>
      <c r="I1" t="s">
        <v>19</v>
      </c>
      <c r="J1" t="s">
        <v>20</v>
      </c>
      <c r="K1" t="s">
        <v>5</v>
      </c>
      <c r="L1" t="s">
        <v>6</v>
      </c>
      <c r="M1" t="s">
        <v>7</v>
      </c>
      <c r="N1" t="s">
        <v>8</v>
      </c>
      <c r="O1" t="s">
        <v>9</v>
      </c>
      <c r="P1" t="s">
        <v>10</v>
      </c>
      <c r="Q1" t="s">
        <v>11</v>
      </c>
      <c r="R1" t="s">
        <v>12</v>
      </c>
    </row>
    <row r="2" spans="1:18" x14ac:dyDescent="0.25">
      <c r="A2">
        <f>LEFT(B2,10)*1</f>
        <v>405050364</v>
      </c>
      <c r="B2" t="s">
        <v>1</v>
      </c>
      <c r="C2" s="1">
        <f>IFERROR(VLOOKUP($A2,delix,2,0)*(Físico!B2),0)</f>
        <v>3771.8999999999996</v>
      </c>
      <c r="D2" s="1">
        <f>IFERROR(VLOOKUP($A2,delix,2,0)*(Físico!C2),0)</f>
        <v>0</v>
      </c>
      <c r="E2" s="1">
        <f>IFERROR(VLOOKUP($A2,delix,2,0)*(Físico!D2),0)</f>
        <v>0</v>
      </c>
      <c r="F2" s="1">
        <f>IFERROR(VLOOKUP($A2,delix,2,0)*(Físico!E2),0)</f>
        <v>0</v>
      </c>
      <c r="G2" s="1">
        <f>IFERROR(VLOOKUP($A2,delix,2,0)*(Físico!F2),0)</f>
        <v>0</v>
      </c>
      <c r="H2" s="1">
        <f>IFERROR(VLOOKUP($A2,delix,2,0)*(Físico!G2),0)</f>
        <v>55321.2</v>
      </c>
      <c r="I2" s="1">
        <f>IFERROR(VLOOKUP($A2,delix,2,0)*(Físico!H2),0)</f>
        <v>0</v>
      </c>
      <c r="J2" s="1">
        <f>IFERROR(VLOOKUP($A2,delix,2,0)*(Físico!I2),0)</f>
        <v>0</v>
      </c>
      <c r="K2" s="1">
        <f>IFERROR(VLOOKUP($A2,delix,2,0)*(Físico!J2),0)</f>
        <v>5029.2</v>
      </c>
      <c r="L2" s="1">
        <f>IFERROR(VLOOKUP($A2,delix,2,0)*(Físico!K2),0)</f>
        <v>4400.55</v>
      </c>
      <c r="M2" s="1">
        <f>IFERROR(VLOOKUP($A2,delix,2,0)*(Físico!L2),0)</f>
        <v>20745.45</v>
      </c>
      <c r="N2" s="1">
        <f>IFERROR(VLOOKUP($A2,delix,2,0)*(Físico!M2),0)</f>
        <v>11944.35</v>
      </c>
      <c r="O2" s="1">
        <f>IFERROR(VLOOKUP($A2,delix,2,0)*(Físico!N2),0)</f>
        <v>26403.3</v>
      </c>
      <c r="P2" s="1">
        <f>IFERROR(VLOOKUP($A2,delix,2,0)*(Físico!O2),0)</f>
        <v>1257.3</v>
      </c>
      <c r="Q2" s="1">
        <f>IFERROR(VLOOKUP($A2,delix,2,0)*(Físico!P2),0)</f>
        <v>93668.849999999991</v>
      </c>
      <c r="R2" s="1">
        <f>SUM(C2:Q2)</f>
        <v>222542.09999999998</v>
      </c>
    </row>
    <row r="3" spans="1:18" x14ac:dyDescent="0.25">
      <c r="A3">
        <f>LEFT(B3,10)*1</f>
        <v>409010154</v>
      </c>
      <c r="B3" t="s">
        <v>15</v>
      </c>
      <c r="C3" s="1">
        <f>IFERROR(VLOOKUP($A3,delix,2,0)*(Físico!B3),0)</f>
        <v>0</v>
      </c>
      <c r="D3" s="1">
        <f>IFERROR(VLOOKUP($A3,delix,2,0)*(Físico!C3),0)</f>
        <v>1000</v>
      </c>
      <c r="E3" s="1">
        <f>IFERROR(VLOOKUP($A3,delix,2,0)*(Físico!D3),0)</f>
        <v>2000</v>
      </c>
      <c r="F3" s="1">
        <f>IFERROR(VLOOKUP($A3,delix,2,0)*(Físico!E3),0)</f>
        <v>14500</v>
      </c>
      <c r="G3" s="1">
        <f>IFERROR(VLOOKUP($A3,delix,2,0)*(Físico!F3),0)</f>
        <v>4500</v>
      </c>
      <c r="H3" s="1">
        <f>IFERROR(VLOOKUP($A3,delix,2,0)*(Físico!G3),0)</f>
        <v>0</v>
      </c>
      <c r="I3" s="1">
        <f>IFERROR(VLOOKUP($A3,delix,2,0)*(Físico!H3),0)</f>
        <v>7000</v>
      </c>
      <c r="J3" s="1">
        <f>IFERROR(VLOOKUP($A3,delix,2,0)*(Físico!I3),0)</f>
        <v>7000</v>
      </c>
      <c r="K3" s="1">
        <f>IFERROR(VLOOKUP($A3,delix,2,0)*(Físico!J3),0)</f>
        <v>0</v>
      </c>
      <c r="L3" s="1">
        <f>IFERROR(VLOOKUP($A3,delix,2,0)*(Físico!K3),0)</f>
        <v>0</v>
      </c>
      <c r="M3" s="1">
        <f>IFERROR(VLOOKUP($A3,delix,2,0)*(Físico!L3),0)</f>
        <v>0</v>
      </c>
      <c r="N3" s="1">
        <f>IFERROR(VLOOKUP($A3,delix,2,0)*(Físico!M3),0)</f>
        <v>0</v>
      </c>
      <c r="O3" s="1">
        <f>IFERROR(VLOOKUP($A3,delix,2,0)*(Físico!N3),0)</f>
        <v>0</v>
      </c>
      <c r="P3" s="1">
        <f>IFERROR(VLOOKUP($A3,delix,2,0)*(Físico!O3),0)</f>
        <v>0</v>
      </c>
      <c r="Q3" s="1">
        <f>IFERROR(VLOOKUP($A3,delix,2,0)*(Físico!P3),0)</f>
        <v>0</v>
      </c>
      <c r="R3" s="1">
        <f>SUM(C3:Q3)</f>
        <v>36000</v>
      </c>
    </row>
    <row r="4" spans="1:18" x14ac:dyDescent="0.25">
      <c r="B4" t="s">
        <v>12</v>
      </c>
      <c r="C4" s="1">
        <f>SUM(C2:C3)</f>
        <v>3771.8999999999996</v>
      </c>
      <c r="D4" s="1">
        <f t="shared" ref="D4:Q4" si="0">SUM(D2:D3)</f>
        <v>1000</v>
      </c>
      <c r="E4" s="1">
        <f t="shared" si="0"/>
        <v>2000</v>
      </c>
      <c r="F4" s="1">
        <f t="shared" si="0"/>
        <v>14500</v>
      </c>
      <c r="G4" s="1">
        <f t="shared" si="0"/>
        <v>4500</v>
      </c>
      <c r="H4" s="1">
        <f t="shared" si="0"/>
        <v>55321.2</v>
      </c>
      <c r="I4" s="1">
        <f t="shared" si="0"/>
        <v>7000</v>
      </c>
      <c r="J4" s="1">
        <f t="shared" si="0"/>
        <v>7000</v>
      </c>
      <c r="K4" s="1">
        <f t="shared" si="0"/>
        <v>5029.2</v>
      </c>
      <c r="L4" s="1">
        <f t="shared" si="0"/>
        <v>4400.55</v>
      </c>
      <c r="M4" s="1">
        <f t="shared" si="0"/>
        <v>20745.45</v>
      </c>
      <c r="N4" s="1">
        <f t="shared" si="0"/>
        <v>11944.35</v>
      </c>
      <c r="O4" s="1">
        <f t="shared" si="0"/>
        <v>26403.3</v>
      </c>
      <c r="P4" s="1">
        <f t="shared" si="0"/>
        <v>1257.3</v>
      </c>
      <c r="Q4" s="1">
        <f t="shared" si="0"/>
        <v>93668.849999999991</v>
      </c>
      <c r="R4" s="1">
        <f>SUM(R2:R3)</f>
        <v>258542.09999999998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20E7-C972-4B75-969D-2FD30F964A71}">
  <dimension ref="A1:Q4"/>
  <sheetViews>
    <sheetView tabSelected="1" workbookViewId="0">
      <selection activeCell="Q5" sqref="Q5"/>
    </sheetView>
  </sheetViews>
  <sheetFormatPr defaultRowHeight="15" x14ac:dyDescent="0.25"/>
  <cols>
    <col min="2" max="2" width="12.140625" bestFit="1" customWidth="1"/>
    <col min="13" max="13" width="14.28515625" bestFit="1" customWidth="1"/>
    <col min="17" max="17" width="14.28515625" bestFit="1" customWidth="1"/>
  </cols>
  <sheetData>
    <row r="1" spans="1:17" x14ac:dyDescent="0.25">
      <c r="A1" t="s">
        <v>0</v>
      </c>
      <c r="B1" t="s">
        <v>2</v>
      </c>
      <c r="C1" t="s">
        <v>16</v>
      </c>
      <c r="D1" t="s">
        <v>17</v>
      </c>
      <c r="E1" t="s">
        <v>18</v>
      </c>
      <c r="F1" t="s">
        <v>3</v>
      </c>
      <c r="G1" t="s">
        <v>4</v>
      </c>
      <c r="H1" t="s">
        <v>19</v>
      </c>
      <c r="I1" t="s">
        <v>20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</row>
    <row r="2" spans="1:17" x14ac:dyDescent="0.25">
      <c r="A2" t="s">
        <v>1</v>
      </c>
      <c r="B2" s="2">
        <f>Financeiro!B2+Complemento!C2</f>
        <v>5029.2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73761.600000000006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6705.6</v>
      </c>
      <c r="K2" s="2">
        <f>Financeiro!K2+Complemento!L2</f>
        <v>5867.4</v>
      </c>
      <c r="L2" s="2">
        <f>Financeiro!L2+Complemento!M2</f>
        <v>27660.6</v>
      </c>
      <c r="M2" s="2">
        <f>Financeiro!M2+Complemento!N2</f>
        <v>15925.8</v>
      </c>
      <c r="N2" s="2">
        <f>Financeiro!N2+Complemento!O2</f>
        <v>35204.400000000001</v>
      </c>
      <c r="O2" s="2">
        <f>Financeiro!O2+Complemento!P2</f>
        <v>1676.4</v>
      </c>
      <c r="P2" s="2">
        <f>Financeiro!P2+Complemento!Q2</f>
        <v>124891.79999999999</v>
      </c>
      <c r="Q2" s="2">
        <f>SUM(B2:P2)</f>
        <v>296722.79999999993</v>
      </c>
    </row>
    <row r="3" spans="1:17" x14ac:dyDescent="0.25">
      <c r="A3" t="s">
        <v>15</v>
      </c>
      <c r="B3" s="2">
        <f>Financeiro!B3+Complemento!C3</f>
        <v>0</v>
      </c>
      <c r="C3" s="2">
        <f>Financeiro!C3+Complemento!D3</f>
        <v>1059.68</v>
      </c>
      <c r="D3" s="2">
        <f>Financeiro!D3+Complemento!E3</f>
        <v>2119.36</v>
      </c>
      <c r="E3" s="2">
        <f>Financeiro!E3+Complemento!F3</f>
        <v>15365.36</v>
      </c>
      <c r="F3" s="2">
        <f>Financeiro!F3+Complemento!G3</f>
        <v>4768.5600000000004</v>
      </c>
      <c r="G3" s="2">
        <f>Financeiro!G3+Complemento!H3</f>
        <v>0</v>
      </c>
      <c r="H3" s="2">
        <f>Financeiro!H3+Complemento!I3</f>
        <v>7417.76</v>
      </c>
      <c r="I3" s="2">
        <f>Financeiro!I3+Complemento!J3</f>
        <v>7417.76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SUM(B3:P3)</f>
        <v>38148.480000000003</v>
      </c>
    </row>
    <row r="4" spans="1:17" x14ac:dyDescent="0.25">
      <c r="A4" t="s">
        <v>12</v>
      </c>
      <c r="B4" s="2">
        <f>SUM(B2:B3)</f>
        <v>5029.2</v>
      </c>
      <c r="C4" s="2">
        <f t="shared" ref="C4:P4" si="0">SUM(C2:C3)</f>
        <v>1059.68</v>
      </c>
      <c r="D4" s="2">
        <f t="shared" si="0"/>
        <v>2119.36</v>
      </c>
      <c r="E4" s="2">
        <f t="shared" si="0"/>
        <v>15365.36</v>
      </c>
      <c r="F4" s="2">
        <f t="shared" si="0"/>
        <v>4768.5600000000004</v>
      </c>
      <c r="G4" s="2">
        <f t="shared" si="0"/>
        <v>73761.600000000006</v>
      </c>
      <c r="H4" s="2">
        <f t="shared" si="0"/>
        <v>7417.76</v>
      </c>
      <c r="I4" s="2">
        <f t="shared" si="0"/>
        <v>7417.76</v>
      </c>
      <c r="J4" s="2">
        <f t="shared" si="0"/>
        <v>6705.6</v>
      </c>
      <c r="K4" s="2">
        <f t="shared" si="0"/>
        <v>5867.4</v>
      </c>
      <c r="L4" s="2">
        <f t="shared" si="0"/>
        <v>27660.6</v>
      </c>
      <c r="M4" s="2">
        <f t="shared" si="0"/>
        <v>15925.8</v>
      </c>
      <c r="N4" s="2">
        <f t="shared" si="0"/>
        <v>35204.400000000001</v>
      </c>
      <c r="O4" s="2">
        <f t="shared" si="0"/>
        <v>1676.4</v>
      </c>
      <c r="P4" s="2">
        <f t="shared" si="0"/>
        <v>124891.79999999999</v>
      </c>
      <c r="Q4" s="2">
        <f>SUM(Q2:Q3)</f>
        <v>334871.27999999991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Delib</vt:lpstr>
      <vt:lpstr>Físico</vt:lpstr>
      <vt:lpstr>Financeiro</vt:lpstr>
      <vt:lpstr>Complemento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2025-12-08T14:15:20Z</dcterms:created>
  <dcterms:modified xsi:type="dcterms:W3CDTF">2025-12-09T20:17:13Z</dcterms:modified>
</cp:coreProperties>
</file>