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Ambulatorial\"/>
    </mc:Choice>
  </mc:AlternateContent>
  <xr:revisionPtr revIDLastSave="0" documentId="13_ncr:1_{D97498A6-94A5-4F69-BF12-33012882BCA1}" xr6:coauthVersionLast="47" xr6:coauthVersionMax="47" xr10:uidLastSave="{00000000-0000-0000-0000-000000000000}"/>
  <bookViews>
    <workbookView xWindow="390" yWindow="390" windowWidth="15135" windowHeight="15465" activeTab="4" xr2:uid="{B5D893E0-7E2F-4E62-B81B-08E4C36C406D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x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5" l="1"/>
  <c r="C5" i="5"/>
  <c r="B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3" i="5"/>
  <c r="Q4" i="5"/>
  <c r="Q5" i="5" s="1"/>
  <c r="Q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B4" i="5"/>
  <c r="C4" i="5"/>
  <c r="E4" i="5"/>
  <c r="F4" i="5"/>
  <c r="G4" i="5"/>
  <c r="H4" i="5"/>
  <c r="I4" i="5"/>
  <c r="J4" i="5"/>
  <c r="K4" i="5"/>
  <c r="L4" i="5"/>
  <c r="M4" i="5"/>
  <c r="N4" i="5"/>
  <c r="O4" i="5"/>
  <c r="P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B2" i="5"/>
  <c r="A3" i="4"/>
  <c r="J3" i="4" s="1"/>
  <c r="A4" i="4"/>
  <c r="F3" i="4"/>
  <c r="H3" i="4"/>
  <c r="I3" i="4"/>
  <c r="N3" i="4"/>
  <c r="P3" i="4"/>
  <c r="Q3" i="4"/>
  <c r="C4" i="4"/>
  <c r="R4" i="4" s="1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D2" i="4"/>
  <c r="E2" i="4"/>
  <c r="F2" i="4"/>
  <c r="F5" i="4" s="1"/>
  <c r="G2" i="4"/>
  <c r="H2" i="4"/>
  <c r="H5" i="4" s="1"/>
  <c r="I2" i="4"/>
  <c r="I5" i="4" s="1"/>
  <c r="J2" i="4"/>
  <c r="J5" i="4" s="1"/>
  <c r="K2" i="4"/>
  <c r="L2" i="4"/>
  <c r="M2" i="4"/>
  <c r="N2" i="4"/>
  <c r="N5" i="4" s="1"/>
  <c r="O2" i="4"/>
  <c r="P2" i="4"/>
  <c r="P5" i="4" s="1"/>
  <c r="Q2" i="4"/>
  <c r="Q5" i="4" s="1"/>
  <c r="C2" i="4"/>
  <c r="R2" i="4" s="1"/>
  <c r="A2" i="4"/>
  <c r="M5" i="4" l="1"/>
  <c r="E5" i="4"/>
  <c r="L5" i="4"/>
  <c r="K5" i="4"/>
  <c r="O3" i="4"/>
  <c r="O5" i="4" s="1"/>
  <c r="G3" i="4"/>
  <c r="G5" i="4" s="1"/>
  <c r="M3" i="4"/>
  <c r="E3" i="4"/>
  <c r="L3" i="4"/>
  <c r="D3" i="4"/>
  <c r="D5" i="4" s="1"/>
  <c r="K3" i="4"/>
  <c r="C3" i="4"/>
  <c r="R3" i="4" l="1"/>
  <c r="R5" i="4" s="1"/>
  <c r="C5" i="4"/>
</calcChain>
</file>

<file path=xl/sharedStrings.xml><?xml version="1.0" encoding="utf-8"?>
<sst xmlns="http://schemas.openxmlformats.org/spreadsheetml/2006/main" count="84" uniqueCount="20">
  <si>
    <t>Estabelecimentos CNES-SC</t>
  </si>
  <si>
    <t>0405050364  TRATAMENTO CIRURGICO DE PTERIGIO</t>
  </si>
  <si>
    <t>0405010184  TRATAMENTO CIRURGICO DE BLEFAROCALASE</t>
  </si>
  <si>
    <t>0409010154  EXTRACAO ENDOSCOPICA DE CORPO ESTRANHO / CALCULO</t>
  </si>
  <si>
    <t>Total</t>
  </si>
  <si>
    <t>0610062 HOSPITAL DE OLHOS DE CONCORDIA LTDA</t>
  </si>
  <si>
    <t>2306336 HOSPITAL SAO JOSE</t>
  </si>
  <si>
    <t>2521695 HOSPITAL RIO NEGRINHO</t>
  </si>
  <si>
    <t>2522411 HOSPITAL AZAMBUJA</t>
  </si>
  <si>
    <t>2522691 HOSPITAL E MATERNIDADE MARIETA KONDER BORNHAUSEN</t>
  </si>
  <si>
    <t>2558246 HOSPITAL SANTA ISABEL</t>
  </si>
  <si>
    <t>2568713 HOSPITAL REGIONAL ALTO VALE</t>
  </si>
  <si>
    <t>3123251 HOSPITAL DE OLHOS DE BLUMENAU</t>
  </si>
  <si>
    <t>3180948 CLINICA DE OLHOS DR ROBERTO VON HERTWIG</t>
  </si>
  <si>
    <t>4564812 MULTI HOSPITAL</t>
  </si>
  <si>
    <t>5164222 NIEDERAUER CLINICA DE OLHOS HOSPITAL DIA LTDA</t>
  </si>
  <si>
    <t>5195756 CIS NORDESTE SC</t>
  </si>
  <si>
    <t>5458471 INSTITUTO DE OLHOS ALTO VALE</t>
  </si>
  <si>
    <t>7728557 BOJ FILIAL</t>
  </si>
  <si>
    <t>9359397 HOSPITAL DA VISAO JOINVILLE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</si>
</sst>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Ambulatorial/SIA%20MA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3A3A-90FE-4022-8D3A-DAAB60BC84E3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82CE-C393-4A72-9A9A-EC930899752B}">
  <dimension ref="A1:Q5"/>
  <sheetViews>
    <sheetView topLeftCell="D1" workbookViewId="0">
      <selection sqref="A1:Q5"/>
    </sheetView>
  </sheetViews>
  <sheetFormatPr defaultRowHeight="15" x14ac:dyDescent="0.25"/>
  <cols>
    <col min="1" max="1" width="10.7109375" customWidth="1"/>
  </cols>
  <sheetData>
    <row r="1" spans="1:1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4</v>
      </c>
    </row>
    <row r="2" spans="1:17" x14ac:dyDescent="0.25">
      <c r="A2" t="s">
        <v>1</v>
      </c>
      <c r="B2">
        <v>2</v>
      </c>
      <c r="C2">
        <v>0</v>
      </c>
      <c r="D2">
        <v>0</v>
      </c>
      <c r="E2">
        <v>9</v>
      </c>
      <c r="F2">
        <v>69</v>
      </c>
      <c r="G2">
        <v>0</v>
      </c>
      <c r="H2">
        <v>6</v>
      </c>
      <c r="I2">
        <v>1</v>
      </c>
      <c r="J2">
        <v>14</v>
      </c>
      <c r="K2">
        <v>33</v>
      </c>
      <c r="L2">
        <v>17</v>
      </c>
      <c r="M2">
        <v>23</v>
      </c>
      <c r="N2">
        <v>3</v>
      </c>
      <c r="O2">
        <v>39</v>
      </c>
      <c r="P2">
        <v>62</v>
      </c>
      <c r="Q2">
        <v>278</v>
      </c>
    </row>
    <row r="3" spans="1:1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26</v>
      </c>
      <c r="P3">
        <v>0</v>
      </c>
      <c r="Q3">
        <v>26</v>
      </c>
    </row>
    <row r="4" spans="1:17" x14ac:dyDescent="0.25">
      <c r="A4" t="s">
        <v>3</v>
      </c>
      <c r="B4">
        <v>0</v>
      </c>
      <c r="C4">
        <v>1</v>
      </c>
      <c r="D4">
        <v>23</v>
      </c>
      <c r="E4">
        <v>5</v>
      </c>
      <c r="F4">
        <v>0</v>
      </c>
      <c r="G4">
        <v>6</v>
      </c>
      <c r="H4">
        <v>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37</v>
      </c>
    </row>
    <row r="5" spans="1:17" x14ac:dyDescent="0.25">
      <c r="A5" t="s">
        <v>4</v>
      </c>
      <c r="B5">
        <v>2</v>
      </c>
      <c r="C5">
        <v>1</v>
      </c>
      <c r="D5">
        <v>23</v>
      </c>
      <c r="E5">
        <v>14</v>
      </c>
      <c r="F5">
        <v>69</v>
      </c>
      <c r="G5">
        <v>6</v>
      </c>
      <c r="H5">
        <v>8</v>
      </c>
      <c r="I5">
        <v>1</v>
      </c>
      <c r="J5">
        <v>14</v>
      </c>
      <c r="K5">
        <v>33</v>
      </c>
      <c r="L5">
        <v>17</v>
      </c>
      <c r="M5">
        <v>23</v>
      </c>
      <c r="N5">
        <v>3</v>
      </c>
      <c r="O5">
        <v>65</v>
      </c>
      <c r="P5">
        <v>62</v>
      </c>
      <c r="Q5">
        <v>341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4AD0-220E-4CFD-A89F-0E4CECE6E450}">
  <dimension ref="A1:Q5"/>
  <sheetViews>
    <sheetView topLeftCell="H1" workbookViewId="0">
      <selection sqref="A1:Q5"/>
    </sheetView>
  </sheetViews>
  <sheetFormatPr defaultRowHeight="15" x14ac:dyDescent="0.25"/>
  <cols>
    <col min="2" max="2" width="10.5703125" bestFit="1" customWidth="1"/>
    <col min="3" max="3" width="9.5703125" bestFit="1" customWidth="1"/>
    <col min="4" max="4" width="10.5703125" bestFit="1" customWidth="1"/>
    <col min="5" max="5" width="12.140625" bestFit="1" customWidth="1"/>
    <col min="6" max="6" width="13.28515625" bestFit="1" customWidth="1"/>
    <col min="7" max="7" width="10.5703125" bestFit="1" customWidth="1"/>
    <col min="8" max="8" width="12.140625" bestFit="1" customWidth="1"/>
    <col min="9" max="9" width="10.5703125" bestFit="1" customWidth="1"/>
    <col min="10" max="13" width="12.140625" bestFit="1" customWidth="1"/>
    <col min="14" max="14" width="10.5703125" bestFit="1" customWidth="1"/>
    <col min="15" max="17" width="13.28515625" bestFit="1" customWidth="1"/>
  </cols>
  <sheetData>
    <row r="1" spans="1:1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4</v>
      </c>
    </row>
    <row r="2" spans="1:17" x14ac:dyDescent="0.25">
      <c r="A2" t="s">
        <v>1</v>
      </c>
      <c r="B2" s="1">
        <v>419.1</v>
      </c>
      <c r="C2" s="1">
        <v>0</v>
      </c>
      <c r="D2" s="1">
        <v>0</v>
      </c>
      <c r="E2" s="1">
        <v>1885.95</v>
      </c>
      <c r="F2" s="1">
        <v>14458.95</v>
      </c>
      <c r="G2" s="1">
        <v>0</v>
      </c>
      <c r="H2" s="1">
        <v>1257.3</v>
      </c>
      <c r="I2" s="1">
        <v>209.55</v>
      </c>
      <c r="J2" s="1">
        <v>2933.7</v>
      </c>
      <c r="K2" s="1">
        <v>6915.15</v>
      </c>
      <c r="L2" s="1">
        <v>3562.35</v>
      </c>
      <c r="M2" s="1">
        <v>4819.6499999999996</v>
      </c>
      <c r="N2" s="1">
        <v>628.65</v>
      </c>
      <c r="O2" s="1">
        <v>8172.45</v>
      </c>
      <c r="P2" s="1">
        <v>12992.1</v>
      </c>
      <c r="Q2" s="1">
        <v>58254.9</v>
      </c>
    </row>
    <row r="3" spans="1:17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2480.92</v>
      </c>
      <c r="P3" s="1">
        <v>0</v>
      </c>
      <c r="Q3" s="1">
        <v>2480.92</v>
      </c>
    </row>
    <row r="4" spans="1:17" x14ac:dyDescent="0.25">
      <c r="A4" t="s">
        <v>3</v>
      </c>
      <c r="B4" s="1">
        <v>0</v>
      </c>
      <c r="C4" s="1">
        <v>29.84</v>
      </c>
      <c r="D4" s="1">
        <v>686.32</v>
      </c>
      <c r="E4" s="1">
        <v>149.19999999999999</v>
      </c>
      <c r="F4" s="1">
        <v>0</v>
      </c>
      <c r="G4" s="1">
        <v>179.04</v>
      </c>
      <c r="H4" s="1">
        <v>59.68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1104.08</v>
      </c>
    </row>
    <row r="5" spans="1:17" x14ac:dyDescent="0.25">
      <c r="A5" t="s">
        <v>4</v>
      </c>
      <c r="B5" s="1">
        <v>419.1</v>
      </c>
      <c r="C5" s="1">
        <v>29.84</v>
      </c>
      <c r="D5" s="1">
        <v>686.32</v>
      </c>
      <c r="E5" s="1">
        <v>2035.15</v>
      </c>
      <c r="F5" s="1">
        <v>14458.95</v>
      </c>
      <c r="G5" s="1">
        <v>179.04</v>
      </c>
      <c r="H5" s="1">
        <v>1316.98</v>
      </c>
      <c r="I5" s="1">
        <v>209.55</v>
      </c>
      <c r="J5" s="1">
        <v>2933.7</v>
      </c>
      <c r="K5" s="1">
        <v>6915.15</v>
      </c>
      <c r="L5" s="1">
        <v>3562.35</v>
      </c>
      <c r="M5" s="1">
        <v>4819.6499999999996</v>
      </c>
      <c r="N5" s="1">
        <v>628.65</v>
      </c>
      <c r="O5" s="1">
        <v>10653.37</v>
      </c>
      <c r="P5" s="1">
        <v>12992.1</v>
      </c>
      <c r="Q5" s="1">
        <v>61839.9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B5B8-01DB-41B4-A284-AB95A253A347}">
  <dimension ref="A1:R5"/>
  <sheetViews>
    <sheetView topLeftCell="I1" workbookViewId="0">
      <selection activeCell="R5" sqref="R5"/>
    </sheetView>
  </sheetViews>
  <sheetFormatPr defaultRowHeight="15" x14ac:dyDescent="0.25"/>
  <cols>
    <col min="1" max="1" width="10.7109375" customWidth="1"/>
    <col min="2" max="2" width="10.5703125" customWidth="1"/>
    <col min="3" max="3" width="12.140625" bestFit="1" customWidth="1"/>
    <col min="4" max="4" width="10.5703125" bestFit="1" customWidth="1"/>
    <col min="5" max="5" width="13.28515625" bestFit="1" customWidth="1"/>
    <col min="6" max="6" width="12.140625" bestFit="1" customWidth="1"/>
    <col min="7" max="7" width="13.28515625" bestFit="1" customWidth="1"/>
    <col min="8" max="9" width="12.140625" bestFit="1" customWidth="1"/>
    <col min="10" max="10" width="10.5703125" bestFit="1" customWidth="1"/>
    <col min="11" max="11" width="12.140625" bestFit="1" customWidth="1"/>
    <col min="12" max="14" width="13.28515625" bestFit="1" customWidth="1"/>
    <col min="15" max="15" width="12.140625" bestFit="1" customWidth="1"/>
    <col min="16" max="17" width="13.28515625" bestFit="1" customWidth="1"/>
    <col min="18" max="18" width="14.28515625" bestFit="1" customWidth="1"/>
  </cols>
  <sheetData>
    <row r="1" spans="1:18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4</v>
      </c>
    </row>
    <row r="2" spans="1:18" x14ac:dyDescent="0.25">
      <c r="A2">
        <f>LEFT(B2,10)*1</f>
        <v>405050364</v>
      </c>
      <c r="B2" t="s">
        <v>1</v>
      </c>
      <c r="C2" s="1">
        <f>IFERROR(VLOOKUP($A2,delix,2,0)*(Físico!B2),0)</f>
        <v>1257.3</v>
      </c>
      <c r="D2" s="1">
        <f>IFERROR(VLOOKUP($A2,delix,2,0)*(Físico!C2),0)</f>
        <v>0</v>
      </c>
      <c r="E2" s="1">
        <f>IFERROR(VLOOKUP($A2,delix,2,0)*(Físico!D2),0)</f>
        <v>0</v>
      </c>
      <c r="F2" s="1">
        <f>IFERROR(VLOOKUP($A2,delix,2,0)*(Físico!E2),0)</f>
        <v>5657.8499999999995</v>
      </c>
      <c r="G2" s="1">
        <f>IFERROR(VLOOKUP($A2,delix,2,0)*(Físico!F2),0)</f>
        <v>43376.85</v>
      </c>
      <c r="H2" s="1">
        <f>IFERROR(VLOOKUP($A2,delix,2,0)*(Físico!G2),0)</f>
        <v>0</v>
      </c>
      <c r="I2" s="1">
        <f>IFERROR(VLOOKUP($A2,delix,2,0)*(Físico!H2),0)</f>
        <v>3771.8999999999996</v>
      </c>
      <c r="J2" s="1">
        <f>IFERROR(VLOOKUP($A2,delix,2,0)*(Físico!I2),0)</f>
        <v>628.65</v>
      </c>
      <c r="K2" s="1">
        <f>IFERROR(VLOOKUP($A2,delix,2,0)*(Físico!J2),0)</f>
        <v>8801.1</v>
      </c>
      <c r="L2" s="1">
        <f>IFERROR(VLOOKUP($A2,delix,2,0)*(Físico!K2),0)</f>
        <v>20745.45</v>
      </c>
      <c r="M2" s="1">
        <f>IFERROR(VLOOKUP($A2,delix,2,0)*(Físico!L2),0)</f>
        <v>10687.05</v>
      </c>
      <c r="N2" s="1">
        <f>IFERROR(VLOOKUP($A2,delix,2,0)*(Físico!M2),0)</f>
        <v>14458.949999999999</v>
      </c>
      <c r="O2" s="1">
        <f>IFERROR(VLOOKUP($A2,delix,2,0)*(Físico!N2),0)</f>
        <v>1885.9499999999998</v>
      </c>
      <c r="P2" s="1">
        <f>IFERROR(VLOOKUP($A2,delix,2,0)*(Físico!O2),0)</f>
        <v>24517.35</v>
      </c>
      <c r="Q2" s="1">
        <f>IFERROR(VLOOKUP($A2,delix,2,0)*(Físico!P2),0)</f>
        <v>38976.299999999996</v>
      </c>
      <c r="R2" s="1">
        <f>SUM(C2:Q2)</f>
        <v>174764.69999999998</v>
      </c>
    </row>
    <row r="3" spans="1:18" x14ac:dyDescent="0.25">
      <c r="A3">
        <f t="shared" ref="A3:A4" si="0">LEFT(B3,10)*1</f>
        <v>405010184</v>
      </c>
      <c r="B3" t="s">
        <v>2</v>
      </c>
      <c r="C3" s="1">
        <f>IFERROR(VLOOKUP($A3,delix,2,0)*(Físico!B3),0)</f>
        <v>0</v>
      </c>
      <c r="D3" s="1">
        <f>IFERROR(VLOOKUP($A3,delix,2,0)*(Físico!C3),0)</f>
        <v>0</v>
      </c>
      <c r="E3" s="1">
        <f>IFERROR(VLOOKUP($A3,delix,2,0)*(Físico!D3),0)</f>
        <v>0</v>
      </c>
      <c r="F3" s="1">
        <f>IFERROR(VLOOKUP($A3,delix,2,0)*(Físico!E3),0)</f>
        <v>0</v>
      </c>
      <c r="G3" s="1">
        <f>IFERROR(VLOOKUP($A3,delix,2,0)*(Físico!F3),0)</f>
        <v>0</v>
      </c>
      <c r="H3" s="1">
        <f>IFERROR(VLOOKUP($A3,delix,2,0)*(Físico!G3),0)</f>
        <v>0</v>
      </c>
      <c r="I3" s="1">
        <f>IFERROR(VLOOKUP($A3,delix,2,0)*(Físico!H3),0)</f>
        <v>0</v>
      </c>
      <c r="J3" s="1">
        <f>IFERROR(VLOOKUP($A3,delix,2,0)*(Físico!I3),0)</f>
        <v>0</v>
      </c>
      <c r="K3" s="1">
        <f>IFERROR(VLOOKUP($A3,delix,2,0)*(Físico!J3),0)</f>
        <v>0</v>
      </c>
      <c r="L3" s="1">
        <f>IFERROR(VLOOKUP($A3,delix,2,0)*(Físico!K3),0)</f>
        <v>0</v>
      </c>
      <c r="M3" s="1">
        <f>IFERROR(VLOOKUP($A3,delix,2,0)*(Físico!L3),0)</f>
        <v>0</v>
      </c>
      <c r="N3" s="1">
        <f>IFERROR(VLOOKUP($A3,delix,2,0)*(Físico!M3),0)</f>
        <v>0</v>
      </c>
      <c r="O3" s="1">
        <f>IFERROR(VLOOKUP($A3,delix,2,0)*(Físico!N3),0)</f>
        <v>0</v>
      </c>
      <c r="P3" s="1">
        <f>IFERROR(VLOOKUP($A3,delix,2,0)*(Físico!O3),0)</f>
        <v>7442.76</v>
      </c>
      <c r="Q3" s="1">
        <f>IFERROR(VLOOKUP($A3,delix,2,0)*(Físico!P3),0)</f>
        <v>0</v>
      </c>
      <c r="R3" s="1">
        <f>SUM(C3:Q3)</f>
        <v>7442.76</v>
      </c>
    </row>
    <row r="4" spans="1:18" x14ac:dyDescent="0.25">
      <c r="A4">
        <f t="shared" si="0"/>
        <v>409010154</v>
      </c>
      <c r="B4" t="s">
        <v>3</v>
      </c>
      <c r="C4" s="1">
        <f>IFERROR(VLOOKUP($A4,delix,2,0)*(Físico!B4),0)</f>
        <v>0</v>
      </c>
      <c r="D4" s="1">
        <f>IFERROR(VLOOKUP($A4,delix,2,0)*(Físico!C4),0)</f>
        <v>500</v>
      </c>
      <c r="E4" s="1">
        <f>IFERROR(VLOOKUP($A4,delix,2,0)*(Físico!D4),0)</f>
        <v>11500</v>
      </c>
      <c r="F4" s="1">
        <f>IFERROR(VLOOKUP($A4,delix,2,0)*(Físico!E4),0)</f>
        <v>2500</v>
      </c>
      <c r="G4" s="1">
        <f>IFERROR(VLOOKUP($A4,delix,2,0)*(Físico!F4),0)</f>
        <v>0</v>
      </c>
      <c r="H4" s="1">
        <f>IFERROR(VLOOKUP($A4,delix,2,0)*(Físico!G4),0)</f>
        <v>3000</v>
      </c>
      <c r="I4" s="1">
        <f>IFERROR(VLOOKUP($A4,delix,2,0)*(Físico!H4),0)</f>
        <v>1000</v>
      </c>
      <c r="J4" s="1">
        <f>IFERROR(VLOOKUP($A4,delix,2,0)*(Físico!I4),0)</f>
        <v>0</v>
      </c>
      <c r="K4" s="1">
        <f>IFERROR(VLOOKUP($A4,delix,2,0)*(Físico!J4),0)</f>
        <v>0</v>
      </c>
      <c r="L4" s="1">
        <f>IFERROR(VLOOKUP($A4,delix,2,0)*(Físico!K4),0)</f>
        <v>0</v>
      </c>
      <c r="M4" s="1">
        <f>IFERROR(VLOOKUP($A4,delix,2,0)*(Físico!L4),0)</f>
        <v>0</v>
      </c>
      <c r="N4" s="1">
        <f>IFERROR(VLOOKUP($A4,delix,2,0)*(Físico!M4),0)</f>
        <v>0</v>
      </c>
      <c r="O4" s="1">
        <f>IFERROR(VLOOKUP($A4,delix,2,0)*(Físico!N4),0)</f>
        <v>0</v>
      </c>
      <c r="P4" s="1">
        <f>IFERROR(VLOOKUP($A4,delix,2,0)*(Físico!O4),0)</f>
        <v>0</v>
      </c>
      <c r="Q4" s="1">
        <f>IFERROR(VLOOKUP($A4,delix,2,0)*(Físico!P4),0)</f>
        <v>0</v>
      </c>
      <c r="R4" s="1">
        <f>SUM(C4:Q4)</f>
        <v>18500</v>
      </c>
    </row>
    <row r="5" spans="1:18" x14ac:dyDescent="0.25">
      <c r="B5" t="s">
        <v>4</v>
      </c>
      <c r="C5" s="1">
        <f>SUM(C2:C4)</f>
        <v>1257.3</v>
      </c>
      <c r="D5" s="1">
        <f t="shared" ref="D5:P5" si="1">SUM(D2:D4)</f>
        <v>500</v>
      </c>
      <c r="E5" s="1">
        <f t="shared" si="1"/>
        <v>11500</v>
      </c>
      <c r="F5" s="1">
        <f t="shared" si="1"/>
        <v>8157.8499999999995</v>
      </c>
      <c r="G5" s="1">
        <f t="shared" si="1"/>
        <v>43376.85</v>
      </c>
      <c r="H5" s="1">
        <f t="shared" si="1"/>
        <v>3000</v>
      </c>
      <c r="I5" s="1">
        <f t="shared" si="1"/>
        <v>4771.8999999999996</v>
      </c>
      <c r="J5" s="1">
        <f t="shared" si="1"/>
        <v>628.65</v>
      </c>
      <c r="K5" s="1">
        <f t="shared" si="1"/>
        <v>8801.1</v>
      </c>
      <c r="L5" s="1">
        <f t="shared" si="1"/>
        <v>20745.45</v>
      </c>
      <c r="M5" s="1">
        <f t="shared" si="1"/>
        <v>10687.05</v>
      </c>
      <c r="N5" s="1">
        <f t="shared" si="1"/>
        <v>14458.949999999999</v>
      </c>
      <c r="O5" s="1">
        <f t="shared" si="1"/>
        <v>1885.9499999999998</v>
      </c>
      <c r="P5" s="1">
        <f t="shared" si="1"/>
        <v>31960.11</v>
      </c>
      <c r="Q5" s="1">
        <f>SUM(Q2:Q4)</f>
        <v>38976.299999999996</v>
      </c>
      <c r="R5" s="1">
        <f>SUM(R2:R4)</f>
        <v>200707.46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46C0-E796-4A2A-ACDB-CF20C71DD5FB}">
  <dimension ref="A1:Q5"/>
  <sheetViews>
    <sheetView tabSelected="1" topLeftCell="E1" workbookViewId="0">
      <selection activeCell="Q5" sqref="Q5"/>
    </sheetView>
  </sheetViews>
  <sheetFormatPr defaultRowHeight="15" x14ac:dyDescent="0.25"/>
  <cols>
    <col min="2" max="2" width="12.140625" bestFit="1" customWidth="1"/>
    <col min="3" max="3" width="10.5703125" bestFit="1" customWidth="1"/>
    <col min="4" max="4" width="13.28515625" bestFit="1" customWidth="1"/>
    <col min="17" max="17" width="14.28515625" bestFit="1" customWidth="1"/>
  </cols>
  <sheetData>
    <row r="1" spans="1:17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4</v>
      </c>
    </row>
    <row r="2" spans="1:17" x14ac:dyDescent="0.25">
      <c r="A2" t="s">
        <v>1</v>
      </c>
      <c r="B2" s="1">
        <f>Financeiro!B2+Complemento!C2</f>
        <v>1676.4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7543.7999999999993</v>
      </c>
      <c r="F2" s="1">
        <f>Financeiro!F2+Complemento!G2</f>
        <v>57835.8</v>
      </c>
      <c r="G2" s="1">
        <f>Financeiro!G2+Complemento!H2</f>
        <v>0</v>
      </c>
      <c r="H2" s="1">
        <f>Financeiro!H2+Complemento!I2</f>
        <v>5029.2</v>
      </c>
      <c r="I2" s="1">
        <f>Financeiro!I2+Complemento!J2</f>
        <v>838.2</v>
      </c>
      <c r="J2" s="1">
        <f>Financeiro!J2+Complemento!K2</f>
        <v>11734.8</v>
      </c>
      <c r="K2" s="1">
        <f>Financeiro!K2+Complemento!L2</f>
        <v>27660.6</v>
      </c>
      <c r="L2" s="1">
        <f>Financeiro!L2+Complemento!M2</f>
        <v>14249.4</v>
      </c>
      <c r="M2" s="1">
        <f>Financeiro!M2+Complemento!N2</f>
        <v>19278.599999999999</v>
      </c>
      <c r="N2" s="1">
        <f>Financeiro!N2+Complemento!O2</f>
        <v>2514.6</v>
      </c>
      <c r="O2" s="1">
        <f>Financeiro!O2+Complemento!P2</f>
        <v>32689.8</v>
      </c>
      <c r="P2" s="1">
        <f>Financeiro!P2+Complemento!Q2</f>
        <v>51968.399999999994</v>
      </c>
      <c r="Q2" s="1">
        <f>SUM(B2:P2)</f>
        <v>233019.59999999998</v>
      </c>
    </row>
    <row r="3" spans="1:17" x14ac:dyDescent="0.25">
      <c r="A3" t="s">
        <v>2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0</v>
      </c>
      <c r="N3" s="1">
        <f>Financeiro!N3+Complemento!O3</f>
        <v>0</v>
      </c>
      <c r="O3" s="1">
        <f>Financeiro!O3+Complemento!P3</f>
        <v>9923.68</v>
      </c>
      <c r="P3" s="1">
        <f>Financeiro!P3+Complemento!Q3</f>
        <v>0</v>
      </c>
      <c r="Q3" s="1">
        <f t="shared" ref="Q3:Q4" si="0">SUM(B3:P3)</f>
        <v>9923.68</v>
      </c>
    </row>
    <row r="4" spans="1:17" x14ac:dyDescent="0.25">
      <c r="A4" t="s">
        <v>3</v>
      </c>
      <c r="B4" s="1">
        <f>Financeiro!B4+Complemento!C4</f>
        <v>0</v>
      </c>
      <c r="C4" s="1">
        <f>Financeiro!C4+Complemento!D4</f>
        <v>529.84</v>
      </c>
      <c r="D4" s="1">
        <f>Financeiro!D4+Complemento!E4</f>
        <v>12186.32</v>
      </c>
      <c r="E4" s="1">
        <f>Financeiro!E4+Complemento!F4</f>
        <v>2649.2</v>
      </c>
      <c r="F4" s="1">
        <f>Financeiro!F4+Complemento!G4</f>
        <v>0</v>
      </c>
      <c r="G4" s="1">
        <f>Financeiro!G4+Complemento!H4</f>
        <v>3179.04</v>
      </c>
      <c r="H4" s="1">
        <f>Financeiro!H4+Complemento!I4</f>
        <v>1059.68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0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 t="shared" si="0"/>
        <v>19604.080000000002</v>
      </c>
    </row>
    <row r="5" spans="1:17" x14ac:dyDescent="0.25">
      <c r="A5" t="s">
        <v>4</v>
      </c>
      <c r="B5" s="1">
        <f t="shared" ref="B5:P5" si="1">SUM(B2:B4)</f>
        <v>1676.4</v>
      </c>
      <c r="C5" s="1">
        <f>SUM(C2:C4)</f>
        <v>529.84</v>
      </c>
      <c r="D5" s="1">
        <f t="shared" si="1"/>
        <v>12186.32</v>
      </c>
      <c r="E5" s="1">
        <f t="shared" si="1"/>
        <v>10193</v>
      </c>
      <c r="F5" s="1">
        <f t="shared" si="1"/>
        <v>57835.8</v>
      </c>
      <c r="G5" s="1">
        <f t="shared" si="1"/>
        <v>3179.04</v>
      </c>
      <c r="H5" s="1">
        <f t="shared" si="1"/>
        <v>6088.88</v>
      </c>
      <c r="I5" s="1">
        <f t="shared" si="1"/>
        <v>838.2</v>
      </c>
      <c r="J5" s="1">
        <f t="shared" si="1"/>
        <v>11734.8</v>
      </c>
      <c r="K5" s="1">
        <f t="shared" si="1"/>
        <v>27660.6</v>
      </c>
      <c r="L5" s="1">
        <f t="shared" si="1"/>
        <v>14249.4</v>
      </c>
      <c r="M5" s="1">
        <f t="shared" si="1"/>
        <v>19278.599999999999</v>
      </c>
      <c r="N5" s="1">
        <f t="shared" si="1"/>
        <v>2514.6</v>
      </c>
      <c r="O5" s="1">
        <f t="shared" si="1"/>
        <v>42613.479999999996</v>
      </c>
      <c r="P5" s="1">
        <f t="shared" si="1"/>
        <v>51968.399999999994</v>
      </c>
      <c r="Q5" s="1">
        <f>SUM(Q2:Q4)</f>
        <v>262547.36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Delib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2026-01-12T18:06:19Z</dcterms:created>
  <dcterms:modified xsi:type="dcterms:W3CDTF">2026-01-14T18:16:59Z</dcterms:modified>
</cp:coreProperties>
</file>