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Ambulatorial\"/>
    </mc:Choice>
  </mc:AlternateContent>
  <xr:revisionPtr revIDLastSave="0" documentId="13_ncr:1_{D0B10AEB-A02F-4D55-B7AD-74C0BD909763}" xr6:coauthVersionLast="47" xr6:coauthVersionMax="47" xr10:uidLastSave="{00000000-0000-0000-0000-000000000000}"/>
  <bookViews>
    <workbookView xWindow="14145" yWindow="45" windowWidth="14640" windowHeight="15480" activeTab="4" xr2:uid="{7109BB6A-8051-4275-B3E0-A0D930D0DC0A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z">[1]Delib!$A$1:$B$15</definedName>
    <definedName name="dm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S3" i="5"/>
  <c r="S4" i="5"/>
  <c r="S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B2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T3" i="4"/>
  <c r="T4" i="4"/>
  <c r="T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C2" i="4"/>
  <c r="A3" i="4"/>
  <c r="A4" i="4"/>
  <c r="A2" i="4"/>
</calcChain>
</file>

<file path=xl/sharedStrings.xml><?xml version="1.0" encoding="utf-8"?>
<sst xmlns="http://schemas.openxmlformats.org/spreadsheetml/2006/main" count="94" uniqueCount="24">
  <si>
    <t>Estabelecimentos CNES-SC</t>
  </si>
  <si>
    <t>0405010184 TRATAMENTO CIRURGICO DE BLEFAROCALASE</t>
  </si>
  <si>
    <t>0405050364 TRATAMENTO CIRURGICO DE PTERIGIO</t>
  </si>
  <si>
    <t xml:space="preserve">0409010154 EXTRACAO ENDOSCOPICA DE CORPO ESTRANHO / CALCULO </t>
  </si>
  <si>
    <t>Total</t>
  </si>
  <si>
    <t>2306336 HOSPITAL SAO JOSE</t>
  </si>
  <si>
    <t>2379627 HOSPITAL SAMARIA</t>
  </si>
  <si>
    <t>2521695 HOSPITAL RIO NEGRINHO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</si>
  <si>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</si>
  <si>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</si>
  <si>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</si>
  <si>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</si>
  <si>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</si>
  <si>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2568713 HOSPITAL REGIONAL ALTO VALE</t>
  </si>
  <si>
    <t>2884402 INSTITUTO WSC DE OFTALMOLOGIA</t>
  </si>
  <si>
    <t>3123251 HOSPITAL DE OLHOS DE BLUMENAU</t>
  </si>
  <si>
    <t>3180948 CLINICA DE OLHOS DR ROBERTO VON HERTWIG</t>
  </si>
  <si>
    <t>4514882 HOSPITAL DOS OLHOS LIONS DE SANTA CATARINA</t>
  </si>
  <si>
    <t>4564812 MULTI HOSPITAL</t>
  </si>
  <si>
    <t>5164222 NIEDERAUER CLINICA DE OLHOS HOSPITAL DIA LTDA</t>
  </si>
  <si>
    <t>7728557 BOJ FILIAL</t>
  </si>
  <si>
    <t>9717463 HOSPITAL DA VISAO JARAGUA DO SUL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</si>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</sst>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Ambulatorial/SIA%20MAC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E7CC-55F8-45E1-9F80-DDB96DAD0D43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22</v>
      </c>
      <c r="B1" s="1" t="s">
        <v>23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309DE-E24B-4AA3-AC12-263746732AB5}">
  <dimension ref="A1:S5"/>
  <sheetViews>
    <sheetView topLeftCell="O1" workbookViewId="0">
      <selection sqref="A1:S5"/>
    </sheetView>
  </sheetViews>
  <sheetFormatPr defaultRowHeight="15" x14ac:dyDescent="0.25"/>
  <cols>
    <col min="1" max="1" width="10.7109375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50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50</v>
      </c>
    </row>
    <row r="3" spans="1:19" x14ac:dyDescent="0.25">
      <c r="A3" t="s">
        <v>2</v>
      </c>
      <c r="B3">
        <v>0</v>
      </c>
      <c r="C3">
        <v>3</v>
      </c>
      <c r="D3">
        <v>0</v>
      </c>
      <c r="E3">
        <v>27</v>
      </c>
      <c r="F3">
        <v>11</v>
      </c>
      <c r="G3">
        <v>38</v>
      </c>
      <c r="H3">
        <v>10</v>
      </c>
      <c r="I3">
        <v>0</v>
      </c>
      <c r="J3">
        <v>1</v>
      </c>
      <c r="K3">
        <v>1</v>
      </c>
      <c r="L3">
        <v>3</v>
      </c>
      <c r="M3">
        <v>33</v>
      </c>
      <c r="N3">
        <v>75</v>
      </c>
      <c r="O3">
        <v>22</v>
      </c>
      <c r="P3">
        <v>7</v>
      </c>
      <c r="Q3">
        <v>38</v>
      </c>
      <c r="R3">
        <v>32</v>
      </c>
      <c r="S3">
        <v>301</v>
      </c>
    </row>
    <row r="4" spans="1:19" x14ac:dyDescent="0.25">
      <c r="A4" t="s">
        <v>3</v>
      </c>
      <c r="B4">
        <v>1</v>
      </c>
      <c r="C4">
        <v>1</v>
      </c>
      <c r="D4">
        <v>19</v>
      </c>
      <c r="E4">
        <v>0</v>
      </c>
      <c r="F4">
        <v>7</v>
      </c>
      <c r="G4">
        <v>0</v>
      </c>
      <c r="H4">
        <v>0</v>
      </c>
      <c r="I4">
        <v>15</v>
      </c>
      <c r="J4">
        <v>11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54</v>
      </c>
    </row>
    <row r="5" spans="1:19" x14ac:dyDescent="0.25">
      <c r="A5" t="s">
        <v>4</v>
      </c>
      <c r="B5">
        <v>1</v>
      </c>
      <c r="C5">
        <v>4</v>
      </c>
      <c r="D5">
        <v>19</v>
      </c>
      <c r="E5">
        <v>27</v>
      </c>
      <c r="F5">
        <v>18</v>
      </c>
      <c r="G5">
        <v>88</v>
      </c>
      <c r="H5">
        <v>10</v>
      </c>
      <c r="I5">
        <v>15</v>
      </c>
      <c r="J5">
        <v>12</v>
      </c>
      <c r="K5">
        <v>1</v>
      </c>
      <c r="L5">
        <v>3</v>
      </c>
      <c r="M5">
        <v>33</v>
      </c>
      <c r="N5">
        <v>75</v>
      </c>
      <c r="O5">
        <v>22</v>
      </c>
      <c r="P5">
        <v>7</v>
      </c>
      <c r="Q5">
        <v>38</v>
      </c>
      <c r="R5">
        <v>32</v>
      </c>
      <c r="S5">
        <v>405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6563-B4FA-4B61-9DC3-C8A86D86FB75}">
  <dimension ref="A1:S5"/>
  <sheetViews>
    <sheetView topLeftCell="L1" workbookViewId="0">
      <selection activeCell="S5" sqref="S5"/>
    </sheetView>
  </sheetViews>
  <sheetFormatPr defaultRowHeight="15" x14ac:dyDescent="0.25"/>
  <cols>
    <col min="1" max="1" width="10.7109375" customWidth="1"/>
    <col min="2" max="2" width="9.5703125" bestFit="1" customWidth="1"/>
    <col min="3" max="4" width="10.5703125" bestFit="1" customWidth="1"/>
    <col min="5" max="6" width="12.140625" bestFit="1" customWidth="1"/>
    <col min="7" max="7" width="13.28515625" bestFit="1" customWidth="1"/>
    <col min="8" max="8" width="12.140625" bestFit="1" customWidth="1"/>
    <col min="9" max="12" width="10.5703125" bestFit="1" customWidth="1"/>
    <col min="13" max="13" width="12.140625" bestFit="1" customWidth="1"/>
    <col min="14" max="14" width="13.28515625" bestFit="1" customWidth="1"/>
    <col min="15" max="18" width="12.140625" bestFit="1" customWidth="1"/>
    <col min="19" max="19" width="13.28515625" bestFit="1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4771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4771</v>
      </c>
    </row>
    <row r="3" spans="1:19" x14ac:dyDescent="0.25">
      <c r="A3" t="s">
        <v>2</v>
      </c>
      <c r="B3" s="1">
        <v>0</v>
      </c>
      <c r="C3" s="1">
        <v>628.65</v>
      </c>
      <c r="D3" s="1">
        <v>0</v>
      </c>
      <c r="E3" s="1">
        <v>5657.85</v>
      </c>
      <c r="F3" s="1">
        <v>2305.0500000000002</v>
      </c>
      <c r="G3" s="1">
        <v>7962.9</v>
      </c>
      <c r="H3" s="1">
        <v>2095.5</v>
      </c>
      <c r="I3" s="1">
        <v>0</v>
      </c>
      <c r="J3" s="1">
        <v>209.55</v>
      </c>
      <c r="K3" s="1">
        <v>209.55</v>
      </c>
      <c r="L3" s="1">
        <v>628.65</v>
      </c>
      <c r="M3" s="1">
        <v>6915.15</v>
      </c>
      <c r="N3" s="1">
        <v>15716.25</v>
      </c>
      <c r="O3" s="1">
        <v>4610.1000000000004</v>
      </c>
      <c r="P3" s="1">
        <v>1466.85</v>
      </c>
      <c r="Q3" s="1">
        <v>7962.9</v>
      </c>
      <c r="R3" s="1">
        <v>6705.6</v>
      </c>
      <c r="S3" s="1">
        <v>63074.55</v>
      </c>
    </row>
    <row r="4" spans="1:19" x14ac:dyDescent="0.25">
      <c r="A4" t="s">
        <v>3</v>
      </c>
      <c r="B4" s="1">
        <v>29.84</v>
      </c>
      <c r="C4" s="1">
        <v>29.84</v>
      </c>
      <c r="D4" s="1">
        <v>566.96</v>
      </c>
      <c r="E4" s="1">
        <v>0</v>
      </c>
      <c r="F4" s="1">
        <v>208.88</v>
      </c>
      <c r="G4" s="1">
        <v>0</v>
      </c>
      <c r="H4" s="1">
        <v>0</v>
      </c>
      <c r="I4" s="1">
        <v>447.6</v>
      </c>
      <c r="J4" s="1">
        <v>328.24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1611.36</v>
      </c>
    </row>
    <row r="5" spans="1:19" x14ac:dyDescent="0.25">
      <c r="A5" t="s">
        <v>4</v>
      </c>
      <c r="B5" s="1">
        <v>29.84</v>
      </c>
      <c r="C5" s="1">
        <v>658.49</v>
      </c>
      <c r="D5" s="1">
        <v>566.96</v>
      </c>
      <c r="E5" s="1">
        <v>5657.85</v>
      </c>
      <c r="F5" s="1">
        <v>2513.9299999999998</v>
      </c>
      <c r="G5" s="1">
        <v>12733.9</v>
      </c>
      <c r="H5" s="1">
        <v>2095.5</v>
      </c>
      <c r="I5" s="1">
        <v>447.6</v>
      </c>
      <c r="J5" s="1">
        <v>537.79</v>
      </c>
      <c r="K5" s="1">
        <v>209.55</v>
      </c>
      <c r="L5" s="1">
        <v>628.65</v>
      </c>
      <c r="M5" s="1">
        <v>6915.15</v>
      </c>
      <c r="N5" s="1">
        <v>15716.25</v>
      </c>
      <c r="O5" s="1">
        <v>4610.1000000000004</v>
      </c>
      <c r="P5" s="1">
        <v>1466.85</v>
      </c>
      <c r="Q5" s="1">
        <v>7962.9</v>
      </c>
      <c r="R5" s="1">
        <v>6705.6</v>
      </c>
      <c r="S5" s="1">
        <v>69456.91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CD16-594B-4B14-9474-690554C4DFDB}">
  <dimension ref="A1:T5"/>
  <sheetViews>
    <sheetView topLeftCell="K1" workbookViewId="0">
      <selection activeCell="T5" sqref="T5"/>
    </sheetView>
  </sheetViews>
  <sheetFormatPr defaultRowHeight="15" x14ac:dyDescent="0.25"/>
  <cols>
    <col min="1" max="1" width="10.85546875" customWidth="1"/>
    <col min="2" max="2" width="10.7109375" customWidth="1"/>
    <col min="3" max="3" width="10.5703125" bestFit="1" customWidth="1"/>
    <col min="4" max="5" width="12.140625" bestFit="1" customWidth="1"/>
    <col min="6" max="6" width="13.28515625" bestFit="1" customWidth="1"/>
    <col min="7" max="7" width="12.140625" bestFit="1" customWidth="1"/>
    <col min="8" max="8" width="13.28515625" bestFit="1" customWidth="1"/>
    <col min="9" max="11" width="12.140625" bestFit="1" customWidth="1"/>
    <col min="12" max="12" width="10.5703125" bestFit="1" customWidth="1"/>
    <col min="13" max="13" width="12.140625" bestFit="1" customWidth="1"/>
    <col min="14" max="16" width="13.28515625" bestFit="1" customWidth="1"/>
    <col min="17" max="17" width="12.140625" bestFit="1" customWidth="1"/>
    <col min="18" max="19" width="13.28515625" bestFit="1" customWidth="1"/>
    <col min="20" max="20" width="14.28515625" bestFit="1" customWidth="1"/>
  </cols>
  <sheetData>
    <row r="1" spans="1:20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4</v>
      </c>
    </row>
    <row r="2" spans="1:20" x14ac:dyDescent="0.25">
      <c r="A2">
        <f>LEFT(B2,10)*1</f>
        <v>405010184</v>
      </c>
      <c r="B2" t="s">
        <v>1</v>
      </c>
      <c r="C2" s="1">
        <f>IFERROR(VLOOKUP($A2,dm,2,0)*(Físico!B2),0)</f>
        <v>0</v>
      </c>
      <c r="D2" s="1">
        <f>IFERROR(VLOOKUP($A2,dm,2,0)*(Físico!C2),0)</f>
        <v>0</v>
      </c>
      <c r="E2" s="1">
        <f>IFERROR(VLOOKUP($A2,dm,2,0)*(Físico!D2),0)</f>
        <v>0</v>
      </c>
      <c r="F2" s="1">
        <f>IFERROR(VLOOKUP($A2,dm,2,0)*(Físico!E2),0)</f>
        <v>0</v>
      </c>
      <c r="G2" s="1">
        <f>IFERROR(VLOOKUP($A2,dm,2,0)*(Físico!F2),0)</f>
        <v>0</v>
      </c>
      <c r="H2" s="1">
        <f>IFERROR(VLOOKUP($A2,dm,2,0)*(Físico!G2),0)</f>
        <v>14313</v>
      </c>
      <c r="I2" s="1">
        <f>IFERROR(VLOOKUP($A2,dm,2,0)*(Físico!H2),0)</f>
        <v>0</v>
      </c>
      <c r="J2" s="1">
        <f>IFERROR(VLOOKUP($A2,dm,2,0)*(Físico!I2),0)</f>
        <v>0</v>
      </c>
      <c r="K2" s="1">
        <f>IFERROR(VLOOKUP($A2,dm,2,0)*(Físico!J2),0)</f>
        <v>0</v>
      </c>
      <c r="L2" s="1">
        <f>IFERROR(VLOOKUP($A2,dm,2,0)*(Físico!K2),0)</f>
        <v>0</v>
      </c>
      <c r="M2" s="1">
        <f>IFERROR(VLOOKUP($A2,dm,2,0)*(Físico!L2),0)</f>
        <v>0</v>
      </c>
      <c r="N2" s="1">
        <f>IFERROR(VLOOKUP($A2,dm,2,0)*(Físico!M2),0)</f>
        <v>0</v>
      </c>
      <c r="O2" s="1">
        <f>IFERROR(VLOOKUP($A2,dm,2,0)*(Físico!N2),0)</f>
        <v>0</v>
      </c>
      <c r="P2" s="1">
        <f>IFERROR(VLOOKUP($A2,dm,2,0)*(Físico!O2),0)</f>
        <v>0</v>
      </c>
      <c r="Q2" s="1">
        <f>IFERROR(VLOOKUP($A2,dm,2,0)*(Físico!P2),0)</f>
        <v>0</v>
      </c>
      <c r="R2" s="1">
        <f>IFERROR(VLOOKUP($A2,dm,2,0)*(Físico!Q2),0)</f>
        <v>0</v>
      </c>
      <c r="S2" s="1">
        <f>IFERROR(VLOOKUP($A2,dm,2,0)*(Físico!R2),0)</f>
        <v>0</v>
      </c>
      <c r="T2" s="1">
        <f>SUM(C2:S2)</f>
        <v>14313</v>
      </c>
    </row>
    <row r="3" spans="1:20" x14ac:dyDescent="0.25">
      <c r="A3">
        <f t="shared" ref="A3:A4" si="0">LEFT(B3,10)*1</f>
        <v>405050364</v>
      </c>
      <c r="B3" t="s">
        <v>2</v>
      </c>
      <c r="C3" s="1">
        <f>IFERROR(VLOOKUP($A3,dm,2,0)*(Físico!B3),0)</f>
        <v>0</v>
      </c>
      <c r="D3" s="1">
        <f>IFERROR(VLOOKUP($A3,dm,2,0)*(Físico!C3),0)</f>
        <v>1885.9499999999998</v>
      </c>
      <c r="E3" s="1">
        <f>IFERROR(VLOOKUP($A3,dm,2,0)*(Físico!D3),0)</f>
        <v>0</v>
      </c>
      <c r="F3" s="1">
        <f>IFERROR(VLOOKUP($A3,dm,2,0)*(Físico!E3),0)</f>
        <v>16973.55</v>
      </c>
      <c r="G3" s="1">
        <f>IFERROR(VLOOKUP($A3,dm,2,0)*(Físico!F3),0)</f>
        <v>6915.15</v>
      </c>
      <c r="H3" s="1">
        <f>IFERROR(VLOOKUP($A3,dm,2,0)*(Físico!G3),0)</f>
        <v>23888.7</v>
      </c>
      <c r="I3" s="1">
        <f>IFERROR(VLOOKUP($A3,dm,2,0)*(Físico!H3),0)</f>
        <v>6286.5</v>
      </c>
      <c r="J3" s="1">
        <f>IFERROR(VLOOKUP($A3,dm,2,0)*(Físico!I3),0)</f>
        <v>0</v>
      </c>
      <c r="K3" s="1">
        <f>IFERROR(VLOOKUP($A3,dm,2,0)*(Físico!J3),0)</f>
        <v>628.65</v>
      </c>
      <c r="L3" s="1">
        <f>IFERROR(VLOOKUP($A3,dm,2,0)*(Físico!K3),0)</f>
        <v>628.65</v>
      </c>
      <c r="M3" s="1">
        <f>IFERROR(VLOOKUP($A3,dm,2,0)*(Físico!L3),0)</f>
        <v>1885.9499999999998</v>
      </c>
      <c r="N3" s="1">
        <f>IFERROR(VLOOKUP($A3,dm,2,0)*(Físico!M3),0)</f>
        <v>20745.45</v>
      </c>
      <c r="O3" s="1">
        <f>IFERROR(VLOOKUP($A3,dm,2,0)*(Físico!N3),0)</f>
        <v>47148.75</v>
      </c>
      <c r="P3" s="1">
        <f>IFERROR(VLOOKUP($A3,dm,2,0)*(Físico!O3),0)</f>
        <v>13830.3</v>
      </c>
      <c r="Q3" s="1">
        <f>IFERROR(VLOOKUP($A3,dm,2,0)*(Físico!P3),0)</f>
        <v>4400.55</v>
      </c>
      <c r="R3" s="1">
        <f>IFERROR(VLOOKUP($A3,dm,2,0)*(Físico!Q3),0)</f>
        <v>23888.7</v>
      </c>
      <c r="S3" s="1">
        <f>IFERROR(VLOOKUP($A3,dm,2,0)*(Físico!R3),0)</f>
        <v>20116.8</v>
      </c>
      <c r="T3" s="1">
        <f t="shared" ref="T3:T4" si="1">SUM(C3:S3)</f>
        <v>189223.65</v>
      </c>
    </row>
    <row r="4" spans="1:20" x14ac:dyDescent="0.25">
      <c r="A4">
        <f t="shared" si="0"/>
        <v>409010154</v>
      </c>
      <c r="B4" t="s">
        <v>3</v>
      </c>
      <c r="C4" s="1">
        <f>IFERROR(VLOOKUP($A4,dm,2,0)*(Físico!B4),0)</f>
        <v>500</v>
      </c>
      <c r="D4" s="1">
        <f>IFERROR(VLOOKUP($A4,dm,2,0)*(Físico!C4),0)</f>
        <v>500</v>
      </c>
      <c r="E4" s="1">
        <f>IFERROR(VLOOKUP($A4,dm,2,0)*(Físico!D4),0)</f>
        <v>9500</v>
      </c>
      <c r="F4" s="1">
        <f>IFERROR(VLOOKUP($A4,dm,2,0)*(Físico!E4),0)</f>
        <v>0</v>
      </c>
      <c r="G4" s="1">
        <f>IFERROR(VLOOKUP($A4,dm,2,0)*(Físico!F4),0)</f>
        <v>3500</v>
      </c>
      <c r="H4" s="1">
        <f>IFERROR(VLOOKUP($A4,dm,2,0)*(Físico!G4),0)</f>
        <v>0</v>
      </c>
      <c r="I4" s="1">
        <f>IFERROR(VLOOKUP($A4,dm,2,0)*(Físico!H4),0)</f>
        <v>0</v>
      </c>
      <c r="J4" s="1">
        <f>IFERROR(VLOOKUP($A4,dm,2,0)*(Físico!I4),0)</f>
        <v>7500</v>
      </c>
      <c r="K4" s="1">
        <f>IFERROR(VLOOKUP($A4,dm,2,0)*(Físico!J4),0)</f>
        <v>5500</v>
      </c>
      <c r="L4" s="1">
        <f>IFERROR(VLOOKUP($A4,dm,2,0)*(Físico!K4),0)</f>
        <v>0</v>
      </c>
      <c r="M4" s="1">
        <f>IFERROR(VLOOKUP($A4,dm,2,0)*(Físico!L4),0)</f>
        <v>0</v>
      </c>
      <c r="N4" s="1">
        <f>IFERROR(VLOOKUP($A4,dm,2,0)*(Físico!M4),0)</f>
        <v>0</v>
      </c>
      <c r="O4" s="1">
        <f>IFERROR(VLOOKUP($A4,dm,2,0)*(Físico!N4),0)</f>
        <v>0</v>
      </c>
      <c r="P4" s="1">
        <f>IFERROR(VLOOKUP($A4,dm,2,0)*(Físico!O4),0)</f>
        <v>0</v>
      </c>
      <c r="Q4" s="1">
        <f>IFERROR(VLOOKUP($A4,dm,2,0)*(Físico!P4),0)</f>
        <v>0</v>
      </c>
      <c r="R4" s="1">
        <f>IFERROR(VLOOKUP($A4,dm,2,0)*(Físico!Q4),0)</f>
        <v>0</v>
      </c>
      <c r="S4" s="1">
        <f>IFERROR(VLOOKUP($A4,dm,2,0)*(Físico!R4),0)</f>
        <v>0</v>
      </c>
      <c r="T4" s="1">
        <f t="shared" si="1"/>
        <v>27000</v>
      </c>
    </row>
    <row r="5" spans="1:20" x14ac:dyDescent="0.25">
      <c r="B5" t="s">
        <v>4</v>
      </c>
      <c r="C5" s="1">
        <f t="shared" ref="C5:S5" si="2">SUM(C2:C4)</f>
        <v>500</v>
      </c>
      <c r="D5" s="1">
        <f t="shared" si="2"/>
        <v>2385.9499999999998</v>
      </c>
      <c r="E5" s="1">
        <f t="shared" si="2"/>
        <v>9500</v>
      </c>
      <c r="F5" s="1">
        <f t="shared" si="2"/>
        <v>16973.55</v>
      </c>
      <c r="G5" s="1">
        <f t="shared" si="2"/>
        <v>10415.15</v>
      </c>
      <c r="H5" s="1">
        <f t="shared" si="2"/>
        <v>38201.699999999997</v>
      </c>
      <c r="I5" s="1">
        <f t="shared" si="2"/>
        <v>6286.5</v>
      </c>
      <c r="J5" s="1">
        <f t="shared" si="2"/>
        <v>7500</v>
      </c>
      <c r="K5" s="1">
        <f t="shared" si="2"/>
        <v>6128.65</v>
      </c>
      <c r="L5" s="1">
        <f t="shared" si="2"/>
        <v>628.65</v>
      </c>
      <c r="M5" s="1">
        <f t="shared" si="2"/>
        <v>1885.9499999999998</v>
      </c>
      <c r="N5" s="1">
        <f t="shared" si="2"/>
        <v>20745.45</v>
      </c>
      <c r="O5" s="1">
        <f t="shared" si="2"/>
        <v>47148.75</v>
      </c>
      <c r="P5" s="1">
        <f t="shared" si="2"/>
        <v>13830.3</v>
      </c>
      <c r="Q5" s="1">
        <f t="shared" si="2"/>
        <v>4400.55</v>
      </c>
      <c r="R5" s="1">
        <f t="shared" si="2"/>
        <v>23888.7</v>
      </c>
      <c r="S5" s="1">
        <f t="shared" si="2"/>
        <v>20116.8</v>
      </c>
      <c r="T5" s="1">
        <f>SUM(T2:T4)</f>
        <v>230536.65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229D-1E49-4C8F-A8AA-C68D595B1D32}">
  <dimension ref="A1:S5"/>
  <sheetViews>
    <sheetView tabSelected="1" topLeftCell="O1" workbookViewId="0">
      <selection activeCell="S5" sqref="B5:S5"/>
    </sheetView>
  </sheetViews>
  <sheetFormatPr defaultRowHeight="15" x14ac:dyDescent="0.25"/>
  <cols>
    <col min="1" max="1" width="11.140625" customWidth="1"/>
    <col min="19" max="19" width="14.28515625" bestFit="1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19084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SUM(B2:R2)</f>
        <v>19084</v>
      </c>
    </row>
    <row r="3" spans="1:19" x14ac:dyDescent="0.25">
      <c r="A3" t="s">
        <v>2</v>
      </c>
      <c r="B3" s="2">
        <f>Financeiro!B3+Complemento!C3</f>
        <v>0</v>
      </c>
      <c r="C3" s="2">
        <f>Financeiro!C3+Complemento!D3</f>
        <v>2514.6</v>
      </c>
      <c r="D3" s="2">
        <f>Financeiro!D3+Complemento!E3</f>
        <v>0</v>
      </c>
      <c r="E3" s="2">
        <f>Financeiro!E3+Complemento!F3</f>
        <v>22631.4</v>
      </c>
      <c r="F3" s="2">
        <f>Financeiro!F3+Complemento!G3</f>
        <v>9220.2000000000007</v>
      </c>
      <c r="G3" s="2">
        <f>Financeiro!G3+Complemento!H3</f>
        <v>31851.599999999999</v>
      </c>
      <c r="H3" s="2">
        <f>Financeiro!H3+Complemento!I3</f>
        <v>8382</v>
      </c>
      <c r="I3" s="2">
        <f>Financeiro!I3+Complemento!J3</f>
        <v>0</v>
      </c>
      <c r="J3" s="2">
        <f>Financeiro!J3+Complemento!K3</f>
        <v>838.2</v>
      </c>
      <c r="K3" s="2">
        <f>Financeiro!K3+Complemento!L3</f>
        <v>838.2</v>
      </c>
      <c r="L3" s="2">
        <f>Financeiro!L3+Complemento!M3</f>
        <v>2514.6</v>
      </c>
      <c r="M3" s="2">
        <f>Financeiro!M3+Complemento!N3</f>
        <v>27660.6</v>
      </c>
      <c r="N3" s="2">
        <f>Financeiro!N3+Complemento!O3</f>
        <v>62865</v>
      </c>
      <c r="O3" s="2">
        <f>Financeiro!O3+Complemento!P3</f>
        <v>18440.400000000001</v>
      </c>
      <c r="P3" s="2">
        <f>Financeiro!P3+Complemento!Q3</f>
        <v>5867.4</v>
      </c>
      <c r="Q3" s="2">
        <f>Financeiro!Q3+Complemento!R3</f>
        <v>31851.599999999999</v>
      </c>
      <c r="R3" s="2">
        <f>Financeiro!R3+Complemento!S3</f>
        <v>26822.400000000001</v>
      </c>
      <c r="S3" s="2">
        <f t="shared" ref="S3:S4" si="0">SUM(B3:R3)</f>
        <v>252298.19999999998</v>
      </c>
    </row>
    <row r="4" spans="1:19" x14ac:dyDescent="0.25">
      <c r="A4" t="s">
        <v>3</v>
      </c>
      <c r="B4" s="2">
        <f>Financeiro!B4+Complemento!C4</f>
        <v>529.84</v>
      </c>
      <c r="C4" s="2">
        <f>Financeiro!C4+Complemento!D4</f>
        <v>529.84</v>
      </c>
      <c r="D4" s="2">
        <f>Financeiro!D4+Complemento!E4</f>
        <v>10066.959999999999</v>
      </c>
      <c r="E4" s="2">
        <f>Financeiro!E4+Complemento!F4</f>
        <v>0</v>
      </c>
      <c r="F4" s="2">
        <f>Financeiro!F4+Complemento!G4</f>
        <v>3708.88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7947.6</v>
      </c>
      <c r="J4" s="2">
        <f>Financeiro!J4+Complemento!K4</f>
        <v>5828.24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 t="shared" si="0"/>
        <v>28611.360000000001</v>
      </c>
    </row>
    <row r="5" spans="1:19" x14ac:dyDescent="0.25">
      <c r="A5" t="s">
        <v>4</v>
      </c>
      <c r="B5" s="2">
        <f t="shared" ref="B5:R5" si="1">SUM(B2:B4)</f>
        <v>529.84</v>
      </c>
      <c r="C5" s="2">
        <f t="shared" si="1"/>
        <v>3044.44</v>
      </c>
      <c r="D5" s="2">
        <f t="shared" si="1"/>
        <v>10066.959999999999</v>
      </c>
      <c r="E5" s="2">
        <f t="shared" si="1"/>
        <v>22631.4</v>
      </c>
      <c r="F5" s="2">
        <f t="shared" si="1"/>
        <v>12929.080000000002</v>
      </c>
      <c r="G5" s="2">
        <f t="shared" si="1"/>
        <v>50935.6</v>
      </c>
      <c r="H5" s="2">
        <f t="shared" si="1"/>
        <v>8382</v>
      </c>
      <c r="I5" s="2">
        <f t="shared" si="1"/>
        <v>7947.6</v>
      </c>
      <c r="J5" s="2">
        <f t="shared" si="1"/>
        <v>6666.44</v>
      </c>
      <c r="K5" s="2">
        <f t="shared" si="1"/>
        <v>838.2</v>
      </c>
      <c r="L5" s="2">
        <f t="shared" si="1"/>
        <v>2514.6</v>
      </c>
      <c r="M5" s="2">
        <f t="shared" si="1"/>
        <v>27660.6</v>
      </c>
      <c r="N5" s="2">
        <f t="shared" si="1"/>
        <v>62865</v>
      </c>
      <c r="O5" s="2">
        <f t="shared" si="1"/>
        <v>18440.400000000001</v>
      </c>
      <c r="P5" s="2">
        <f t="shared" si="1"/>
        <v>5867.4</v>
      </c>
      <c r="Q5" s="2">
        <f t="shared" si="1"/>
        <v>31851.599999999999</v>
      </c>
      <c r="R5" s="2">
        <f t="shared" si="1"/>
        <v>26822.400000000001</v>
      </c>
      <c r="S5" s="2">
        <f>SUM(S2:S4)</f>
        <v>299993.55999999994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2026-07-14T12:49:55Z</dcterms:created>
  <dcterms:modified xsi:type="dcterms:W3CDTF">2026-07-14T12:55:53Z</dcterms:modified>
</cp:coreProperties>
</file>