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Ambulatorial\"/>
    </mc:Choice>
  </mc:AlternateContent>
  <xr:revisionPtr revIDLastSave="0" documentId="13_ncr:1_{34C5122D-2B02-49F1-873C-0FB90482D5D0}" xr6:coauthVersionLast="47" xr6:coauthVersionMax="47" xr10:uidLastSave="{00000000-0000-0000-0000-000000000000}"/>
  <bookViews>
    <workbookView xWindow="8865" yWindow="105" windowWidth="14640" windowHeight="15480" activeTab="4" xr2:uid="{70CC6258-FBA5-46CE-B198-EEA290021849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externalReferences>
    <externalReference r:id="rId6"/>
  </externalReferences>
  <definedNames>
    <definedName name="delma">Delib!$A$1:$B$15</definedName>
    <definedName name="dm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T3" i="5"/>
  <c r="T4" i="5"/>
  <c r="T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B2" i="5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U3" i="4"/>
  <c r="U4" i="4"/>
  <c r="U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C2" i="4"/>
  <c r="A3" i="4"/>
  <c r="A4" i="4"/>
  <c r="A2" i="4"/>
</calcChain>
</file>

<file path=xl/sharedStrings.xml><?xml version="1.0" encoding="utf-8"?>
<sst xmlns="http://schemas.openxmlformats.org/spreadsheetml/2006/main" count="98" uniqueCount="25">
  <si>
    <t>Estabelecimentos CNES-SC</t>
  </si>
  <si>
    <t>0405010184 TRATAMENTO CIRURGICO DE BLEFAROCALASE</t>
  </si>
  <si>
    <t>0405050364 TRATAMENTO CIRURGICO DE PTERIGIO</t>
  </si>
  <si>
    <t xml:space="preserve">0409010154 EXTRACAO ENDOSCOPICA DE CORPO ESTRANHO / CALCULO </t>
  </si>
  <si>
    <t>Total</t>
  </si>
  <si>
    <t>2306336 HOSPITAL SAO JOSE</t>
  </si>
  <si>
    <t>2379627 HOSPITAL SAMARIA</t>
  </si>
  <si>
    <t>2491249 HOSPITAL SANTA CRUZ DE CANOINHAS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</si>
  <si>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</si>
  <si>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</si>
  <si>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</si>
  <si>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</si>
  <si>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</si>
  <si>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</si>
  <si>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</si>
  <si>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2568713 HOSPITAL REGIONAL ALTO VALE</t>
  </si>
  <si>
    <t>3123251 HOSPITAL DE OLHOS DE BLUMENAU</t>
  </si>
  <si>
    <t>3180948 CLINICA DE OLHOS DR ROBERTO VON HERTWIG</t>
  </si>
  <si>
    <t>4146336 HOSPITAL DA CATARATA DE FLORIANOPOLIS</t>
  </si>
  <si>
    <t>4564812 MULTI HOSPITAL</t>
  </si>
  <si>
    <t>4575407 COB CENTRO OFTALMOLOGICO DE BLUMENAU</t>
  </si>
  <si>
    <t>5164222 NIEDERAUER CLINICA DE OLHOS HOSPITAL DIA LTDA</t>
  </si>
  <si>
    <t>9717463 HOSPITAL DA VISAO JARAGUA DO SUL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</si>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</sst>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io%202026/Detalhado/Ambulatorial/SIA%20MAC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13B0-CDE0-4BE1-BA56-88DD6AA7EFC8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23</v>
      </c>
      <c r="B1" s="1" t="s">
        <v>24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E20C-5BAB-4ED4-831B-8C0BB946DFAF}">
  <dimension ref="A1:T5"/>
  <sheetViews>
    <sheetView workbookViewId="0"/>
  </sheetViews>
  <sheetFormatPr defaultRowHeight="15" x14ac:dyDescent="0.25"/>
  <cols>
    <col min="1" max="1" width="10.85546875" customWidth="1"/>
  </cols>
  <sheetData>
    <row r="1" spans="1:20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4</v>
      </c>
    </row>
    <row r="2" spans="1:20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5</v>
      </c>
      <c r="G2">
        <v>0</v>
      </c>
      <c r="H2">
        <v>0</v>
      </c>
      <c r="I2">
        <v>76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</v>
      </c>
      <c r="Q2">
        <v>0</v>
      </c>
      <c r="R2">
        <v>0</v>
      </c>
      <c r="S2">
        <v>0</v>
      </c>
      <c r="T2">
        <v>83</v>
      </c>
    </row>
    <row r="3" spans="1:20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27</v>
      </c>
      <c r="G3">
        <v>0</v>
      </c>
      <c r="H3">
        <v>0</v>
      </c>
      <c r="I3">
        <v>51</v>
      </c>
      <c r="J3">
        <v>391</v>
      </c>
      <c r="K3">
        <v>0</v>
      </c>
      <c r="L3">
        <v>0</v>
      </c>
      <c r="M3">
        <v>4</v>
      </c>
      <c r="N3">
        <v>18</v>
      </c>
      <c r="O3">
        <v>18</v>
      </c>
      <c r="P3">
        <v>13</v>
      </c>
      <c r="Q3">
        <v>17</v>
      </c>
      <c r="R3">
        <v>40</v>
      </c>
      <c r="S3">
        <v>3</v>
      </c>
      <c r="T3">
        <v>582</v>
      </c>
    </row>
    <row r="4" spans="1:20" x14ac:dyDescent="0.25">
      <c r="A4" t="s">
        <v>3</v>
      </c>
      <c r="B4">
        <v>10</v>
      </c>
      <c r="C4">
        <v>1</v>
      </c>
      <c r="D4">
        <v>3</v>
      </c>
      <c r="E4">
        <v>25</v>
      </c>
      <c r="F4">
        <v>0</v>
      </c>
      <c r="G4">
        <v>23</v>
      </c>
      <c r="H4">
        <v>1</v>
      </c>
      <c r="I4">
        <v>0</v>
      </c>
      <c r="J4">
        <v>0</v>
      </c>
      <c r="K4">
        <v>15</v>
      </c>
      <c r="L4">
        <v>5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83</v>
      </c>
    </row>
    <row r="5" spans="1:20" x14ac:dyDescent="0.25">
      <c r="A5" t="s">
        <v>4</v>
      </c>
      <c r="B5">
        <v>10</v>
      </c>
      <c r="C5">
        <v>1</v>
      </c>
      <c r="D5">
        <v>3</v>
      </c>
      <c r="E5">
        <v>25</v>
      </c>
      <c r="F5">
        <v>32</v>
      </c>
      <c r="G5">
        <v>23</v>
      </c>
      <c r="H5">
        <v>1</v>
      </c>
      <c r="I5">
        <v>127</v>
      </c>
      <c r="J5">
        <v>391</v>
      </c>
      <c r="K5">
        <v>15</v>
      </c>
      <c r="L5">
        <v>5</v>
      </c>
      <c r="M5">
        <v>4</v>
      </c>
      <c r="N5">
        <v>18</v>
      </c>
      <c r="O5">
        <v>18</v>
      </c>
      <c r="P5">
        <v>15</v>
      </c>
      <c r="Q5">
        <v>17</v>
      </c>
      <c r="R5">
        <v>40</v>
      </c>
      <c r="S5">
        <v>3</v>
      </c>
      <c r="T5">
        <v>748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EC27-5538-4492-9E7D-61B49338D511}">
  <dimension ref="A1:T5"/>
  <sheetViews>
    <sheetView workbookViewId="0"/>
  </sheetViews>
  <sheetFormatPr defaultRowHeight="15" x14ac:dyDescent="0.25"/>
  <cols>
    <col min="1" max="1" width="10.85546875" customWidth="1"/>
    <col min="2" max="2" width="10.5703125" bestFit="1" customWidth="1"/>
    <col min="3" max="4" width="9.5703125" bestFit="1" customWidth="1"/>
    <col min="5" max="5" width="10.5703125" bestFit="1" customWidth="1"/>
    <col min="6" max="6" width="12.140625" bestFit="1" customWidth="1"/>
    <col min="7" max="7" width="10.5703125" bestFit="1" customWidth="1"/>
    <col min="8" max="8" width="9.5703125" bestFit="1" customWidth="1"/>
    <col min="9" max="10" width="13.28515625" bestFit="1" customWidth="1"/>
    <col min="11" max="13" width="10.5703125" bestFit="1" customWidth="1"/>
    <col min="14" max="18" width="12.140625" bestFit="1" customWidth="1"/>
    <col min="19" max="19" width="10.5703125" bestFit="1" customWidth="1"/>
    <col min="20" max="20" width="14.28515625" bestFit="1" customWidth="1"/>
  </cols>
  <sheetData>
    <row r="1" spans="1:20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4</v>
      </c>
    </row>
    <row r="2" spans="1:20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477.1</v>
      </c>
      <c r="G2" s="1">
        <v>0</v>
      </c>
      <c r="H2" s="1">
        <v>0</v>
      </c>
      <c r="I2" s="1">
        <v>7251.92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190.84</v>
      </c>
      <c r="Q2" s="1">
        <v>0</v>
      </c>
      <c r="R2" s="1">
        <v>0</v>
      </c>
      <c r="S2" s="1">
        <v>0</v>
      </c>
      <c r="T2" s="1">
        <v>7919.86</v>
      </c>
    </row>
    <row r="3" spans="1:20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5657.85</v>
      </c>
      <c r="G3" s="1">
        <v>0</v>
      </c>
      <c r="H3" s="1">
        <v>0</v>
      </c>
      <c r="I3" s="1">
        <v>10687.05</v>
      </c>
      <c r="J3" s="1">
        <v>81934.05</v>
      </c>
      <c r="K3" s="1">
        <v>0</v>
      </c>
      <c r="L3" s="1">
        <v>0</v>
      </c>
      <c r="M3" s="1">
        <v>838.2</v>
      </c>
      <c r="N3" s="1">
        <v>3771.9</v>
      </c>
      <c r="O3" s="1">
        <v>3771.9</v>
      </c>
      <c r="P3" s="1">
        <v>2724.15</v>
      </c>
      <c r="Q3" s="1">
        <v>3562.35</v>
      </c>
      <c r="R3" s="1">
        <v>8382</v>
      </c>
      <c r="S3" s="1">
        <v>628.65</v>
      </c>
      <c r="T3" s="1">
        <v>121958.1</v>
      </c>
    </row>
    <row r="4" spans="1:20" x14ac:dyDescent="0.25">
      <c r="A4" t="s">
        <v>3</v>
      </c>
      <c r="B4" s="1">
        <v>298.39999999999998</v>
      </c>
      <c r="C4" s="1">
        <v>29.84</v>
      </c>
      <c r="D4" s="1">
        <v>89.52</v>
      </c>
      <c r="E4" s="1">
        <v>746</v>
      </c>
      <c r="F4" s="1">
        <v>0</v>
      </c>
      <c r="G4" s="1">
        <v>686.32</v>
      </c>
      <c r="H4" s="1">
        <v>29.84</v>
      </c>
      <c r="I4" s="1">
        <v>0</v>
      </c>
      <c r="J4" s="1">
        <v>0</v>
      </c>
      <c r="K4" s="1">
        <v>447.6</v>
      </c>
      <c r="L4" s="1">
        <v>149.19999999999999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2476.7199999999998</v>
      </c>
    </row>
    <row r="5" spans="1:20" x14ac:dyDescent="0.25">
      <c r="A5" t="s">
        <v>4</v>
      </c>
      <c r="B5" s="1">
        <v>298.39999999999998</v>
      </c>
      <c r="C5" s="1">
        <v>29.84</v>
      </c>
      <c r="D5" s="1">
        <v>89.52</v>
      </c>
      <c r="E5" s="1">
        <v>746</v>
      </c>
      <c r="F5" s="1">
        <v>6134.95</v>
      </c>
      <c r="G5" s="1">
        <v>686.32</v>
      </c>
      <c r="H5" s="1">
        <v>29.84</v>
      </c>
      <c r="I5" s="1">
        <v>17938.97</v>
      </c>
      <c r="J5" s="1">
        <v>81934.05</v>
      </c>
      <c r="K5" s="1">
        <v>447.6</v>
      </c>
      <c r="L5" s="1">
        <v>149.19999999999999</v>
      </c>
      <c r="M5" s="1">
        <v>838.2</v>
      </c>
      <c r="N5" s="1">
        <v>3771.9</v>
      </c>
      <c r="O5" s="1">
        <v>3771.9</v>
      </c>
      <c r="P5" s="1">
        <v>2914.99</v>
      </c>
      <c r="Q5" s="1">
        <v>3562.35</v>
      </c>
      <c r="R5" s="1">
        <v>8382</v>
      </c>
      <c r="S5" s="1">
        <v>628.65</v>
      </c>
      <c r="T5" s="1">
        <v>132354.68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AB13-73FC-4B1B-B501-FEB72DA1527A}">
  <dimension ref="A1:U5"/>
  <sheetViews>
    <sheetView workbookViewId="0">
      <selection activeCell="B1" sqref="B1"/>
    </sheetView>
  </sheetViews>
  <sheetFormatPr defaultRowHeight="15" x14ac:dyDescent="0.25"/>
  <cols>
    <col min="1" max="1" width="10" bestFit="1" customWidth="1"/>
    <col min="2" max="2" width="10.85546875" customWidth="1"/>
    <col min="3" max="3" width="12.140625" bestFit="1" customWidth="1"/>
    <col min="4" max="4" width="10.5703125" bestFit="1" customWidth="1"/>
    <col min="5" max="5" width="12.140625" bestFit="1" customWidth="1"/>
    <col min="6" max="8" width="13.28515625" bestFit="1" customWidth="1"/>
    <col min="9" max="9" width="10.5703125" bestFit="1" customWidth="1"/>
    <col min="10" max="10" width="13.28515625" bestFit="1" customWidth="1"/>
    <col min="11" max="11" width="14.28515625" bestFit="1" customWidth="1"/>
    <col min="12" max="14" width="12.140625" bestFit="1" customWidth="1"/>
    <col min="15" max="16" width="13.28515625" bestFit="1" customWidth="1"/>
    <col min="17" max="17" width="12.140625" bestFit="1" customWidth="1"/>
    <col min="18" max="19" width="13.28515625" bestFit="1" customWidth="1"/>
    <col min="20" max="20" width="12.140625" bestFit="1" customWidth="1"/>
    <col min="21" max="21" width="14.28515625" bestFit="1" customWidth="1"/>
  </cols>
  <sheetData>
    <row r="1" spans="1:21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4</v>
      </c>
    </row>
    <row r="2" spans="1:21" x14ac:dyDescent="0.25">
      <c r="A2">
        <f>LEFT(B2,10)*1</f>
        <v>405010184</v>
      </c>
      <c r="B2" t="s">
        <v>1</v>
      </c>
      <c r="C2" s="1">
        <f>IFERROR(VLOOKUP($A2,delma,2,0)*(Físico!B2),0)</f>
        <v>0</v>
      </c>
      <c r="D2" s="1">
        <f>IFERROR(VLOOKUP($A2,delma,2,0)*(Físico!C2),0)</f>
        <v>0</v>
      </c>
      <c r="E2" s="1">
        <f>IFERROR(VLOOKUP($A2,delma,2,0)*(Físico!D2),0)</f>
        <v>0</v>
      </c>
      <c r="F2" s="1">
        <f>IFERROR(VLOOKUP($A2,delma,2,0)*(Físico!E2),0)</f>
        <v>0</v>
      </c>
      <c r="G2" s="1">
        <f>IFERROR(VLOOKUP($A2,delma,2,0)*(Físico!F2),0)</f>
        <v>1431.3</v>
      </c>
      <c r="H2" s="1">
        <f>IFERROR(VLOOKUP($A2,delma,2,0)*(Físico!G2),0)</f>
        <v>0</v>
      </c>
      <c r="I2" s="1">
        <f>IFERROR(VLOOKUP($A2,delma,2,0)*(Físico!H2),0)</f>
        <v>0</v>
      </c>
      <c r="J2" s="1">
        <f>IFERROR(VLOOKUP($A2,delma,2,0)*(Físico!I2),0)</f>
        <v>21755.759999999998</v>
      </c>
      <c r="K2" s="1">
        <f>IFERROR(VLOOKUP($A2,delma,2,0)*(Físico!J2),0)</f>
        <v>0</v>
      </c>
      <c r="L2" s="1">
        <f>IFERROR(VLOOKUP($A2,delma,2,0)*(Físico!K2),0)</f>
        <v>0</v>
      </c>
      <c r="M2" s="1">
        <f>IFERROR(VLOOKUP($A2,delma,2,0)*(Físico!L2),0)</f>
        <v>0</v>
      </c>
      <c r="N2" s="1">
        <f>IFERROR(VLOOKUP($A2,delma,2,0)*(Físico!M2),0)</f>
        <v>0</v>
      </c>
      <c r="O2" s="1">
        <f>IFERROR(VLOOKUP($A2,delma,2,0)*(Físico!N2),0)</f>
        <v>0</v>
      </c>
      <c r="P2" s="1">
        <f>IFERROR(VLOOKUP($A2,delma,2,0)*(Físico!O2),0)</f>
        <v>0</v>
      </c>
      <c r="Q2" s="1">
        <f>IFERROR(VLOOKUP($A2,delma,2,0)*(Físico!P2),0)</f>
        <v>572.52</v>
      </c>
      <c r="R2" s="1">
        <f>IFERROR(VLOOKUP($A2,delma,2,0)*(Físico!Q2),0)</f>
        <v>0</v>
      </c>
      <c r="S2" s="1">
        <f>IFERROR(VLOOKUP($A2,delma,2,0)*(Físico!R2),0)</f>
        <v>0</v>
      </c>
      <c r="T2" s="1">
        <f>IFERROR(VLOOKUP($A2,delma,2,0)*(Físico!S2),0)</f>
        <v>0</v>
      </c>
      <c r="U2" s="1">
        <f>SUM(C2:T2)</f>
        <v>23759.579999999998</v>
      </c>
    </row>
    <row r="3" spans="1:21" x14ac:dyDescent="0.25">
      <c r="A3">
        <f t="shared" ref="A3:A5" si="0">LEFT(B3,10)*1</f>
        <v>405050364</v>
      </c>
      <c r="B3" t="s">
        <v>2</v>
      </c>
      <c r="C3" s="1">
        <f>IFERROR(VLOOKUP($A3,delma,2,0)*(Físico!B3),0)</f>
        <v>0</v>
      </c>
      <c r="D3" s="1">
        <f>IFERROR(VLOOKUP($A3,delma,2,0)*(Físico!C3),0)</f>
        <v>0</v>
      </c>
      <c r="E3" s="1">
        <f>IFERROR(VLOOKUP($A3,delma,2,0)*(Físico!D3),0)</f>
        <v>0</v>
      </c>
      <c r="F3" s="1">
        <f>IFERROR(VLOOKUP($A3,delma,2,0)*(Físico!E3),0)</f>
        <v>0</v>
      </c>
      <c r="G3" s="1">
        <f>IFERROR(VLOOKUP($A3,delma,2,0)*(Físico!F3),0)</f>
        <v>16973.55</v>
      </c>
      <c r="H3" s="1">
        <f>IFERROR(VLOOKUP($A3,delma,2,0)*(Físico!G3),0)</f>
        <v>0</v>
      </c>
      <c r="I3" s="1">
        <f>IFERROR(VLOOKUP($A3,delma,2,0)*(Físico!H3),0)</f>
        <v>0</v>
      </c>
      <c r="J3" s="1">
        <f>IFERROR(VLOOKUP($A3,delma,2,0)*(Físico!I3),0)</f>
        <v>32061.149999999998</v>
      </c>
      <c r="K3" s="1">
        <f>IFERROR(VLOOKUP($A3,delma,2,0)*(Físico!J3),0)</f>
        <v>245802.15</v>
      </c>
      <c r="L3" s="1">
        <f>IFERROR(VLOOKUP($A3,delma,2,0)*(Físico!K3),0)</f>
        <v>0</v>
      </c>
      <c r="M3" s="1">
        <f>IFERROR(VLOOKUP($A3,delma,2,0)*(Físico!L3),0)</f>
        <v>0</v>
      </c>
      <c r="N3" s="1">
        <f>IFERROR(VLOOKUP($A3,delma,2,0)*(Físico!M3),0)</f>
        <v>2514.6</v>
      </c>
      <c r="O3" s="1">
        <f>IFERROR(VLOOKUP($A3,delma,2,0)*(Físico!N3),0)</f>
        <v>11315.699999999999</v>
      </c>
      <c r="P3" s="1">
        <f>IFERROR(VLOOKUP($A3,delma,2,0)*(Físico!O3),0)</f>
        <v>11315.699999999999</v>
      </c>
      <c r="Q3" s="1">
        <f>IFERROR(VLOOKUP($A3,delma,2,0)*(Físico!P3),0)</f>
        <v>8172.45</v>
      </c>
      <c r="R3" s="1">
        <f>IFERROR(VLOOKUP($A3,delma,2,0)*(Físico!Q3),0)</f>
        <v>10687.05</v>
      </c>
      <c r="S3" s="1">
        <f>IFERROR(VLOOKUP($A3,delma,2,0)*(Físico!R3),0)</f>
        <v>25146</v>
      </c>
      <c r="T3" s="1">
        <f>IFERROR(VLOOKUP($A3,delma,2,0)*(Físico!S3),0)</f>
        <v>1885.9499999999998</v>
      </c>
      <c r="U3" s="1">
        <f t="shared" ref="U3:U4" si="1">SUM(C3:T3)</f>
        <v>365874.3</v>
      </c>
    </row>
    <row r="4" spans="1:21" x14ac:dyDescent="0.25">
      <c r="A4">
        <f t="shared" si="0"/>
        <v>409010154</v>
      </c>
      <c r="B4" t="s">
        <v>3</v>
      </c>
      <c r="C4" s="1">
        <f>IFERROR(VLOOKUP($A4,delma,2,0)*(Físico!B4),0)</f>
        <v>5000</v>
      </c>
      <c r="D4" s="1">
        <f>IFERROR(VLOOKUP($A4,delma,2,0)*(Físico!C4),0)</f>
        <v>500</v>
      </c>
      <c r="E4" s="1">
        <f>IFERROR(VLOOKUP($A4,delma,2,0)*(Físico!D4),0)</f>
        <v>1500</v>
      </c>
      <c r="F4" s="1">
        <f>IFERROR(VLOOKUP($A4,delma,2,0)*(Físico!E4),0)</f>
        <v>12500</v>
      </c>
      <c r="G4" s="1">
        <f>IFERROR(VLOOKUP($A4,delma,2,0)*(Físico!F4),0)</f>
        <v>0</v>
      </c>
      <c r="H4" s="1">
        <f>IFERROR(VLOOKUP($A4,delma,2,0)*(Físico!G4),0)</f>
        <v>11500</v>
      </c>
      <c r="I4" s="1">
        <f>IFERROR(VLOOKUP($A4,delma,2,0)*(Físico!H4),0)</f>
        <v>500</v>
      </c>
      <c r="J4" s="1">
        <f>IFERROR(VLOOKUP($A4,delma,2,0)*(Físico!I4),0)</f>
        <v>0</v>
      </c>
      <c r="K4" s="1">
        <f>IFERROR(VLOOKUP($A4,delma,2,0)*(Físico!J4),0)</f>
        <v>0</v>
      </c>
      <c r="L4" s="1">
        <f>IFERROR(VLOOKUP($A4,delma,2,0)*(Físico!K4),0)</f>
        <v>7500</v>
      </c>
      <c r="M4" s="1">
        <f>IFERROR(VLOOKUP($A4,delma,2,0)*(Físico!L4),0)</f>
        <v>2500</v>
      </c>
      <c r="N4" s="1">
        <f>IFERROR(VLOOKUP($A4,delma,2,0)*(Físico!M4),0)</f>
        <v>0</v>
      </c>
      <c r="O4" s="1">
        <f>IFERROR(VLOOKUP($A4,delma,2,0)*(Físico!N4),0)</f>
        <v>0</v>
      </c>
      <c r="P4" s="1">
        <f>IFERROR(VLOOKUP($A4,delma,2,0)*(Físico!O4),0)</f>
        <v>0</v>
      </c>
      <c r="Q4" s="1">
        <f>IFERROR(VLOOKUP($A4,delma,2,0)*(Físico!P4),0)</f>
        <v>0</v>
      </c>
      <c r="R4" s="1">
        <f>IFERROR(VLOOKUP($A4,delma,2,0)*(Físico!Q4),0)</f>
        <v>0</v>
      </c>
      <c r="S4" s="1">
        <f>IFERROR(VLOOKUP($A4,delma,2,0)*(Físico!R4),0)</f>
        <v>0</v>
      </c>
      <c r="T4" s="1">
        <f>IFERROR(VLOOKUP($A4,delma,2,0)*(Físico!S4),0)</f>
        <v>0</v>
      </c>
      <c r="U4" s="1">
        <f t="shared" si="1"/>
        <v>41500</v>
      </c>
    </row>
    <row r="5" spans="1:21" x14ac:dyDescent="0.25">
      <c r="B5" t="s">
        <v>4</v>
      </c>
      <c r="C5" s="1">
        <f t="shared" ref="C5:T5" si="2">SUM(C2:C4)</f>
        <v>5000</v>
      </c>
      <c r="D5" s="1">
        <f t="shared" si="2"/>
        <v>500</v>
      </c>
      <c r="E5" s="1">
        <f t="shared" si="2"/>
        <v>1500</v>
      </c>
      <c r="F5" s="1">
        <f t="shared" si="2"/>
        <v>12500</v>
      </c>
      <c r="G5" s="1">
        <f t="shared" si="2"/>
        <v>18404.849999999999</v>
      </c>
      <c r="H5" s="1">
        <f t="shared" si="2"/>
        <v>11500</v>
      </c>
      <c r="I5" s="1">
        <f t="shared" si="2"/>
        <v>500</v>
      </c>
      <c r="J5" s="1">
        <f t="shared" si="2"/>
        <v>53816.909999999996</v>
      </c>
      <c r="K5" s="1">
        <f t="shared" si="2"/>
        <v>245802.15</v>
      </c>
      <c r="L5" s="1">
        <f t="shared" si="2"/>
        <v>7500</v>
      </c>
      <c r="M5" s="1">
        <f t="shared" si="2"/>
        <v>2500</v>
      </c>
      <c r="N5" s="1">
        <f t="shared" si="2"/>
        <v>2514.6</v>
      </c>
      <c r="O5" s="1">
        <f t="shared" si="2"/>
        <v>11315.699999999999</v>
      </c>
      <c r="P5" s="1">
        <f t="shared" si="2"/>
        <v>11315.699999999999</v>
      </c>
      <c r="Q5" s="1">
        <f t="shared" si="2"/>
        <v>8744.9699999999993</v>
      </c>
      <c r="R5" s="1">
        <f t="shared" si="2"/>
        <v>10687.05</v>
      </c>
      <c r="S5" s="1">
        <f t="shared" si="2"/>
        <v>25146</v>
      </c>
      <c r="T5" s="1">
        <f t="shared" si="2"/>
        <v>1885.9499999999998</v>
      </c>
      <c r="U5" s="1">
        <f>SUM(U2:U4)</f>
        <v>431133.88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0A2B-C1A4-4242-AFE4-87727C5BA748}">
  <dimension ref="A1:T5"/>
  <sheetViews>
    <sheetView tabSelected="1" workbookViewId="0">
      <selection activeCell="T5" sqref="B5:T5"/>
    </sheetView>
  </sheetViews>
  <sheetFormatPr defaultRowHeight="15" x14ac:dyDescent="0.25"/>
  <cols>
    <col min="1" max="1" width="10.7109375" customWidth="1"/>
    <col min="20" max="20" width="14.28515625" bestFit="1" customWidth="1"/>
  </cols>
  <sheetData>
    <row r="1" spans="1:20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4</v>
      </c>
    </row>
    <row r="2" spans="1:20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1908.4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29007.68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763.36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SUM(B2:S2)</f>
        <v>31679.440000000002</v>
      </c>
    </row>
    <row r="3" spans="1:20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22631.4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42748.2</v>
      </c>
      <c r="J3" s="2">
        <f>Financeiro!J3+Complemento!K3</f>
        <v>327736.2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3352.8</v>
      </c>
      <c r="N3" s="2">
        <f>Financeiro!N3+Complemento!O3</f>
        <v>15087.599999999999</v>
      </c>
      <c r="O3" s="2">
        <f>Financeiro!O3+Complemento!P3</f>
        <v>15087.599999999999</v>
      </c>
      <c r="P3" s="2">
        <f>Financeiro!P3+Complemento!Q3</f>
        <v>10896.6</v>
      </c>
      <c r="Q3" s="2">
        <f>Financeiro!Q3+Complemento!R3</f>
        <v>14249.4</v>
      </c>
      <c r="R3" s="2">
        <f>Financeiro!R3+Complemento!S3</f>
        <v>33528</v>
      </c>
      <c r="S3" s="2">
        <f>Financeiro!S3+Complemento!T3</f>
        <v>2514.6</v>
      </c>
      <c r="T3" s="2">
        <f t="shared" ref="T3:T4" si="0">SUM(B3:S3)</f>
        <v>487832.39999999991</v>
      </c>
    </row>
    <row r="4" spans="1:20" x14ac:dyDescent="0.25">
      <c r="A4" t="s">
        <v>3</v>
      </c>
      <c r="B4" s="2">
        <f>Financeiro!B4+Complemento!C4</f>
        <v>5298.4</v>
      </c>
      <c r="C4" s="2">
        <f>Financeiro!C4+Complemento!D4</f>
        <v>529.84</v>
      </c>
      <c r="D4" s="2">
        <f>Financeiro!D4+Complemento!E4</f>
        <v>1589.52</v>
      </c>
      <c r="E4" s="2">
        <f>Financeiro!E4+Complemento!F4</f>
        <v>13246</v>
      </c>
      <c r="F4" s="2">
        <f>Financeiro!F4+Complemento!G4</f>
        <v>0</v>
      </c>
      <c r="G4" s="2">
        <f>Financeiro!G4+Complemento!H4</f>
        <v>12186.32</v>
      </c>
      <c r="H4" s="2">
        <f>Financeiro!H4+Complemento!I4</f>
        <v>529.84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7947.6</v>
      </c>
      <c r="L4" s="2">
        <f>Financeiro!L4+Complemento!M4</f>
        <v>2649.2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 t="shared" si="0"/>
        <v>43976.719999999994</v>
      </c>
    </row>
    <row r="5" spans="1:20" x14ac:dyDescent="0.25">
      <c r="A5" t="s">
        <v>4</v>
      </c>
      <c r="B5" s="2">
        <f t="shared" ref="B5:S5" si="1">SUM(B2:B4)</f>
        <v>5298.4</v>
      </c>
      <c r="C5" s="2">
        <f t="shared" si="1"/>
        <v>529.84</v>
      </c>
      <c r="D5" s="2">
        <f t="shared" si="1"/>
        <v>1589.52</v>
      </c>
      <c r="E5" s="2">
        <f t="shared" si="1"/>
        <v>13246</v>
      </c>
      <c r="F5" s="2">
        <f t="shared" si="1"/>
        <v>24539.800000000003</v>
      </c>
      <c r="G5" s="2">
        <f t="shared" si="1"/>
        <v>12186.32</v>
      </c>
      <c r="H5" s="2">
        <f t="shared" si="1"/>
        <v>529.84</v>
      </c>
      <c r="I5" s="2">
        <f t="shared" si="1"/>
        <v>71755.88</v>
      </c>
      <c r="J5" s="2">
        <f t="shared" si="1"/>
        <v>327736.2</v>
      </c>
      <c r="K5" s="2">
        <f t="shared" si="1"/>
        <v>7947.6</v>
      </c>
      <c r="L5" s="2">
        <f t="shared" si="1"/>
        <v>2649.2</v>
      </c>
      <c r="M5" s="2">
        <f t="shared" si="1"/>
        <v>3352.8</v>
      </c>
      <c r="N5" s="2">
        <f t="shared" si="1"/>
        <v>15087.599999999999</v>
      </c>
      <c r="O5" s="2">
        <f t="shared" si="1"/>
        <v>15087.599999999999</v>
      </c>
      <c r="P5" s="2">
        <f t="shared" si="1"/>
        <v>11659.960000000001</v>
      </c>
      <c r="Q5" s="2">
        <f t="shared" si="1"/>
        <v>14249.4</v>
      </c>
      <c r="R5" s="2">
        <f t="shared" si="1"/>
        <v>33528</v>
      </c>
      <c r="S5" s="2">
        <f t="shared" si="1"/>
        <v>2514.6</v>
      </c>
      <c r="T5" s="2">
        <f>SUM(T2:T4)</f>
        <v>563488.55999999994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2026-08-12T16:19:52Z</dcterms:created>
  <dcterms:modified xsi:type="dcterms:W3CDTF">2026-08-12T16:47:14Z</dcterms:modified>
</cp:coreProperties>
</file>