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Ambulatorial\"/>
    </mc:Choice>
  </mc:AlternateContent>
  <xr:revisionPtr revIDLastSave="0" documentId="13_ncr:1_{B5286A68-DA98-4899-B6F5-BE74272F2544}" xr6:coauthVersionLast="47" xr6:coauthVersionMax="47" xr10:uidLastSave="{00000000-0000-0000-0000-000000000000}"/>
  <bookViews>
    <workbookView xWindow="-120" yWindow="-120" windowWidth="29040" windowHeight="15720" activeTab="4" xr2:uid="{3C117E04-F11E-49DB-8436-552931B37CF6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b">[1]Delib!$A$1:$B$15</definedName>
    <definedName name="delibc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S3" i="5"/>
  <c r="S4" i="5"/>
  <c r="S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B2" i="5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T3" i="4"/>
  <c r="T4" i="4"/>
  <c r="T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C2" i="4"/>
  <c r="A4" i="4"/>
  <c r="A3" i="4"/>
  <c r="A2" i="4"/>
</calcChain>
</file>

<file path=xl/sharedStrings.xml><?xml version="1.0" encoding="utf-8"?>
<sst xmlns="http://schemas.openxmlformats.org/spreadsheetml/2006/main" count="94" uniqueCount="24">
  <si>
    <t>Estabelecimentos CNES-SC</t>
  </si>
  <si>
    <t>0405010184 TRATAMENTO CIRURGICO DE BLEFAROCALASE</t>
  </si>
  <si>
    <t>0405050364 TRATAMENTO CIRURGICO DE PTERIGIO</t>
  </si>
  <si>
    <t xml:space="preserve">0409010154 EXTRACAO ENDOSCOPICA DE CORPO ESTRANHO / CALCULO </t>
  </si>
  <si>
    <t>Total</t>
  </si>
  <si>
    <t>2306336 HOSPITAL SAO JOSE</t>
  </si>
  <si>
    <t>2491249 HOSPITAL SANTA CRUZ DE CANOINHAS</t>
  </si>
  <si>
    <t>2521695 HOSPITAL RIO NEGRINHO</t>
  </si>
  <si>
    <t>2522209 HOSPITAL MISERICORDIA</t>
  </si>
  <si>
    <t>2522691 HOSPITAL E MATERNIDADE MARIETA KONDER BORNHAUSEN</t>
  </si>
  <si>
    <t>2558246 HOSPITAL SANTA ISABEL</t>
  </si>
  <si>
    <t>2568713 HOSPITAL REGIONAL ALTO VALE</t>
  </si>
  <si>
    <t>2688786 OFTALMOCENTER CONCORDIA</t>
  </si>
  <si>
    <t>3123251 HOSPITAL DE OLHOS DE BLUMENAU</t>
  </si>
  <si>
    <t>3180948 CLINICA DE OLHOS DR ROBERTO VON HERTWIG</t>
  </si>
  <si>
    <t>4575407 COB CENTRO OFTALMOLOGICO DE BLUMENAU</t>
  </si>
  <si>
    <t>5164222 NIEDERAUER CLINICA DE OLHOS HOSPITAL DIA LTDA</t>
  </si>
  <si>
    <t>7728557 BOJ FILIAL</t>
  </si>
  <si>
    <t>9359397 HOSPITAL DA VISAO JOINVILLE</t>
  </si>
  <si>
    <t>9530053 DARIO ANTONELLI OFTALMOLOGIA LTDA</t>
  </si>
  <si>
    <t>9712038 HOSPITAL DE OLHOS DE CRICIUMA</t>
  </si>
  <si>
    <t>9819371 CLINICA MEDICA CORAL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</si>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</sst>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io/Detalhado/Ambulatorial/SIA%20MAC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5714-BA33-45D6-99B8-3C26F79F97F6}">
  <dimension ref="A1:B15"/>
  <sheetViews>
    <sheetView workbookViewId="0">
      <selection activeCell="A5" sqref="A5"/>
    </sheetView>
  </sheetViews>
  <sheetFormatPr defaultRowHeight="15" x14ac:dyDescent="0.25"/>
  <cols>
    <col min="1" max="1" width="11.28515625" customWidth="1"/>
    <col min="2" max="2" width="13.85546875" bestFit="1" customWidth="1"/>
  </cols>
  <sheetData>
    <row r="1" spans="1:2" x14ac:dyDescent="0.25">
      <c r="A1" t="s">
        <v>22</v>
      </c>
      <c r="B1" t="s">
        <v>23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C856-F8AC-4F2C-A49D-C8A309369E99}">
  <dimension ref="A1:S5"/>
  <sheetViews>
    <sheetView workbookViewId="0">
      <selection sqref="A1:S5"/>
    </sheetView>
  </sheetViews>
  <sheetFormatPr defaultRowHeight="15" x14ac:dyDescent="0.25"/>
  <cols>
    <col min="1" max="1" width="10.5703125" customWidth="1"/>
  </cols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14</v>
      </c>
      <c r="O2">
        <v>0</v>
      </c>
      <c r="P2">
        <v>0</v>
      </c>
      <c r="Q2">
        <v>0</v>
      </c>
      <c r="R2">
        <v>0</v>
      </c>
      <c r="S2">
        <v>14</v>
      </c>
    </row>
    <row r="3" spans="1:19" x14ac:dyDescent="0.25">
      <c r="A3" t="s">
        <v>2</v>
      </c>
      <c r="B3">
        <v>0</v>
      </c>
      <c r="C3">
        <v>0</v>
      </c>
      <c r="D3">
        <v>0</v>
      </c>
      <c r="E3">
        <v>4</v>
      </c>
      <c r="F3">
        <v>60</v>
      </c>
      <c r="G3">
        <v>0</v>
      </c>
      <c r="H3">
        <v>0</v>
      </c>
      <c r="I3">
        <v>11</v>
      </c>
      <c r="J3">
        <v>6</v>
      </c>
      <c r="K3">
        <v>15</v>
      </c>
      <c r="L3">
        <v>24</v>
      </c>
      <c r="M3">
        <v>3</v>
      </c>
      <c r="N3">
        <v>29</v>
      </c>
      <c r="O3">
        <v>25</v>
      </c>
      <c r="P3">
        <v>1</v>
      </c>
      <c r="Q3">
        <v>79</v>
      </c>
      <c r="R3">
        <v>1</v>
      </c>
      <c r="S3">
        <v>258</v>
      </c>
    </row>
    <row r="4" spans="1:19" x14ac:dyDescent="0.25">
      <c r="A4" t="s">
        <v>3</v>
      </c>
      <c r="B4">
        <v>2</v>
      </c>
      <c r="C4">
        <v>5</v>
      </c>
      <c r="D4">
        <v>17</v>
      </c>
      <c r="E4">
        <v>0</v>
      </c>
      <c r="F4">
        <v>0</v>
      </c>
      <c r="G4">
        <v>14</v>
      </c>
      <c r="H4">
        <v>10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48</v>
      </c>
    </row>
    <row r="5" spans="1:19" x14ac:dyDescent="0.25">
      <c r="A5" t="s">
        <v>4</v>
      </c>
      <c r="B5">
        <v>2</v>
      </c>
      <c r="C5">
        <v>5</v>
      </c>
      <c r="D5">
        <v>17</v>
      </c>
      <c r="E5">
        <v>4</v>
      </c>
      <c r="F5">
        <v>60</v>
      </c>
      <c r="G5">
        <v>14</v>
      </c>
      <c r="H5">
        <v>10</v>
      </c>
      <c r="I5">
        <v>11</v>
      </c>
      <c r="J5">
        <v>6</v>
      </c>
      <c r="K5">
        <v>15</v>
      </c>
      <c r="L5">
        <v>24</v>
      </c>
      <c r="M5">
        <v>3</v>
      </c>
      <c r="N5">
        <v>43</v>
      </c>
      <c r="O5">
        <v>25</v>
      </c>
      <c r="P5">
        <v>1</v>
      </c>
      <c r="Q5">
        <v>79</v>
      </c>
      <c r="R5">
        <v>1</v>
      </c>
      <c r="S5">
        <v>320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501D-CA10-4D04-93DE-3F15D7B49504}">
  <dimension ref="A1:S5"/>
  <sheetViews>
    <sheetView workbookViewId="0">
      <selection activeCell="S5" sqref="S5"/>
    </sheetView>
  </sheetViews>
  <sheetFormatPr defaultRowHeight="15" x14ac:dyDescent="0.25"/>
  <cols>
    <col min="1" max="1" width="10.85546875" customWidth="1"/>
    <col min="2" max="2" width="9.5703125" bestFit="1" customWidth="1"/>
    <col min="3" max="5" width="10.5703125" bestFit="1" customWidth="1"/>
    <col min="6" max="6" width="13.28515625" bestFit="1" customWidth="1"/>
    <col min="7" max="8" width="10.5703125" bestFit="1" customWidth="1"/>
    <col min="9" max="12" width="12.140625" bestFit="1" customWidth="1"/>
    <col min="13" max="13" width="10.5703125" bestFit="1" customWidth="1"/>
    <col min="14" max="15" width="12.140625" bestFit="1" customWidth="1"/>
    <col min="16" max="16" width="10.5703125" bestFit="1" customWidth="1"/>
    <col min="17" max="17" width="13.28515625" bestFit="1" customWidth="1"/>
    <col min="18" max="18" width="10.5703125" bestFit="1" customWidth="1"/>
    <col min="19" max="19" width="13.28515625" bestFit="1" customWidth="1"/>
  </cols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1335.88</v>
      </c>
      <c r="O2" s="1">
        <v>0</v>
      </c>
      <c r="P2" s="1">
        <v>0</v>
      </c>
      <c r="Q2" s="1">
        <v>0</v>
      </c>
      <c r="R2" s="1">
        <v>0</v>
      </c>
      <c r="S2" s="1">
        <v>1335.88</v>
      </c>
    </row>
    <row r="3" spans="1:19" x14ac:dyDescent="0.25">
      <c r="A3" t="s">
        <v>2</v>
      </c>
      <c r="B3" s="1">
        <v>0</v>
      </c>
      <c r="C3" s="1">
        <v>0</v>
      </c>
      <c r="D3" s="1">
        <v>0</v>
      </c>
      <c r="E3" s="1">
        <v>838.2</v>
      </c>
      <c r="F3" s="1">
        <v>12573</v>
      </c>
      <c r="G3" s="1">
        <v>0</v>
      </c>
      <c r="H3" s="1">
        <v>0</v>
      </c>
      <c r="I3" s="1">
        <v>2305.0500000000002</v>
      </c>
      <c r="J3" s="1">
        <v>1257.3</v>
      </c>
      <c r="K3" s="1">
        <v>3143.25</v>
      </c>
      <c r="L3" s="1">
        <v>5029.2</v>
      </c>
      <c r="M3" s="1">
        <v>628.65</v>
      </c>
      <c r="N3" s="1">
        <v>6076.95</v>
      </c>
      <c r="O3" s="1">
        <v>5238.75</v>
      </c>
      <c r="P3" s="1">
        <v>209.55</v>
      </c>
      <c r="Q3" s="1">
        <v>16554.45</v>
      </c>
      <c r="R3" s="1">
        <v>209.55</v>
      </c>
      <c r="S3" s="1">
        <v>54063.9</v>
      </c>
    </row>
    <row r="4" spans="1:19" x14ac:dyDescent="0.25">
      <c r="A4" t="s">
        <v>3</v>
      </c>
      <c r="B4" s="1">
        <v>59.68</v>
      </c>
      <c r="C4" s="1">
        <v>149.19999999999999</v>
      </c>
      <c r="D4" s="1">
        <v>507.28</v>
      </c>
      <c r="E4" s="1">
        <v>0</v>
      </c>
      <c r="F4" s="1">
        <v>0</v>
      </c>
      <c r="G4" s="1">
        <v>417.76</v>
      </c>
      <c r="H4" s="1">
        <v>298.39999999999998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1432.32</v>
      </c>
    </row>
    <row r="5" spans="1:19" x14ac:dyDescent="0.25">
      <c r="A5" t="s">
        <v>4</v>
      </c>
      <c r="B5" s="1">
        <v>59.68</v>
      </c>
      <c r="C5" s="1">
        <v>149.19999999999999</v>
      </c>
      <c r="D5" s="1">
        <v>507.28</v>
      </c>
      <c r="E5" s="1">
        <v>838.2</v>
      </c>
      <c r="F5" s="1">
        <v>12573</v>
      </c>
      <c r="G5" s="1">
        <v>417.76</v>
      </c>
      <c r="H5" s="1">
        <v>298.39999999999998</v>
      </c>
      <c r="I5" s="1">
        <v>2305.0500000000002</v>
      </c>
      <c r="J5" s="1">
        <v>1257.3</v>
      </c>
      <c r="K5" s="1">
        <v>3143.25</v>
      </c>
      <c r="L5" s="1">
        <v>5029.2</v>
      </c>
      <c r="M5" s="1">
        <v>628.65</v>
      </c>
      <c r="N5" s="1">
        <v>7412.83</v>
      </c>
      <c r="O5" s="1">
        <v>5238.75</v>
      </c>
      <c r="P5" s="1">
        <v>209.55</v>
      </c>
      <c r="Q5" s="1">
        <v>16554.45</v>
      </c>
      <c r="R5" s="1">
        <v>209.55</v>
      </c>
      <c r="S5" s="1">
        <v>56832.1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2D2-0D9C-487A-A8A4-8C8E83D4FAB5}">
  <dimension ref="A1:T5"/>
  <sheetViews>
    <sheetView workbookViewId="0">
      <selection activeCell="T5" sqref="T5"/>
    </sheetView>
  </sheetViews>
  <sheetFormatPr defaultRowHeight="15" x14ac:dyDescent="0.25"/>
  <cols>
    <col min="1" max="1" width="10" bestFit="1" customWidth="1"/>
    <col min="2" max="2" width="10.7109375" customWidth="1"/>
    <col min="3" max="6" width="12.140625" bestFit="1" customWidth="1"/>
    <col min="7" max="7" width="13.28515625" bestFit="1" customWidth="1"/>
    <col min="8" max="12" width="12.140625" bestFit="1" customWidth="1"/>
    <col min="13" max="13" width="13.28515625" bestFit="1" customWidth="1"/>
    <col min="14" max="14" width="12.140625" bestFit="1" customWidth="1"/>
    <col min="15" max="16" width="13.28515625" bestFit="1" customWidth="1"/>
    <col min="17" max="17" width="10.5703125" bestFit="1" customWidth="1"/>
    <col min="18" max="18" width="13.28515625" bestFit="1" customWidth="1"/>
    <col min="19" max="19" width="10.5703125" bestFit="1" customWidth="1"/>
    <col min="20" max="20" width="14.28515625" bestFit="1" customWidth="1"/>
  </cols>
  <sheetData>
    <row r="1" spans="1:20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4</v>
      </c>
    </row>
    <row r="2" spans="1:20" x14ac:dyDescent="0.25">
      <c r="A2">
        <f>LEFT(B2,10)*1</f>
        <v>405010184</v>
      </c>
      <c r="B2" t="s">
        <v>1</v>
      </c>
      <c r="C2" s="1">
        <f>IFERROR(VLOOKUP($A2,delibc,2,0)*(Físico!B2),0)</f>
        <v>0</v>
      </c>
      <c r="D2" s="1">
        <f>IFERROR(VLOOKUP($A2,delibc,2,0)*(Físico!C2),0)</f>
        <v>0</v>
      </c>
      <c r="E2" s="1">
        <f>IFERROR(VLOOKUP($A2,delibc,2,0)*(Físico!D2),0)</f>
        <v>0</v>
      </c>
      <c r="F2" s="1">
        <f>IFERROR(VLOOKUP($A2,delibc,2,0)*(Físico!E2),0)</f>
        <v>0</v>
      </c>
      <c r="G2" s="1">
        <f>IFERROR(VLOOKUP($A2,delibc,2,0)*(Físico!F2),0)</f>
        <v>0</v>
      </c>
      <c r="H2" s="1">
        <f>IFERROR(VLOOKUP($A2,delibc,2,0)*(Físico!G2),0)</f>
        <v>0</v>
      </c>
      <c r="I2" s="1">
        <f>IFERROR(VLOOKUP($A2,delibc,2,0)*(Físico!H2),0)</f>
        <v>0</v>
      </c>
      <c r="J2" s="1">
        <f>IFERROR(VLOOKUP($A2,delibc,2,0)*(Físico!I2),0)</f>
        <v>0</v>
      </c>
      <c r="K2" s="1">
        <f>IFERROR(VLOOKUP($A2,delibc,2,0)*(Físico!J2),0)</f>
        <v>0</v>
      </c>
      <c r="L2" s="1">
        <f>IFERROR(VLOOKUP($A2,delibc,2,0)*(Físico!K2),0)</f>
        <v>0</v>
      </c>
      <c r="M2" s="1">
        <f>IFERROR(VLOOKUP($A2,delibc,2,0)*(Físico!L2),0)</f>
        <v>0</v>
      </c>
      <c r="N2" s="1">
        <f>IFERROR(VLOOKUP($A2,delibc,2,0)*(Físico!M2),0)</f>
        <v>0</v>
      </c>
      <c r="O2" s="1">
        <f>IFERROR(VLOOKUP($A2,delibc,2,0)*(Físico!N2),0)</f>
        <v>4007.64</v>
      </c>
      <c r="P2" s="1">
        <f>IFERROR(VLOOKUP($A2,delibc,2,0)*(Físico!O2),0)</f>
        <v>0</v>
      </c>
      <c r="Q2" s="1">
        <f>IFERROR(VLOOKUP($A2,delibc,2,0)*(Físico!P2),0)</f>
        <v>0</v>
      </c>
      <c r="R2" s="1">
        <f>IFERROR(VLOOKUP($A2,delibc,2,0)*(Físico!Q2),0)</f>
        <v>0</v>
      </c>
      <c r="S2" s="1">
        <f>IFERROR(VLOOKUP($A2,delibc,2,0)*(Físico!R2),0)</f>
        <v>0</v>
      </c>
      <c r="T2" s="1">
        <f>SUM(C2:S2)</f>
        <v>4007.64</v>
      </c>
    </row>
    <row r="3" spans="1:20" x14ac:dyDescent="0.25">
      <c r="A3">
        <f>LEFT(B3,10)*1</f>
        <v>405050364</v>
      </c>
      <c r="B3" t="s">
        <v>2</v>
      </c>
      <c r="C3" s="1">
        <f>IFERROR(VLOOKUP($A3,delibc,2,0)*(Físico!B3),0)</f>
        <v>0</v>
      </c>
      <c r="D3" s="1">
        <f>IFERROR(VLOOKUP($A3,delibc,2,0)*(Físico!C3),0)</f>
        <v>0</v>
      </c>
      <c r="E3" s="1">
        <f>IFERROR(VLOOKUP($A3,delibc,2,0)*(Físico!D3),0)</f>
        <v>0</v>
      </c>
      <c r="F3" s="1">
        <f>IFERROR(VLOOKUP($A3,delibc,2,0)*(Físico!E3),0)</f>
        <v>2514.6</v>
      </c>
      <c r="G3" s="1">
        <f>IFERROR(VLOOKUP($A3,delibc,2,0)*(Físico!F3),0)</f>
        <v>37719</v>
      </c>
      <c r="H3" s="1">
        <f>IFERROR(VLOOKUP($A3,delibc,2,0)*(Físico!G3),0)</f>
        <v>0</v>
      </c>
      <c r="I3" s="1">
        <f>IFERROR(VLOOKUP($A3,delibc,2,0)*(Físico!H3),0)</f>
        <v>0</v>
      </c>
      <c r="J3" s="1">
        <f>IFERROR(VLOOKUP($A3,delibc,2,0)*(Físico!I3),0)</f>
        <v>6915.15</v>
      </c>
      <c r="K3" s="1">
        <f>IFERROR(VLOOKUP($A3,delibc,2,0)*(Físico!J3),0)</f>
        <v>3771.8999999999996</v>
      </c>
      <c r="L3" s="1">
        <f>IFERROR(VLOOKUP($A3,delibc,2,0)*(Físico!K3),0)</f>
        <v>9429.75</v>
      </c>
      <c r="M3" s="1">
        <f>IFERROR(VLOOKUP($A3,delibc,2,0)*(Físico!L3),0)</f>
        <v>15087.599999999999</v>
      </c>
      <c r="N3" s="1">
        <f>IFERROR(VLOOKUP($A3,delibc,2,0)*(Físico!M3),0)</f>
        <v>1885.9499999999998</v>
      </c>
      <c r="O3" s="1">
        <f>IFERROR(VLOOKUP($A3,delibc,2,0)*(Físico!N3),0)</f>
        <v>18230.849999999999</v>
      </c>
      <c r="P3" s="1">
        <f>IFERROR(VLOOKUP($A3,delibc,2,0)*(Físico!O3),0)</f>
        <v>15716.25</v>
      </c>
      <c r="Q3" s="1">
        <f>IFERROR(VLOOKUP($A3,delibc,2,0)*(Físico!P3),0)</f>
        <v>628.65</v>
      </c>
      <c r="R3" s="1">
        <f>IFERROR(VLOOKUP($A3,delibc,2,0)*(Físico!Q3),0)</f>
        <v>49663.35</v>
      </c>
      <c r="S3" s="1">
        <f>IFERROR(VLOOKUP($A3,delibc,2,0)*(Físico!R3),0)</f>
        <v>628.65</v>
      </c>
      <c r="T3" s="1">
        <f t="shared" ref="T3:T4" si="0">SUM(C3:S3)</f>
        <v>162191.69999999998</v>
      </c>
    </row>
    <row r="4" spans="1:20" x14ac:dyDescent="0.25">
      <c r="A4">
        <f>LEFT(B4,10)*1</f>
        <v>409010154</v>
      </c>
      <c r="B4" t="s">
        <v>3</v>
      </c>
      <c r="C4" s="1">
        <f>IFERROR(VLOOKUP($A4,delibc,2,0)*(Físico!B4),0)</f>
        <v>1000</v>
      </c>
      <c r="D4" s="1">
        <f>IFERROR(VLOOKUP($A4,delibc,2,0)*(Físico!C4),0)</f>
        <v>2500</v>
      </c>
      <c r="E4" s="1">
        <f>IFERROR(VLOOKUP($A4,delibc,2,0)*(Físico!D4),0)</f>
        <v>8500</v>
      </c>
      <c r="F4" s="1">
        <f>IFERROR(VLOOKUP($A4,delibc,2,0)*(Físico!E4),0)</f>
        <v>0</v>
      </c>
      <c r="G4" s="1">
        <f>IFERROR(VLOOKUP($A4,delibc,2,0)*(Físico!F4),0)</f>
        <v>0</v>
      </c>
      <c r="H4" s="1">
        <f>IFERROR(VLOOKUP($A4,delibc,2,0)*(Físico!G4),0)</f>
        <v>7000</v>
      </c>
      <c r="I4" s="1">
        <f>IFERROR(VLOOKUP($A4,delibc,2,0)*(Físico!H4),0)</f>
        <v>5000</v>
      </c>
      <c r="J4" s="1">
        <f>IFERROR(VLOOKUP($A4,delibc,2,0)*(Físico!I4),0)</f>
        <v>0</v>
      </c>
      <c r="K4" s="1">
        <f>IFERROR(VLOOKUP($A4,delibc,2,0)*(Físico!J4),0)</f>
        <v>0</v>
      </c>
      <c r="L4" s="1">
        <f>IFERROR(VLOOKUP($A4,delibc,2,0)*(Físico!K4),0)</f>
        <v>0</v>
      </c>
      <c r="M4" s="1">
        <f>IFERROR(VLOOKUP($A4,delibc,2,0)*(Físico!L4),0)</f>
        <v>0</v>
      </c>
      <c r="N4" s="1">
        <f>IFERROR(VLOOKUP($A4,delibc,2,0)*(Físico!M4),0)</f>
        <v>0</v>
      </c>
      <c r="O4" s="1">
        <f>IFERROR(VLOOKUP($A4,delibc,2,0)*(Físico!N4),0)</f>
        <v>0</v>
      </c>
      <c r="P4" s="1">
        <f>IFERROR(VLOOKUP($A4,delibc,2,0)*(Físico!O4),0)</f>
        <v>0</v>
      </c>
      <c r="Q4" s="1">
        <f>IFERROR(VLOOKUP($A4,delibc,2,0)*(Físico!P4),0)</f>
        <v>0</v>
      </c>
      <c r="R4" s="1">
        <f>IFERROR(VLOOKUP($A4,delibc,2,0)*(Físico!Q4),0)</f>
        <v>0</v>
      </c>
      <c r="S4" s="1">
        <f>IFERROR(VLOOKUP($A4,delibc,2,0)*(Físico!R4),0)</f>
        <v>0</v>
      </c>
      <c r="T4" s="1">
        <f t="shared" si="0"/>
        <v>24000</v>
      </c>
    </row>
    <row r="5" spans="1:20" x14ac:dyDescent="0.25">
      <c r="B5" t="s">
        <v>4</v>
      </c>
      <c r="C5" s="1">
        <f t="shared" ref="C5:S5" si="1">SUM(C2:C4)</f>
        <v>1000</v>
      </c>
      <c r="D5" s="1">
        <f t="shared" si="1"/>
        <v>2500</v>
      </c>
      <c r="E5" s="1">
        <f t="shared" si="1"/>
        <v>8500</v>
      </c>
      <c r="F5" s="1">
        <f t="shared" si="1"/>
        <v>2514.6</v>
      </c>
      <c r="G5" s="1">
        <f t="shared" si="1"/>
        <v>37719</v>
      </c>
      <c r="H5" s="1">
        <f t="shared" si="1"/>
        <v>7000</v>
      </c>
      <c r="I5" s="1">
        <f t="shared" si="1"/>
        <v>5000</v>
      </c>
      <c r="J5" s="1">
        <f t="shared" si="1"/>
        <v>6915.15</v>
      </c>
      <c r="K5" s="1">
        <f t="shared" si="1"/>
        <v>3771.8999999999996</v>
      </c>
      <c r="L5" s="1">
        <f t="shared" si="1"/>
        <v>9429.75</v>
      </c>
      <c r="M5" s="1">
        <f t="shared" si="1"/>
        <v>15087.599999999999</v>
      </c>
      <c r="N5" s="1">
        <f t="shared" si="1"/>
        <v>1885.9499999999998</v>
      </c>
      <c r="O5" s="1">
        <f t="shared" si="1"/>
        <v>22238.489999999998</v>
      </c>
      <c r="P5" s="1">
        <f t="shared" si="1"/>
        <v>15716.25</v>
      </c>
      <c r="Q5" s="1">
        <f t="shared" si="1"/>
        <v>628.65</v>
      </c>
      <c r="R5" s="1">
        <f t="shared" si="1"/>
        <v>49663.35</v>
      </c>
      <c r="S5" s="1">
        <f t="shared" si="1"/>
        <v>628.65</v>
      </c>
      <c r="T5" s="1">
        <f>SUM(T2:T4)</f>
        <v>190199.34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1614-90EA-42C3-89FD-36DA4A7625F8}">
  <dimension ref="A1:S5"/>
  <sheetViews>
    <sheetView tabSelected="1" workbookViewId="0">
      <selection activeCell="S5" sqref="S5"/>
    </sheetView>
  </sheetViews>
  <sheetFormatPr defaultRowHeight="15" x14ac:dyDescent="0.25"/>
  <cols>
    <col min="1" max="1" width="10.7109375" customWidth="1"/>
    <col min="19" max="19" width="14.28515625" bestFit="1" customWidth="1"/>
  </cols>
  <sheetData>
    <row r="1" spans="1:19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4</v>
      </c>
    </row>
    <row r="2" spans="1:19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5343.52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SUM(B2:R2)</f>
        <v>5343.52</v>
      </c>
    </row>
    <row r="3" spans="1:19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3352.8</v>
      </c>
      <c r="F3" s="2">
        <f>Financeiro!F3+Complemento!G3</f>
        <v>50292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9220.2000000000007</v>
      </c>
      <c r="J3" s="2">
        <f>Financeiro!J3+Complemento!K3</f>
        <v>5029.2</v>
      </c>
      <c r="K3" s="2">
        <f>Financeiro!K3+Complemento!L3</f>
        <v>12573</v>
      </c>
      <c r="L3" s="2">
        <f>Financeiro!L3+Complemento!M3</f>
        <v>20116.8</v>
      </c>
      <c r="M3" s="2">
        <f>Financeiro!M3+Complemento!N3</f>
        <v>2514.6</v>
      </c>
      <c r="N3" s="2">
        <f>Financeiro!N3+Complemento!O3</f>
        <v>24307.8</v>
      </c>
      <c r="O3" s="2">
        <f>Financeiro!O3+Complemento!P3</f>
        <v>20955</v>
      </c>
      <c r="P3" s="2">
        <f>Financeiro!P3+Complemento!Q3</f>
        <v>838.2</v>
      </c>
      <c r="Q3" s="2">
        <f>Financeiro!Q3+Complemento!R3</f>
        <v>66217.8</v>
      </c>
      <c r="R3" s="2">
        <f>Financeiro!R3+Complemento!S3</f>
        <v>838.2</v>
      </c>
      <c r="S3" s="2">
        <f t="shared" ref="S3:S4" si="0">SUM(B3:R3)</f>
        <v>216255.60000000003</v>
      </c>
    </row>
    <row r="4" spans="1:19" x14ac:dyDescent="0.25">
      <c r="A4" t="s">
        <v>3</v>
      </c>
      <c r="B4" s="2">
        <f>Financeiro!B4+Complemento!C4</f>
        <v>1059.68</v>
      </c>
      <c r="C4" s="2">
        <f>Financeiro!C4+Complemento!D4</f>
        <v>2649.2</v>
      </c>
      <c r="D4" s="2">
        <f>Financeiro!D4+Complemento!E4</f>
        <v>9007.2800000000007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7417.76</v>
      </c>
      <c r="H4" s="2">
        <f>Financeiro!H4+Complemento!I4</f>
        <v>5298.4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 t="shared" si="0"/>
        <v>25432.32</v>
      </c>
    </row>
    <row r="5" spans="1:19" x14ac:dyDescent="0.25">
      <c r="A5" t="s">
        <v>4</v>
      </c>
      <c r="B5" s="2">
        <f t="shared" ref="B5:R5" si="1">SUM(B2:B4)</f>
        <v>1059.68</v>
      </c>
      <c r="C5" s="2">
        <f t="shared" si="1"/>
        <v>2649.2</v>
      </c>
      <c r="D5" s="2">
        <f t="shared" si="1"/>
        <v>9007.2800000000007</v>
      </c>
      <c r="E5" s="2">
        <f t="shared" si="1"/>
        <v>3352.8</v>
      </c>
      <c r="F5" s="2">
        <f t="shared" si="1"/>
        <v>50292</v>
      </c>
      <c r="G5" s="2">
        <f t="shared" si="1"/>
        <v>7417.76</v>
      </c>
      <c r="H5" s="2">
        <f t="shared" si="1"/>
        <v>5298.4</v>
      </c>
      <c r="I5" s="2">
        <f t="shared" si="1"/>
        <v>9220.2000000000007</v>
      </c>
      <c r="J5" s="2">
        <f t="shared" si="1"/>
        <v>5029.2</v>
      </c>
      <c r="K5" s="2">
        <f t="shared" si="1"/>
        <v>12573</v>
      </c>
      <c r="L5" s="2">
        <f t="shared" si="1"/>
        <v>20116.8</v>
      </c>
      <c r="M5" s="2">
        <f t="shared" si="1"/>
        <v>2514.6</v>
      </c>
      <c r="N5" s="2">
        <f t="shared" si="1"/>
        <v>29651.32</v>
      </c>
      <c r="O5" s="2">
        <f t="shared" si="1"/>
        <v>20955</v>
      </c>
      <c r="P5" s="2">
        <f t="shared" si="1"/>
        <v>838.2</v>
      </c>
      <c r="Q5" s="2">
        <f t="shared" si="1"/>
        <v>66217.8</v>
      </c>
      <c r="R5" s="2">
        <f t="shared" si="1"/>
        <v>838.2</v>
      </c>
      <c r="S5" s="2">
        <f>SUM(S2:S4)</f>
        <v>247031.44000000003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2025-08-18T17:59:28Z</dcterms:created>
  <dcterms:modified xsi:type="dcterms:W3CDTF">2025-08-18T18:17:51Z</dcterms:modified>
</cp:coreProperties>
</file>