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Julho\Detalhado\Ambulatorial\"/>
    </mc:Choice>
  </mc:AlternateContent>
  <xr:revisionPtr revIDLastSave="0" documentId="13_ncr:1_{CE076D3A-2192-4CB5-9E82-EF5BD21306F9}" xr6:coauthVersionLast="47" xr6:coauthVersionMax="47" xr10:uidLastSave="{00000000-0000-0000-0000-000000000000}"/>
  <bookViews>
    <workbookView xWindow="15000" yWindow="90" windowWidth="13815" windowHeight="15435" activeTab="4" xr2:uid="{4374C97C-BCB0-4E6C-BE02-1A9D5B5273D7}"/>
  </bookViews>
  <sheets>
    <sheet name="Delib" sheetId="1" r:id="rId1"/>
    <sheet name="Físico" sheetId="2" r:id="rId2"/>
    <sheet name="Financeiro" sheetId="3" r:id="rId3"/>
    <sheet name="Complemento" sheetId="4" r:id="rId4"/>
    <sheet name="Total" sheetId="5" r:id="rId5"/>
  </sheets>
  <definedNames>
    <definedName name="delibb">Delib!$A$1:$B$15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4" i="5" l="1"/>
  <c r="W3" i="5"/>
  <c r="W2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B4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B2" i="5"/>
  <c r="X4" i="4"/>
  <c r="X3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C4" i="4"/>
  <c r="X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C2" i="4"/>
  <c r="A3" i="4"/>
  <c r="A2" i="4"/>
</calcChain>
</file>

<file path=xl/sharedStrings.xml><?xml version="1.0" encoding="utf-8"?>
<sst xmlns="http://schemas.openxmlformats.org/spreadsheetml/2006/main" count="106" uniqueCount="27">
  <si>
    <t>Estabelecimentos CNES-SC</t>
  </si>
  <si>
    <t>2303167 HOSPITAL SANTO ANTONIO DE ITAPEMA</t>
  </si>
  <si>
    <t>2379627 HOSPITAL SAMARIA</t>
  </si>
  <si>
    <t>2522209 HOSPITAL MISERICORDIA</t>
  </si>
  <si>
    <t>2522691 HOSPITAL E MATERNIDADE MARIETA KONDER BORNHAUSEN</t>
  </si>
  <si>
    <t>2688786 OFTALMOCENTER CONCORDIA</t>
  </si>
  <si>
    <t>3123251 HOSPITAL DE OLHOS DE BLUMENAU</t>
  </si>
  <si>
    <t>3180948 CLINICA DE OLHOS DR ROBERTO VON HERTWIG</t>
  </si>
  <si>
    <t>3649113 POLICLINICA AMURES</t>
  </si>
  <si>
    <t>4575407 COB CENTRO OFTALMOLOGICO DE BLUMENAU</t>
  </si>
  <si>
    <t>5164222 NIEDERAUER CLINICA DE OLHOS HOSPITAL DIA LTDA</t>
  </si>
  <si>
    <t>5195756 CIS NORDESTE SC</t>
  </si>
  <si>
    <t>5458471 INSTITUTO DE OLHOS ALTO VALE</t>
  </si>
  <si>
    <t>9359397 HOSPITAL DA VISAO JOINVILLE</t>
  </si>
  <si>
    <t>9712038 HOSPITAL DE OLHOS DE CRICIUMA</t>
  </si>
  <si>
    <t>9717463 HOSPITAL DA VISAO JARAGUA DO SUL</t>
  </si>
  <si>
    <t>9819371 CLINICA MEDICA CORAL</t>
  </si>
  <si>
    <t>Total</t>
  </si>
  <si>
    <t>0405050364  TRATAMENTO CIRURGICO DE PTERIGIO</t>
  </si>
  <si>
    <t>0409010154  EXTRACAO ENDOSCOPICA DE CORPO ESTRANHO / CALCULO</t>
  </si>
  <si>
    <t>2306336 HOSPITAL SAO JOSE</t>
  </si>
  <si>
    <t>2521695 HOSPITAL RIO NEGRINHO</t>
  </si>
  <si>
    <t>2522411 HOSPITAL AZAMBUJA</t>
  </si>
  <si>
    <t>2558246 HOSPITAL SANTA ISABEL</t>
  </si>
  <si>
    <t>2568713 HOSPITAL REGIONAL ALTO VALE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</si>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</sst>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85BE9-DC19-4C24-810B-B4FCD0146867}">
  <dimension ref="A1:B15"/>
  <sheetViews>
    <sheetView workbookViewId="0"/>
  </sheetViews>
  <sheetFormatPr defaultRowHeight="15" x14ac:dyDescent="0.25"/>
  <cols>
    <col min="1" max="1" width="10.140625" customWidth="1"/>
    <col min="2" max="2" width="12.140625" customWidth="1"/>
  </cols>
  <sheetData>
    <row r="1" spans="1:2" x14ac:dyDescent="0.25">
      <c r="A1" t="s">
        <v>25</v>
      </c>
      <c r="B1" t="s">
        <v>26</v>
      </c>
    </row>
    <row r="2" spans="1:2" x14ac:dyDescent="0.25">
      <c r="A2">
        <v>303050233</v>
      </c>
      <c r="B2" s="1">
        <v>1254.56</v>
      </c>
    </row>
    <row r="3" spans="1:2" x14ac:dyDescent="0.25">
      <c r="A3">
        <v>405050364</v>
      </c>
      <c r="B3" s="1">
        <v>628.65</v>
      </c>
    </row>
    <row r="4" spans="1:2" x14ac:dyDescent="0.25">
      <c r="A4">
        <v>405010184</v>
      </c>
      <c r="B4" s="1">
        <v>286.26</v>
      </c>
    </row>
    <row r="5" spans="1:2" x14ac:dyDescent="0.25">
      <c r="A5">
        <v>404010369</v>
      </c>
      <c r="B5" s="1">
        <v>511.56</v>
      </c>
    </row>
    <row r="6" spans="1:2" x14ac:dyDescent="0.25">
      <c r="A6">
        <v>409010154</v>
      </c>
      <c r="B6" s="1">
        <v>500</v>
      </c>
    </row>
    <row r="7" spans="1:2" x14ac:dyDescent="0.25">
      <c r="A7">
        <v>418010013</v>
      </c>
      <c r="B7" s="1">
        <v>4361.55</v>
      </c>
    </row>
    <row r="8" spans="1:2" x14ac:dyDescent="0.25">
      <c r="A8">
        <v>418010021</v>
      </c>
      <c r="B8" s="1">
        <v>2056.59</v>
      </c>
    </row>
    <row r="9" spans="1:2" x14ac:dyDescent="0.25">
      <c r="A9">
        <v>418010030</v>
      </c>
      <c r="B9" s="1">
        <v>2577.6</v>
      </c>
    </row>
    <row r="10" spans="1:2" x14ac:dyDescent="0.25">
      <c r="A10">
        <v>418010080</v>
      </c>
      <c r="B10" s="1">
        <v>1200</v>
      </c>
    </row>
    <row r="11" spans="1:2" x14ac:dyDescent="0.25">
      <c r="A11">
        <v>418020019</v>
      </c>
      <c r="B11" s="1">
        <v>1800</v>
      </c>
    </row>
    <row r="12" spans="1:2" x14ac:dyDescent="0.25">
      <c r="A12">
        <v>418020027</v>
      </c>
      <c r="B12" s="1">
        <v>1800</v>
      </c>
    </row>
    <row r="13" spans="1:2" x14ac:dyDescent="0.25">
      <c r="A13">
        <v>418020035</v>
      </c>
      <c r="B13" s="1">
        <v>1200</v>
      </c>
    </row>
    <row r="14" spans="1:2" x14ac:dyDescent="0.25">
      <c r="A14">
        <v>309070015</v>
      </c>
      <c r="B14" s="1">
        <v>150</v>
      </c>
    </row>
    <row r="15" spans="1:2" x14ac:dyDescent="0.25">
      <c r="A15">
        <v>309070023</v>
      </c>
      <c r="B15" s="1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261DC-1A39-4145-B003-AFD8A51A4EF5}">
  <dimension ref="A1:W4"/>
  <sheetViews>
    <sheetView topLeftCell="K1" workbookViewId="0">
      <selection sqref="A1:W4"/>
    </sheetView>
  </sheetViews>
  <sheetFormatPr defaultRowHeight="15" x14ac:dyDescent="0.25"/>
  <cols>
    <col min="1" max="1" width="62.85546875" bestFit="1" customWidth="1"/>
    <col min="2" max="2" width="46.42578125" bestFit="1" customWidth="1"/>
  </cols>
  <sheetData>
    <row r="1" spans="1:23" x14ac:dyDescent="0.25">
      <c r="A1" t="s">
        <v>0</v>
      </c>
      <c r="B1" t="s">
        <v>1</v>
      </c>
      <c r="C1" t="s">
        <v>20</v>
      </c>
      <c r="D1" t="s">
        <v>2</v>
      </c>
      <c r="E1" t="s">
        <v>21</v>
      </c>
      <c r="F1" t="s">
        <v>3</v>
      </c>
      <c r="G1" t="s">
        <v>22</v>
      </c>
      <c r="H1" t="s">
        <v>4</v>
      </c>
      <c r="I1" t="s">
        <v>23</v>
      </c>
      <c r="J1" t="s">
        <v>24</v>
      </c>
      <c r="K1" t="s">
        <v>5</v>
      </c>
      <c r="L1" t="s">
        <v>6</v>
      </c>
      <c r="M1" t="s">
        <v>7</v>
      </c>
      <c r="N1" t="s">
        <v>8</v>
      </c>
      <c r="O1" t="s">
        <v>9</v>
      </c>
      <c r="P1" t="s">
        <v>10</v>
      </c>
      <c r="Q1" t="s">
        <v>11</v>
      </c>
      <c r="R1" t="s">
        <v>12</v>
      </c>
      <c r="S1" t="s">
        <v>13</v>
      </c>
      <c r="T1" t="s">
        <v>14</v>
      </c>
      <c r="U1" t="s">
        <v>15</v>
      </c>
      <c r="V1" t="s">
        <v>16</v>
      </c>
      <c r="W1" t="s">
        <v>17</v>
      </c>
    </row>
    <row r="2" spans="1:23" x14ac:dyDescent="0.25">
      <c r="A2" t="s">
        <v>18</v>
      </c>
      <c r="B2">
        <v>8</v>
      </c>
      <c r="C2">
        <v>0</v>
      </c>
      <c r="D2">
        <v>1</v>
      </c>
      <c r="E2">
        <v>0</v>
      </c>
      <c r="F2">
        <v>3</v>
      </c>
      <c r="G2">
        <v>0</v>
      </c>
      <c r="H2">
        <v>85</v>
      </c>
      <c r="I2">
        <v>0</v>
      </c>
      <c r="J2">
        <v>0</v>
      </c>
      <c r="K2">
        <v>3</v>
      </c>
      <c r="L2">
        <v>6</v>
      </c>
      <c r="M2">
        <v>21</v>
      </c>
      <c r="N2">
        <v>9</v>
      </c>
      <c r="O2">
        <v>19</v>
      </c>
      <c r="P2">
        <v>2</v>
      </c>
      <c r="Q2">
        <v>42</v>
      </c>
      <c r="R2">
        <v>1</v>
      </c>
      <c r="S2">
        <v>280</v>
      </c>
      <c r="T2">
        <v>31</v>
      </c>
      <c r="U2">
        <v>169</v>
      </c>
      <c r="V2">
        <v>1</v>
      </c>
      <c r="W2">
        <v>681</v>
      </c>
    </row>
    <row r="3" spans="1:23" x14ac:dyDescent="0.25">
      <c r="A3" t="s">
        <v>19</v>
      </c>
      <c r="B3">
        <v>0</v>
      </c>
      <c r="C3">
        <v>3</v>
      </c>
      <c r="D3">
        <v>0</v>
      </c>
      <c r="E3">
        <v>18</v>
      </c>
      <c r="F3">
        <v>0</v>
      </c>
      <c r="G3">
        <v>6</v>
      </c>
      <c r="H3">
        <v>0</v>
      </c>
      <c r="I3">
        <v>16</v>
      </c>
      <c r="J3">
        <v>2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45</v>
      </c>
    </row>
    <row r="4" spans="1:23" x14ac:dyDescent="0.25">
      <c r="A4" t="s">
        <v>17</v>
      </c>
      <c r="B4">
        <v>8</v>
      </c>
      <c r="C4">
        <v>3</v>
      </c>
      <c r="D4">
        <v>1</v>
      </c>
      <c r="E4">
        <v>18</v>
      </c>
      <c r="F4">
        <v>3</v>
      </c>
      <c r="G4">
        <v>6</v>
      </c>
      <c r="H4">
        <v>85</v>
      </c>
      <c r="I4">
        <v>16</v>
      </c>
      <c r="J4">
        <v>2</v>
      </c>
      <c r="K4">
        <v>3</v>
      </c>
      <c r="L4">
        <v>6</v>
      </c>
      <c r="M4">
        <v>21</v>
      </c>
      <c r="N4">
        <v>9</v>
      </c>
      <c r="O4">
        <v>19</v>
      </c>
      <c r="P4">
        <v>2</v>
      </c>
      <c r="Q4">
        <v>42</v>
      </c>
      <c r="R4">
        <v>1</v>
      </c>
      <c r="S4">
        <v>280</v>
      </c>
      <c r="T4">
        <v>31</v>
      </c>
      <c r="U4">
        <v>169</v>
      </c>
      <c r="V4">
        <v>1</v>
      </c>
      <c r="W4">
        <v>726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11F06-1326-4422-B562-8CA91C4AFF6B}">
  <dimension ref="A1:W4"/>
  <sheetViews>
    <sheetView topLeftCell="N1" workbookViewId="0"/>
  </sheetViews>
  <sheetFormatPr defaultRowHeight="15" x14ac:dyDescent="0.25"/>
  <cols>
    <col min="1" max="1" width="62.85546875" bestFit="1" customWidth="1"/>
    <col min="2" max="2" width="12.42578125" style="1" customWidth="1"/>
    <col min="3" max="3" width="9.5703125" bestFit="1" customWidth="1"/>
    <col min="4" max="7" width="10.5703125" bestFit="1" customWidth="1"/>
    <col min="8" max="8" width="13.28515625" bestFit="1" customWidth="1"/>
    <col min="9" max="9" width="10.5703125" bestFit="1" customWidth="1"/>
    <col min="10" max="10" width="9.5703125" bestFit="1" customWidth="1"/>
    <col min="11" max="11" width="10.5703125" bestFit="1" customWidth="1"/>
    <col min="12" max="15" width="12.140625" bestFit="1" customWidth="1"/>
    <col min="16" max="16" width="10.5703125" bestFit="1" customWidth="1"/>
    <col min="17" max="17" width="12.140625" bestFit="1" customWidth="1"/>
    <col min="18" max="18" width="10.5703125" bestFit="1" customWidth="1"/>
    <col min="19" max="19" width="13.28515625" bestFit="1" customWidth="1"/>
    <col min="20" max="20" width="12.140625" bestFit="1" customWidth="1"/>
    <col min="21" max="21" width="13.28515625" bestFit="1" customWidth="1"/>
    <col min="22" max="22" width="10.5703125" bestFit="1" customWidth="1"/>
    <col min="23" max="23" width="14.28515625" bestFit="1" customWidth="1"/>
  </cols>
  <sheetData>
    <row r="1" spans="1:23" x14ac:dyDescent="0.25">
      <c r="A1" t="s">
        <v>0</v>
      </c>
      <c r="B1" s="1" t="s">
        <v>1</v>
      </c>
      <c r="C1" t="s">
        <v>20</v>
      </c>
      <c r="D1" t="s">
        <v>2</v>
      </c>
      <c r="E1" t="s">
        <v>21</v>
      </c>
      <c r="F1" t="s">
        <v>3</v>
      </c>
      <c r="G1" t="s">
        <v>22</v>
      </c>
      <c r="H1" t="s">
        <v>4</v>
      </c>
      <c r="I1" t="s">
        <v>23</v>
      </c>
      <c r="J1" t="s">
        <v>24</v>
      </c>
      <c r="K1" t="s">
        <v>5</v>
      </c>
      <c r="L1" t="s">
        <v>6</v>
      </c>
      <c r="M1" t="s">
        <v>7</v>
      </c>
      <c r="N1" t="s">
        <v>8</v>
      </c>
      <c r="O1" t="s">
        <v>9</v>
      </c>
      <c r="P1" t="s">
        <v>10</v>
      </c>
      <c r="Q1" t="s">
        <v>11</v>
      </c>
      <c r="R1" t="s">
        <v>12</v>
      </c>
      <c r="S1" t="s">
        <v>13</v>
      </c>
      <c r="T1" t="s">
        <v>14</v>
      </c>
      <c r="U1" t="s">
        <v>15</v>
      </c>
      <c r="V1" t="s">
        <v>16</v>
      </c>
      <c r="W1" t="s">
        <v>17</v>
      </c>
    </row>
    <row r="2" spans="1:23" x14ac:dyDescent="0.25">
      <c r="A2" t="s">
        <v>18</v>
      </c>
      <c r="B2" s="1">
        <v>1676.4</v>
      </c>
      <c r="C2" s="1">
        <v>0</v>
      </c>
      <c r="D2" s="1">
        <v>209.55</v>
      </c>
      <c r="E2" s="1">
        <v>0</v>
      </c>
      <c r="F2" s="1">
        <v>628.65</v>
      </c>
      <c r="G2" s="1">
        <v>0</v>
      </c>
      <c r="H2" s="1">
        <v>17811.75</v>
      </c>
      <c r="I2" s="1">
        <v>0</v>
      </c>
      <c r="J2" s="1">
        <v>0</v>
      </c>
      <c r="K2" s="1">
        <v>628.65</v>
      </c>
      <c r="L2" s="1">
        <v>1257.3</v>
      </c>
      <c r="M2" s="1">
        <v>4400.55</v>
      </c>
      <c r="N2" s="1">
        <v>1885.95</v>
      </c>
      <c r="O2" s="1">
        <v>3981.45</v>
      </c>
      <c r="P2" s="1">
        <v>419.1</v>
      </c>
      <c r="Q2" s="1">
        <v>8801.1</v>
      </c>
      <c r="R2" s="1">
        <v>209.55</v>
      </c>
      <c r="S2" s="1">
        <v>58674</v>
      </c>
      <c r="T2" s="1">
        <v>6496.05</v>
      </c>
      <c r="U2" s="1">
        <v>35413.949999999997</v>
      </c>
      <c r="V2" s="1">
        <v>209.55</v>
      </c>
      <c r="W2" s="1">
        <v>142703.54999999999</v>
      </c>
    </row>
    <row r="3" spans="1:23" x14ac:dyDescent="0.25">
      <c r="A3" t="s">
        <v>19</v>
      </c>
      <c r="B3" s="1">
        <v>0</v>
      </c>
      <c r="C3" s="1">
        <v>89.52</v>
      </c>
      <c r="D3" s="1">
        <v>0</v>
      </c>
      <c r="E3" s="1">
        <v>537.12</v>
      </c>
      <c r="F3" s="1">
        <v>0</v>
      </c>
      <c r="G3" s="1">
        <v>179.04</v>
      </c>
      <c r="H3" s="1">
        <v>0</v>
      </c>
      <c r="I3" s="1">
        <v>477.44</v>
      </c>
      <c r="J3" s="1">
        <v>59.68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1342.8</v>
      </c>
    </row>
    <row r="4" spans="1:23" x14ac:dyDescent="0.25">
      <c r="A4" t="s">
        <v>17</v>
      </c>
      <c r="B4" s="1">
        <v>1676.4</v>
      </c>
      <c r="C4" s="1">
        <v>89.52</v>
      </c>
      <c r="D4" s="1">
        <v>209.55</v>
      </c>
      <c r="E4" s="1">
        <v>537.12</v>
      </c>
      <c r="F4" s="1">
        <v>628.65</v>
      </c>
      <c r="G4" s="1">
        <v>179.04</v>
      </c>
      <c r="H4" s="1">
        <v>17811.75</v>
      </c>
      <c r="I4" s="1">
        <v>477.44</v>
      </c>
      <c r="J4" s="1">
        <v>59.68</v>
      </c>
      <c r="K4" s="1">
        <v>628.65</v>
      </c>
      <c r="L4" s="1">
        <v>1257.3</v>
      </c>
      <c r="M4" s="1">
        <v>4400.55</v>
      </c>
      <c r="N4" s="1">
        <v>1885.95</v>
      </c>
      <c r="O4" s="1">
        <v>3981.45</v>
      </c>
      <c r="P4" s="1">
        <v>419.1</v>
      </c>
      <c r="Q4" s="1">
        <v>8801.1</v>
      </c>
      <c r="R4" s="1">
        <v>209.55</v>
      </c>
      <c r="S4" s="1">
        <v>58674</v>
      </c>
      <c r="T4" s="1">
        <v>6496.05</v>
      </c>
      <c r="U4" s="1">
        <v>35413.949999999997</v>
      </c>
      <c r="V4" s="1">
        <v>209.55</v>
      </c>
      <c r="W4" s="1">
        <v>144046.35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2B87D-471D-40E4-90B0-69018A42B02D}">
  <dimension ref="A1:X4"/>
  <sheetViews>
    <sheetView topLeftCell="P1" workbookViewId="0">
      <selection activeCell="X4" sqref="X4"/>
    </sheetView>
  </sheetViews>
  <sheetFormatPr defaultRowHeight="15" x14ac:dyDescent="0.25"/>
  <cols>
    <col min="1" max="1" width="10" bestFit="1" customWidth="1"/>
    <col min="2" max="2" width="10.85546875" customWidth="1"/>
    <col min="3" max="4" width="12.140625" bestFit="1" customWidth="1"/>
    <col min="5" max="5" width="10.5703125" bestFit="1" customWidth="1"/>
    <col min="6" max="8" width="12.140625" bestFit="1" customWidth="1"/>
    <col min="9" max="9" width="13.28515625" bestFit="1" customWidth="1"/>
    <col min="10" max="13" width="12.140625" bestFit="1" customWidth="1"/>
    <col min="14" max="14" width="13.28515625" bestFit="1" customWidth="1"/>
    <col min="15" max="15" width="12.140625" bestFit="1" customWidth="1"/>
    <col min="16" max="16" width="13.28515625" bestFit="1" customWidth="1"/>
    <col min="17" max="17" width="12.140625" bestFit="1" customWidth="1"/>
    <col min="18" max="18" width="13.28515625" bestFit="1" customWidth="1"/>
    <col min="19" max="19" width="10.5703125" bestFit="1" customWidth="1"/>
    <col min="20" max="20" width="14.28515625" bestFit="1" customWidth="1"/>
    <col min="21" max="21" width="13.28515625" bestFit="1" customWidth="1"/>
    <col min="22" max="22" width="14.28515625" bestFit="1" customWidth="1"/>
    <col min="23" max="23" width="10.5703125" bestFit="1" customWidth="1"/>
    <col min="24" max="24" width="14.28515625" bestFit="1" customWidth="1"/>
  </cols>
  <sheetData>
    <row r="1" spans="1:24" x14ac:dyDescent="0.25">
      <c r="B1" t="s">
        <v>0</v>
      </c>
      <c r="C1" t="s">
        <v>1</v>
      </c>
      <c r="D1" t="s">
        <v>20</v>
      </c>
      <c r="E1" t="s">
        <v>2</v>
      </c>
      <c r="F1" t="s">
        <v>21</v>
      </c>
      <c r="G1" t="s">
        <v>3</v>
      </c>
      <c r="H1" t="s">
        <v>22</v>
      </c>
      <c r="I1" t="s">
        <v>4</v>
      </c>
      <c r="J1" t="s">
        <v>23</v>
      </c>
      <c r="K1" t="s">
        <v>24</v>
      </c>
      <c r="L1" t="s">
        <v>5</v>
      </c>
      <c r="M1" t="s">
        <v>6</v>
      </c>
      <c r="N1" t="s">
        <v>7</v>
      </c>
      <c r="O1" t="s">
        <v>8</v>
      </c>
      <c r="P1" t="s">
        <v>9</v>
      </c>
      <c r="Q1" t="s">
        <v>10</v>
      </c>
      <c r="R1" t="s">
        <v>11</v>
      </c>
      <c r="S1" t="s">
        <v>12</v>
      </c>
      <c r="T1" t="s">
        <v>13</v>
      </c>
      <c r="U1" t="s">
        <v>14</v>
      </c>
      <c r="V1" t="s">
        <v>15</v>
      </c>
      <c r="W1" t="s">
        <v>16</v>
      </c>
      <c r="X1" t="s">
        <v>17</v>
      </c>
    </row>
    <row r="2" spans="1:24" x14ac:dyDescent="0.25">
      <c r="A2">
        <f>LEFT(B2,10)*1</f>
        <v>405050364</v>
      </c>
      <c r="B2" t="s">
        <v>18</v>
      </c>
      <c r="C2" s="1">
        <f>IFERROR(VLOOKUP($A2,delibb,2,0)*(Físico!B2),0)</f>
        <v>5029.2</v>
      </c>
      <c r="D2" s="1">
        <f>IFERROR(VLOOKUP($A2,delibb,2,0)*(Físico!C2),0)</f>
        <v>0</v>
      </c>
      <c r="E2" s="1">
        <f>IFERROR(VLOOKUP($A2,delibb,2,0)*(Físico!D2),0)</f>
        <v>628.65</v>
      </c>
      <c r="F2" s="1">
        <f>IFERROR(VLOOKUP($A2,delibb,2,0)*(Físico!E2),0)</f>
        <v>0</v>
      </c>
      <c r="G2" s="1">
        <f>IFERROR(VLOOKUP($A2,delibb,2,0)*(Físico!F2),0)</f>
        <v>1885.9499999999998</v>
      </c>
      <c r="H2" s="1">
        <f>IFERROR(VLOOKUP($A2,delibb,2,0)*(Físico!G2),0)</f>
        <v>0</v>
      </c>
      <c r="I2" s="1">
        <f>IFERROR(VLOOKUP($A2,delibb,2,0)*(Físico!H2),0)</f>
        <v>53435.25</v>
      </c>
      <c r="J2" s="1">
        <f>IFERROR(VLOOKUP($A2,delibb,2,0)*(Físico!I2),0)</f>
        <v>0</v>
      </c>
      <c r="K2" s="1">
        <f>IFERROR(VLOOKUP($A2,delibb,2,0)*(Físico!J2),0)</f>
        <v>0</v>
      </c>
      <c r="L2" s="1">
        <f>IFERROR(VLOOKUP($A2,delibb,2,0)*(Físico!K2),0)</f>
        <v>1885.9499999999998</v>
      </c>
      <c r="M2" s="1">
        <f>IFERROR(VLOOKUP($A2,delibb,2,0)*(Físico!L2),0)</f>
        <v>3771.8999999999996</v>
      </c>
      <c r="N2" s="1">
        <f>IFERROR(VLOOKUP($A2,delibb,2,0)*(Físico!M2),0)</f>
        <v>13201.65</v>
      </c>
      <c r="O2" s="1">
        <f>IFERROR(VLOOKUP($A2,delibb,2,0)*(Físico!N2),0)</f>
        <v>5657.8499999999995</v>
      </c>
      <c r="P2" s="1">
        <f>IFERROR(VLOOKUP($A2,delibb,2,0)*(Físico!O2),0)</f>
        <v>11944.35</v>
      </c>
      <c r="Q2" s="1">
        <f>IFERROR(VLOOKUP($A2,delibb,2,0)*(Físico!P2),0)</f>
        <v>1257.3</v>
      </c>
      <c r="R2" s="1">
        <f>IFERROR(VLOOKUP($A2,delibb,2,0)*(Físico!Q2),0)</f>
        <v>26403.3</v>
      </c>
      <c r="S2" s="1">
        <f>IFERROR(VLOOKUP($A2,delibb,2,0)*(Físico!R2),0)</f>
        <v>628.65</v>
      </c>
      <c r="T2" s="1">
        <f>IFERROR(VLOOKUP($A2,delibb,2,0)*(Físico!S2),0)</f>
        <v>176022</v>
      </c>
      <c r="U2" s="1">
        <f>IFERROR(VLOOKUP($A2,delibb,2,0)*(Físico!T2),0)</f>
        <v>19488.149999999998</v>
      </c>
      <c r="V2" s="1">
        <f>IFERROR(VLOOKUP($A2,delibb,2,0)*(Físico!U2),0)</f>
        <v>106241.84999999999</v>
      </c>
      <c r="W2" s="1">
        <f>IFERROR(VLOOKUP($A2,delibb,2,0)*(Físico!V2),0)</f>
        <v>628.65</v>
      </c>
      <c r="X2" s="1">
        <f>SUM(C2:W2)</f>
        <v>428110.65</v>
      </c>
    </row>
    <row r="3" spans="1:24" x14ac:dyDescent="0.25">
      <c r="A3">
        <f t="shared" ref="A3:A4" si="0">LEFT(B3,10)*1</f>
        <v>409010154</v>
      </c>
      <c r="B3" t="s">
        <v>19</v>
      </c>
      <c r="C3" s="1">
        <f>IFERROR(VLOOKUP($A3,delibb,2,0)*(Físico!B3),0)</f>
        <v>0</v>
      </c>
      <c r="D3" s="1">
        <f>IFERROR(VLOOKUP($A3,delibb,2,0)*(Físico!C3),0)</f>
        <v>1500</v>
      </c>
      <c r="E3" s="1">
        <f>IFERROR(VLOOKUP($A3,delibb,2,0)*(Físico!D3),0)</f>
        <v>0</v>
      </c>
      <c r="F3" s="1">
        <f>IFERROR(VLOOKUP($A3,delibb,2,0)*(Físico!E3),0)</f>
        <v>9000</v>
      </c>
      <c r="G3" s="1">
        <f>IFERROR(VLOOKUP($A3,delibb,2,0)*(Físico!F3),0)</f>
        <v>0</v>
      </c>
      <c r="H3" s="1">
        <f>IFERROR(VLOOKUP($A3,delibb,2,0)*(Físico!G3),0)</f>
        <v>3000</v>
      </c>
      <c r="I3" s="1">
        <f>IFERROR(VLOOKUP($A3,delibb,2,0)*(Físico!H3),0)</f>
        <v>0</v>
      </c>
      <c r="J3" s="1">
        <f>IFERROR(VLOOKUP($A3,delibb,2,0)*(Físico!I3),0)</f>
        <v>8000</v>
      </c>
      <c r="K3" s="1">
        <f>IFERROR(VLOOKUP($A3,delibb,2,0)*(Físico!J3),0)</f>
        <v>1000</v>
      </c>
      <c r="L3" s="1">
        <f>IFERROR(VLOOKUP($A3,delibb,2,0)*(Físico!K3),0)</f>
        <v>0</v>
      </c>
      <c r="M3" s="1">
        <f>IFERROR(VLOOKUP($A3,delibb,2,0)*(Físico!L3),0)</f>
        <v>0</v>
      </c>
      <c r="N3" s="1">
        <f>IFERROR(VLOOKUP($A3,delibb,2,0)*(Físico!M3),0)</f>
        <v>0</v>
      </c>
      <c r="O3" s="1">
        <f>IFERROR(VLOOKUP($A3,delibb,2,0)*(Físico!N3),0)</f>
        <v>0</v>
      </c>
      <c r="P3" s="1">
        <f>IFERROR(VLOOKUP($A3,delibb,2,0)*(Físico!O3),0)</f>
        <v>0</v>
      </c>
      <c r="Q3" s="1">
        <f>IFERROR(VLOOKUP($A3,delibb,2,0)*(Físico!P3),0)</f>
        <v>0</v>
      </c>
      <c r="R3" s="1">
        <f>IFERROR(VLOOKUP($A3,delibb,2,0)*(Físico!Q3),0)</f>
        <v>0</v>
      </c>
      <c r="S3" s="1">
        <f>IFERROR(VLOOKUP($A3,delibb,2,0)*(Físico!R3),0)</f>
        <v>0</v>
      </c>
      <c r="T3" s="1">
        <f>IFERROR(VLOOKUP($A3,delibb,2,0)*(Físico!S3),0)</f>
        <v>0</v>
      </c>
      <c r="U3" s="1">
        <f>IFERROR(VLOOKUP($A3,delibb,2,0)*(Físico!T3),0)</f>
        <v>0</v>
      </c>
      <c r="V3" s="1">
        <f>IFERROR(VLOOKUP($A3,delibb,2,0)*(Físico!U3),0)</f>
        <v>0</v>
      </c>
      <c r="W3" s="1">
        <f>IFERROR(VLOOKUP($A3,delibb,2,0)*(Físico!V3),0)</f>
        <v>0</v>
      </c>
      <c r="X3" s="1">
        <f>SUM(C3:W3)</f>
        <v>22500</v>
      </c>
    </row>
    <row r="4" spans="1:24" x14ac:dyDescent="0.25">
      <c r="B4" t="s">
        <v>17</v>
      </c>
      <c r="C4" s="1">
        <f>SUM(C2:C3)</f>
        <v>5029.2</v>
      </c>
      <c r="D4" s="1">
        <f t="shared" ref="D4:X4" si="1">SUM(D2:D3)</f>
        <v>1500</v>
      </c>
      <c r="E4" s="1">
        <f t="shared" si="1"/>
        <v>628.65</v>
      </c>
      <c r="F4" s="1">
        <f t="shared" si="1"/>
        <v>9000</v>
      </c>
      <c r="G4" s="1">
        <f t="shared" si="1"/>
        <v>1885.9499999999998</v>
      </c>
      <c r="H4" s="1">
        <f t="shared" si="1"/>
        <v>3000</v>
      </c>
      <c r="I4" s="1">
        <f t="shared" si="1"/>
        <v>53435.25</v>
      </c>
      <c r="J4" s="1">
        <f t="shared" si="1"/>
        <v>8000</v>
      </c>
      <c r="K4" s="1">
        <f t="shared" si="1"/>
        <v>1000</v>
      </c>
      <c r="L4" s="1">
        <f t="shared" si="1"/>
        <v>1885.9499999999998</v>
      </c>
      <c r="M4" s="1">
        <f t="shared" si="1"/>
        <v>3771.8999999999996</v>
      </c>
      <c r="N4" s="1">
        <f t="shared" si="1"/>
        <v>13201.65</v>
      </c>
      <c r="O4" s="1">
        <f t="shared" si="1"/>
        <v>5657.8499999999995</v>
      </c>
      <c r="P4" s="1">
        <f t="shared" si="1"/>
        <v>11944.35</v>
      </c>
      <c r="Q4" s="1">
        <f t="shared" si="1"/>
        <v>1257.3</v>
      </c>
      <c r="R4" s="1">
        <f t="shared" si="1"/>
        <v>26403.3</v>
      </c>
      <c r="S4" s="1">
        <f t="shared" si="1"/>
        <v>628.65</v>
      </c>
      <c r="T4" s="1">
        <f t="shared" si="1"/>
        <v>176022</v>
      </c>
      <c r="U4" s="1">
        <f t="shared" si="1"/>
        <v>19488.149999999998</v>
      </c>
      <c r="V4" s="1">
        <f t="shared" si="1"/>
        <v>106241.84999999999</v>
      </c>
      <c r="W4" s="1">
        <f t="shared" si="1"/>
        <v>628.65</v>
      </c>
      <c r="X4" s="1">
        <f t="shared" si="1"/>
        <v>450610.65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B30D1-D1C7-4230-BB8C-21FBEC2DAB66}">
  <dimension ref="A1:W4"/>
  <sheetViews>
    <sheetView tabSelected="1" topLeftCell="L1" workbookViewId="0">
      <selection activeCell="W2" sqref="B2:W4"/>
    </sheetView>
  </sheetViews>
  <sheetFormatPr defaultRowHeight="15" x14ac:dyDescent="0.25"/>
  <cols>
    <col min="2" max="2" width="12.140625" bestFit="1" customWidth="1"/>
    <col min="23" max="23" width="14.28515625" bestFit="1" customWidth="1"/>
  </cols>
  <sheetData>
    <row r="1" spans="1:23" x14ac:dyDescent="0.25">
      <c r="A1" t="s">
        <v>0</v>
      </c>
      <c r="B1" t="s">
        <v>1</v>
      </c>
      <c r="C1" t="s">
        <v>20</v>
      </c>
      <c r="D1" t="s">
        <v>2</v>
      </c>
      <c r="E1" t="s">
        <v>21</v>
      </c>
      <c r="F1" t="s">
        <v>3</v>
      </c>
      <c r="G1" t="s">
        <v>22</v>
      </c>
      <c r="H1" t="s">
        <v>4</v>
      </c>
      <c r="I1" t="s">
        <v>23</v>
      </c>
      <c r="J1" t="s">
        <v>24</v>
      </c>
      <c r="K1" t="s">
        <v>5</v>
      </c>
      <c r="L1" t="s">
        <v>6</v>
      </c>
      <c r="M1" t="s">
        <v>7</v>
      </c>
      <c r="N1" t="s">
        <v>8</v>
      </c>
      <c r="O1" t="s">
        <v>9</v>
      </c>
      <c r="P1" t="s">
        <v>10</v>
      </c>
      <c r="Q1" t="s">
        <v>11</v>
      </c>
      <c r="R1" t="s">
        <v>12</v>
      </c>
      <c r="S1" t="s">
        <v>13</v>
      </c>
      <c r="T1" t="s">
        <v>14</v>
      </c>
      <c r="U1" t="s">
        <v>15</v>
      </c>
      <c r="V1" t="s">
        <v>16</v>
      </c>
      <c r="W1" t="s">
        <v>17</v>
      </c>
    </row>
    <row r="2" spans="1:23" x14ac:dyDescent="0.25">
      <c r="A2" t="s">
        <v>18</v>
      </c>
      <c r="B2" s="2">
        <f>Financeiro!B2+Complemento!C2</f>
        <v>6705.6</v>
      </c>
      <c r="C2" s="2">
        <f>Financeiro!C2+Complemento!D2</f>
        <v>0</v>
      </c>
      <c r="D2" s="2">
        <f>Financeiro!D2+Complemento!E2</f>
        <v>838.2</v>
      </c>
      <c r="E2" s="2">
        <f>Financeiro!E2+Complemento!F2</f>
        <v>0</v>
      </c>
      <c r="F2" s="2">
        <f>Financeiro!F2+Complemento!G2</f>
        <v>2514.6</v>
      </c>
      <c r="G2" s="2">
        <f>Financeiro!G2+Complemento!H2</f>
        <v>0</v>
      </c>
      <c r="H2" s="2">
        <f>Financeiro!H2+Complemento!I2</f>
        <v>71247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2514.6</v>
      </c>
      <c r="L2" s="2">
        <f>Financeiro!L2+Complemento!M2</f>
        <v>5029.2</v>
      </c>
      <c r="M2" s="2">
        <f>Financeiro!M2+Complemento!N2</f>
        <v>17602.2</v>
      </c>
      <c r="N2" s="2">
        <f>Financeiro!N2+Complemento!O2</f>
        <v>7543.7999999999993</v>
      </c>
      <c r="O2" s="2">
        <f>Financeiro!O2+Complemento!P2</f>
        <v>15925.8</v>
      </c>
      <c r="P2" s="2">
        <f>Financeiro!P2+Complemento!Q2</f>
        <v>1676.4</v>
      </c>
      <c r="Q2" s="2">
        <f>Financeiro!Q2+Complemento!R2</f>
        <v>35204.400000000001</v>
      </c>
      <c r="R2" s="2">
        <f>Financeiro!R2+Complemento!S2</f>
        <v>838.2</v>
      </c>
      <c r="S2" s="2">
        <f>Financeiro!S2+Complemento!T2</f>
        <v>234696</v>
      </c>
      <c r="T2" s="2">
        <f>Financeiro!T2+Complemento!U2</f>
        <v>25984.199999999997</v>
      </c>
      <c r="U2" s="2">
        <f>Financeiro!U2+Complemento!V2</f>
        <v>141655.79999999999</v>
      </c>
      <c r="V2" s="2">
        <f>Financeiro!V2+Complemento!W2</f>
        <v>838.2</v>
      </c>
      <c r="W2" s="2">
        <f>SUM(B2:V2)</f>
        <v>570814.19999999995</v>
      </c>
    </row>
    <row r="3" spans="1:23" x14ac:dyDescent="0.25">
      <c r="A3" t="s">
        <v>19</v>
      </c>
      <c r="B3" s="2">
        <f>Financeiro!B3+Complemento!C3</f>
        <v>0</v>
      </c>
      <c r="C3" s="2">
        <f>Financeiro!C3+Complemento!D3</f>
        <v>1589.52</v>
      </c>
      <c r="D3" s="2">
        <f>Financeiro!D3+Complemento!E3</f>
        <v>0</v>
      </c>
      <c r="E3" s="2">
        <f>Financeiro!E3+Complemento!F3</f>
        <v>9537.1200000000008</v>
      </c>
      <c r="F3" s="2">
        <f>Financeiro!F3+Complemento!G3</f>
        <v>0</v>
      </c>
      <c r="G3" s="2">
        <f>Financeiro!G3+Complemento!H3</f>
        <v>3179.04</v>
      </c>
      <c r="H3" s="2">
        <f>Financeiro!H3+Complemento!I3</f>
        <v>0</v>
      </c>
      <c r="I3" s="2">
        <f>Financeiro!I3+Complemento!J3</f>
        <v>8477.44</v>
      </c>
      <c r="J3" s="2">
        <f>Financeiro!J3+Complemento!K3</f>
        <v>1059.68</v>
      </c>
      <c r="K3" s="2">
        <f>Financeiro!K3+Complemento!L3</f>
        <v>0</v>
      </c>
      <c r="L3" s="2">
        <f>Financeiro!L3+Complemento!M3</f>
        <v>0</v>
      </c>
      <c r="M3" s="2">
        <f>Financeiro!M3+Complemento!N3</f>
        <v>0</v>
      </c>
      <c r="N3" s="2">
        <f>Financeiro!N3+Complemento!O3</f>
        <v>0</v>
      </c>
      <c r="O3" s="2">
        <f>Financeiro!O3+Complemento!P3</f>
        <v>0</v>
      </c>
      <c r="P3" s="2">
        <f>Financeiro!P3+Complemento!Q3</f>
        <v>0</v>
      </c>
      <c r="Q3" s="2">
        <f>Financeiro!Q3+Complemento!R3</f>
        <v>0</v>
      </c>
      <c r="R3" s="2">
        <f>Financeiro!R3+Complemento!S3</f>
        <v>0</v>
      </c>
      <c r="S3" s="2">
        <f>Financeiro!S3+Complemento!T3</f>
        <v>0</v>
      </c>
      <c r="T3" s="2">
        <f>Financeiro!T3+Complemento!U3</f>
        <v>0</v>
      </c>
      <c r="U3" s="2">
        <f>Financeiro!U3+Complemento!V3</f>
        <v>0</v>
      </c>
      <c r="V3" s="2">
        <f>Financeiro!V3+Complemento!W3</f>
        <v>0</v>
      </c>
      <c r="W3" s="2">
        <f>SUM(B3:V3)</f>
        <v>23842.800000000003</v>
      </c>
    </row>
    <row r="4" spans="1:23" x14ac:dyDescent="0.25">
      <c r="A4" t="s">
        <v>17</v>
      </c>
      <c r="B4" s="2">
        <f>SUM(B2:B3)</f>
        <v>6705.6</v>
      </c>
      <c r="C4" s="2">
        <f t="shared" ref="C4:V4" si="0">SUM(C2:C3)</f>
        <v>1589.52</v>
      </c>
      <c r="D4" s="2">
        <f t="shared" si="0"/>
        <v>838.2</v>
      </c>
      <c r="E4" s="2">
        <f t="shared" si="0"/>
        <v>9537.1200000000008</v>
      </c>
      <c r="F4" s="2">
        <f t="shared" si="0"/>
        <v>2514.6</v>
      </c>
      <c r="G4" s="2">
        <f t="shared" si="0"/>
        <v>3179.04</v>
      </c>
      <c r="H4" s="2">
        <f t="shared" si="0"/>
        <v>71247</v>
      </c>
      <c r="I4" s="2">
        <f t="shared" si="0"/>
        <v>8477.44</v>
      </c>
      <c r="J4" s="2">
        <f t="shared" si="0"/>
        <v>1059.68</v>
      </c>
      <c r="K4" s="2">
        <f t="shared" si="0"/>
        <v>2514.6</v>
      </c>
      <c r="L4" s="2">
        <f t="shared" si="0"/>
        <v>5029.2</v>
      </c>
      <c r="M4" s="2">
        <f t="shared" si="0"/>
        <v>17602.2</v>
      </c>
      <c r="N4" s="2">
        <f t="shared" si="0"/>
        <v>7543.7999999999993</v>
      </c>
      <c r="O4" s="2">
        <f t="shared" si="0"/>
        <v>15925.8</v>
      </c>
      <c r="P4" s="2">
        <f t="shared" si="0"/>
        <v>1676.4</v>
      </c>
      <c r="Q4" s="2">
        <f t="shared" si="0"/>
        <v>35204.400000000001</v>
      </c>
      <c r="R4" s="2">
        <f t="shared" si="0"/>
        <v>838.2</v>
      </c>
      <c r="S4" s="2">
        <f t="shared" si="0"/>
        <v>234696</v>
      </c>
      <c r="T4" s="2">
        <f t="shared" si="0"/>
        <v>25984.199999999997</v>
      </c>
      <c r="U4" s="2">
        <f t="shared" si="0"/>
        <v>141655.79999999999</v>
      </c>
      <c r="V4" s="2">
        <f t="shared" si="0"/>
        <v>838.2</v>
      </c>
      <c r="W4" s="2">
        <f>SUM(W2:W3)</f>
        <v>594657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delibb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2025-09-25T19:51:20Z</dcterms:created>
  <dcterms:modified xsi:type="dcterms:W3CDTF">2025-09-25T20:30:33Z</dcterms:modified>
</cp:coreProperties>
</file>