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aneiro\Detalhado\Ambulatorial\"/>
    </mc:Choice>
  </mc:AlternateContent>
  <xr:revisionPtr revIDLastSave="0" documentId="13_ncr:1_{6F838BD2-23ED-4CC7-93DB-79ED44F13FCF}" xr6:coauthVersionLast="47" xr6:coauthVersionMax="47" xr10:uidLastSave="{00000000-0000-0000-0000-000000000000}"/>
  <bookViews>
    <workbookView xWindow="495" yWindow="0" windowWidth="14430" windowHeight="15570" firstSheet="1" activeTab="4" xr2:uid="{E44B1D93-84A4-4ACD-A08E-41C931486DA0}"/>
  </bookViews>
  <sheets>
    <sheet name="Delib. 030-2025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_xlnm._FilterDatabase" localSheetId="0" hidden="1">'Delib. 030-2025'!$A$1:$A$31</definedName>
    <definedName name="delib030">'Delib. 030-2025'!$A$1:$B$15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4" l="1"/>
  <c r="L3" i="4"/>
  <c r="L4" i="4"/>
  <c r="C3" i="4"/>
  <c r="B3" i="5" s="1"/>
  <c r="D3" i="4"/>
  <c r="C3" i="5" s="1"/>
  <c r="E3" i="4"/>
  <c r="F3" i="4"/>
  <c r="G3" i="4"/>
  <c r="F3" i="5" s="1"/>
  <c r="H3" i="4"/>
  <c r="G3" i="5" s="1"/>
  <c r="I3" i="4"/>
  <c r="J3" i="4"/>
  <c r="K3" i="4"/>
  <c r="J3" i="5" s="1"/>
  <c r="C4" i="4"/>
  <c r="B4" i="5" s="1"/>
  <c r="D4" i="4"/>
  <c r="E4" i="4"/>
  <c r="F4" i="4"/>
  <c r="E4" i="5" s="1"/>
  <c r="G4" i="4"/>
  <c r="F4" i="5" s="1"/>
  <c r="H4" i="4"/>
  <c r="I4" i="4"/>
  <c r="J4" i="4"/>
  <c r="I4" i="5" s="1"/>
  <c r="K4" i="4"/>
  <c r="J4" i="5" s="1"/>
  <c r="D2" i="4"/>
  <c r="C2" i="5" s="1"/>
  <c r="E2" i="4"/>
  <c r="D2" i="5" s="1"/>
  <c r="F2" i="4"/>
  <c r="G2" i="4"/>
  <c r="H2" i="4"/>
  <c r="I2" i="4"/>
  <c r="H2" i="5" s="1"/>
  <c r="J2" i="4"/>
  <c r="K2" i="4"/>
  <c r="J2" i="5" s="1"/>
  <c r="C2" i="4"/>
  <c r="B2" i="5" s="1"/>
  <c r="D3" i="5"/>
  <c r="E3" i="5"/>
  <c r="H3" i="5"/>
  <c r="I3" i="5"/>
  <c r="C4" i="5"/>
  <c r="D4" i="5"/>
  <c r="G4" i="5"/>
  <c r="H4" i="5"/>
  <c r="E2" i="5"/>
  <c r="F2" i="5"/>
  <c r="G2" i="5"/>
  <c r="I2" i="5"/>
  <c r="K3" i="5" l="1"/>
  <c r="I5" i="5"/>
  <c r="K4" i="5"/>
  <c r="H5" i="5"/>
  <c r="F5" i="5"/>
  <c r="D5" i="5"/>
  <c r="G5" i="5"/>
  <c r="C5" i="5"/>
  <c r="J5" i="5"/>
  <c r="E5" i="5"/>
  <c r="K2" i="5"/>
  <c r="B5" i="5"/>
  <c r="L2" i="4"/>
  <c r="D5" i="4"/>
  <c r="E5" i="4"/>
  <c r="F5" i="4"/>
  <c r="G5" i="4"/>
  <c r="H5" i="4"/>
  <c r="I5" i="4"/>
  <c r="J5" i="4"/>
  <c r="K5" i="4"/>
  <c r="C5" i="4"/>
  <c r="A3" i="4"/>
  <c r="A4" i="4"/>
  <c r="A2" i="4"/>
  <c r="K5" i="5" l="1"/>
</calcChain>
</file>

<file path=xl/sharedStrings.xml><?xml version="1.0" encoding="utf-8"?>
<sst xmlns="http://schemas.openxmlformats.org/spreadsheetml/2006/main" count="62" uniqueCount="16">
  <si>
    <t>Código Proc.</t>
  </si>
  <si>
    <t>Complemento</t>
  </si>
  <si>
    <t>Estabelecimentos CNES-SC</t>
  </si>
  <si>
    <t>0405050364  TRATAMENTO CIRURGICO DE PTERIGIO</t>
  </si>
  <si>
    <t>0405010184  TRATAMENTO CIRURGICO DE BLEFAROCALASE</t>
  </si>
  <si>
    <t>0409010154  EXTRACAO ENDOSCOPICA DE CORPO ESTRANHO / CALCULO</t>
  </si>
  <si>
    <t>Total</t>
  </si>
  <si>
    <t>2522209 HOSPITAL MISERICORDIA</t>
  </si>
  <si>
    <t>2558246 HOSPITAL SANTA ISABEL</t>
  </si>
  <si>
    <t>2641445 POLICLINICA DE REFERENCIA REGIONAL RIO DO SUL</t>
  </si>
  <si>
    <t>3123251 HOSPITAL DE OLHOS DE BLUMENAU</t>
  </si>
  <si>
    <t>3180948 CLINICA DE OLHOS DR ROBERTO VON HERTWIG</t>
  </si>
  <si>
    <t>4564812 MULTI HOSPITAL</t>
  </si>
  <si>
    <t>6567274 CLINICA DE OLHOS ANTONELLI</t>
  </si>
  <si>
    <t>7728557 BOJ FILIAL</t>
  </si>
  <si>
    <t>9712038 HOSPITAL DE OLHOS DE CRICIUMA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</si>
</sst>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 R$ &quot;* #,##0.00&quot; &quot;;&quot;-R$ &quot;* #,##0.00&quot; &quot;;&quot; R$ &quot;* &quot;-&quot;00&quot; &quot;;&quot; &quot;@&quot; 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 applyFont="0" applyBorder="0" applyProtection="0"/>
  </cellStyleXfs>
  <cellXfs count="2">
    <xf numFmtId="0" fontId="0" fillId="0" borderId="0" xfId="0"/>
    <xf numFmtId="44" fontId="0" fillId="0" borderId="0" xfId="1" applyFont="1"/>
  </cellXfs>
  <cellStyles count="3">
    <cellStyle name="Excel_BuiltIn_Currency" xfId="2" xr:uid="{6F262E37-D579-4124-8CD7-592EFD75BBF2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0B9D6-01F0-44B7-8415-112BB05A86A4}">
  <dimension ref="A1:B15"/>
  <sheetViews>
    <sheetView workbookViewId="0">
      <selection activeCell="B15" sqref="B15"/>
    </sheetView>
  </sheetViews>
  <sheetFormatPr defaultRowHeight="15" x14ac:dyDescent="0.25"/>
  <cols>
    <col min="1" max="1" width="12" bestFit="1" customWidth="1"/>
    <col min="2" max="2" width="13.855468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303050233</v>
      </c>
      <c r="B2" s="1">
        <v>1254.56</v>
      </c>
    </row>
    <row r="3" spans="1:2" x14ac:dyDescent="0.25">
      <c r="A3">
        <v>405050364</v>
      </c>
      <c r="B3" s="1">
        <v>628.65</v>
      </c>
    </row>
    <row r="4" spans="1:2" x14ac:dyDescent="0.25">
      <c r="A4">
        <v>405010184</v>
      </c>
      <c r="B4" s="1">
        <v>286.26</v>
      </c>
    </row>
    <row r="5" spans="1:2" x14ac:dyDescent="0.25">
      <c r="A5">
        <v>404010369</v>
      </c>
      <c r="B5" s="1">
        <v>511.56</v>
      </c>
    </row>
    <row r="6" spans="1:2" x14ac:dyDescent="0.25">
      <c r="A6">
        <v>409010154</v>
      </c>
      <c r="B6" s="1">
        <v>500</v>
      </c>
    </row>
    <row r="7" spans="1:2" x14ac:dyDescent="0.25">
      <c r="A7">
        <v>418010013</v>
      </c>
      <c r="B7" s="1">
        <v>4361.55</v>
      </c>
    </row>
    <row r="8" spans="1:2" x14ac:dyDescent="0.25">
      <c r="A8">
        <v>418010021</v>
      </c>
      <c r="B8" s="1">
        <v>2056.59</v>
      </c>
    </row>
    <row r="9" spans="1:2" x14ac:dyDescent="0.25">
      <c r="A9">
        <v>418010030</v>
      </c>
      <c r="B9" s="1">
        <v>2577.6</v>
      </c>
    </row>
    <row r="10" spans="1:2" x14ac:dyDescent="0.25">
      <c r="A10">
        <v>418010080</v>
      </c>
      <c r="B10" s="1">
        <v>1200</v>
      </c>
    </row>
    <row r="11" spans="1:2" x14ac:dyDescent="0.25">
      <c r="A11">
        <v>418020019</v>
      </c>
      <c r="B11" s="1">
        <v>1800</v>
      </c>
    </row>
    <row r="12" spans="1:2" x14ac:dyDescent="0.25">
      <c r="A12">
        <v>418020027</v>
      </c>
      <c r="B12" s="1">
        <v>1800</v>
      </c>
    </row>
    <row r="13" spans="1:2" x14ac:dyDescent="0.25">
      <c r="A13">
        <v>418020035</v>
      </c>
      <c r="B13" s="1">
        <v>1200</v>
      </c>
    </row>
    <row r="14" spans="1:2" x14ac:dyDescent="0.25">
      <c r="A14">
        <v>309070015</v>
      </c>
      <c r="B14" s="1">
        <v>150</v>
      </c>
    </row>
    <row r="15" spans="1:2" x14ac:dyDescent="0.25">
      <c r="A15">
        <v>309070023</v>
      </c>
      <c r="B15" s="1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93719-F773-4F37-82E6-9CA0F1B23E4A}">
  <dimension ref="A1:K5"/>
  <sheetViews>
    <sheetView workbookViewId="0">
      <selection activeCell="K5" sqref="A1:K5"/>
    </sheetView>
  </sheetViews>
  <sheetFormatPr defaultRowHeight="15" x14ac:dyDescent="0.25"/>
  <cols>
    <col min="1" max="1" width="10.85546875" customWidth="1"/>
  </cols>
  <sheetData>
    <row r="1" spans="1:11" x14ac:dyDescent="0.25">
      <c r="A1" t="s">
        <v>2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6</v>
      </c>
    </row>
    <row r="2" spans="1:11" x14ac:dyDescent="0.25">
      <c r="A2" t="s">
        <v>3</v>
      </c>
      <c r="B2">
        <v>2</v>
      </c>
      <c r="C2">
        <v>0</v>
      </c>
      <c r="D2">
        <v>0</v>
      </c>
      <c r="E2">
        <v>5</v>
      </c>
      <c r="F2">
        <v>25</v>
      </c>
      <c r="G2">
        <v>48</v>
      </c>
      <c r="H2">
        <v>2</v>
      </c>
      <c r="I2">
        <v>4</v>
      </c>
      <c r="J2">
        <v>86</v>
      </c>
      <c r="K2">
        <v>172</v>
      </c>
    </row>
    <row r="3" spans="1:11" x14ac:dyDescent="0.25">
      <c r="A3" t="s">
        <v>4</v>
      </c>
      <c r="B3">
        <v>0</v>
      </c>
      <c r="C3">
        <v>0</v>
      </c>
      <c r="D3">
        <v>2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</v>
      </c>
    </row>
    <row r="4" spans="1:11" x14ac:dyDescent="0.25">
      <c r="A4" t="s">
        <v>5</v>
      </c>
      <c r="B4">
        <v>0</v>
      </c>
      <c r="C4">
        <v>8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8</v>
      </c>
    </row>
    <row r="5" spans="1:11" x14ac:dyDescent="0.25">
      <c r="A5" t="s">
        <v>6</v>
      </c>
      <c r="B5">
        <v>2</v>
      </c>
      <c r="C5">
        <v>8</v>
      </c>
      <c r="D5">
        <v>2</v>
      </c>
      <c r="E5">
        <v>5</v>
      </c>
      <c r="F5">
        <v>25</v>
      </c>
      <c r="G5">
        <v>48</v>
      </c>
      <c r="H5">
        <v>2</v>
      </c>
      <c r="I5">
        <v>4</v>
      </c>
      <c r="J5">
        <v>86</v>
      </c>
      <c r="K5">
        <v>182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3E4A-8B8F-42C7-AC54-BD11E02C7EB7}">
  <dimension ref="A1:K6"/>
  <sheetViews>
    <sheetView workbookViewId="0">
      <selection activeCell="K5" sqref="K5"/>
    </sheetView>
  </sheetViews>
  <sheetFormatPr defaultRowHeight="15" x14ac:dyDescent="0.25"/>
  <cols>
    <col min="11" max="11" width="13.28515625" bestFit="1" customWidth="1"/>
  </cols>
  <sheetData>
    <row r="1" spans="1:11" x14ac:dyDescent="0.25">
      <c r="A1" t="s">
        <v>2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6</v>
      </c>
    </row>
    <row r="2" spans="1:11" x14ac:dyDescent="0.25">
      <c r="A2" t="s">
        <v>3</v>
      </c>
      <c r="B2">
        <v>419.1</v>
      </c>
      <c r="C2">
        <v>0</v>
      </c>
      <c r="D2">
        <v>0</v>
      </c>
      <c r="E2">
        <v>1047.75</v>
      </c>
      <c r="F2">
        <v>5238.75</v>
      </c>
      <c r="G2">
        <v>10058.4</v>
      </c>
      <c r="H2">
        <v>419.1</v>
      </c>
      <c r="I2">
        <v>838.2</v>
      </c>
      <c r="J2">
        <v>18021.3</v>
      </c>
      <c r="K2" s="1">
        <v>36042.6</v>
      </c>
    </row>
    <row r="3" spans="1:11" x14ac:dyDescent="0.25">
      <c r="A3" t="s">
        <v>4</v>
      </c>
      <c r="B3">
        <v>0</v>
      </c>
      <c r="C3">
        <v>0</v>
      </c>
      <c r="D3">
        <v>190.84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 s="1">
        <v>190.84</v>
      </c>
    </row>
    <row r="4" spans="1:11" x14ac:dyDescent="0.25">
      <c r="A4" t="s">
        <v>5</v>
      </c>
      <c r="B4">
        <v>0</v>
      </c>
      <c r="C4">
        <v>238.72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 s="1">
        <v>238.72</v>
      </c>
    </row>
    <row r="5" spans="1:11" x14ac:dyDescent="0.25">
      <c r="A5" t="s">
        <v>6</v>
      </c>
      <c r="B5">
        <v>419.1</v>
      </c>
      <c r="C5">
        <v>238.72</v>
      </c>
      <c r="D5">
        <v>190.84</v>
      </c>
      <c r="E5">
        <v>1047.75</v>
      </c>
      <c r="F5">
        <v>5238.75</v>
      </c>
      <c r="G5">
        <v>10058.4</v>
      </c>
      <c r="H5">
        <v>419.1</v>
      </c>
      <c r="I5">
        <v>838.2</v>
      </c>
      <c r="J5">
        <v>18021.3</v>
      </c>
      <c r="K5" s="1">
        <v>36472.160000000003</v>
      </c>
    </row>
    <row r="6" spans="1:11" x14ac:dyDescent="0.25">
      <c r="K6" s="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1839-CC82-49E5-972A-D2D38C400378}">
  <dimension ref="A1:L5"/>
  <sheetViews>
    <sheetView workbookViewId="0">
      <selection activeCell="K4" sqref="K4"/>
    </sheetView>
  </sheetViews>
  <sheetFormatPr defaultRowHeight="15" x14ac:dyDescent="0.25"/>
  <cols>
    <col min="1" max="1" width="10" bestFit="1" customWidth="1"/>
    <col min="12" max="12" width="14.28515625" bestFit="1" customWidth="1"/>
  </cols>
  <sheetData>
    <row r="1" spans="1:12" x14ac:dyDescent="0.25">
      <c r="B1" t="s">
        <v>2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6</v>
      </c>
    </row>
    <row r="2" spans="1:12" x14ac:dyDescent="0.25">
      <c r="A2">
        <f>LEFT(B2,10)*1</f>
        <v>405050364</v>
      </c>
      <c r="B2" t="s">
        <v>3</v>
      </c>
      <c r="C2">
        <f>IFERROR(VLOOKUP($A2,delib030,2,0)*(Físico!B2),0)</f>
        <v>1257.3</v>
      </c>
      <c r="D2">
        <f>IFERROR(VLOOKUP($A2,delib030,2,0)*(Físico!C2),0)</f>
        <v>0</v>
      </c>
      <c r="E2">
        <f>IFERROR(VLOOKUP($A2,delib030,2,0)*(Físico!D2),0)</f>
        <v>0</v>
      </c>
      <c r="F2">
        <f>IFERROR(VLOOKUP($A2,delib030,2,0)*(Físico!E2),0)</f>
        <v>3143.25</v>
      </c>
      <c r="G2">
        <f>IFERROR(VLOOKUP($A2,delib030,2,0)*(Físico!F2),0)</f>
        <v>15716.25</v>
      </c>
      <c r="H2">
        <f>IFERROR(VLOOKUP($A2,delib030,2,0)*(Físico!G2),0)</f>
        <v>30175.199999999997</v>
      </c>
      <c r="I2">
        <f>IFERROR(VLOOKUP($A2,delib030,2,0)*(Físico!H2),0)</f>
        <v>1257.3</v>
      </c>
      <c r="J2">
        <f>IFERROR(VLOOKUP($A2,delib030,2,0)*(Físico!I2),0)</f>
        <v>2514.6</v>
      </c>
      <c r="K2">
        <f>IFERROR(VLOOKUP($A2,delib030,2,0)*(Físico!J2),0)</f>
        <v>54063.9</v>
      </c>
      <c r="L2" s="1">
        <f>SUM(C2:K2)</f>
        <v>108127.8</v>
      </c>
    </row>
    <row r="3" spans="1:12" x14ac:dyDescent="0.25">
      <c r="A3">
        <f t="shared" ref="A3:A4" si="0">LEFT(B3,10)*1</f>
        <v>405010184</v>
      </c>
      <c r="B3" t="s">
        <v>4</v>
      </c>
      <c r="C3">
        <f>IFERROR(VLOOKUP($A3,delib030,2,0)*(Físico!B3),0)</f>
        <v>0</v>
      </c>
      <c r="D3">
        <f>IFERROR(VLOOKUP($A3,delib030,2,0)*(Físico!C3),0)</f>
        <v>0</v>
      </c>
      <c r="E3">
        <f>IFERROR(VLOOKUP($A3,delib030,2,0)*(Físico!D3),0)</f>
        <v>572.52</v>
      </c>
      <c r="F3">
        <f>IFERROR(VLOOKUP($A3,delib030,2,0)*(Físico!E3),0)</f>
        <v>0</v>
      </c>
      <c r="G3">
        <f>IFERROR(VLOOKUP($A3,delib030,2,0)*(Físico!F3),0)</f>
        <v>0</v>
      </c>
      <c r="H3">
        <f>IFERROR(VLOOKUP($A3,delib030,2,0)*(Físico!G3),0)</f>
        <v>0</v>
      </c>
      <c r="I3">
        <f>IFERROR(VLOOKUP($A3,delib030,2,0)*(Físico!H3),0)</f>
        <v>0</v>
      </c>
      <c r="J3">
        <f>IFERROR(VLOOKUP($A3,delib030,2,0)*(Físico!I3),0)</f>
        <v>0</v>
      </c>
      <c r="K3">
        <f>IFERROR(VLOOKUP($A3,delib030,2,0)*(Físico!J3),0)</f>
        <v>0</v>
      </c>
      <c r="L3" s="1">
        <f t="shared" ref="L3:L4" si="1">SUM(C3:K3)</f>
        <v>572.52</v>
      </c>
    </row>
    <row r="4" spans="1:12" x14ac:dyDescent="0.25">
      <c r="A4">
        <f t="shared" si="0"/>
        <v>409010154</v>
      </c>
      <c r="B4" t="s">
        <v>5</v>
      </c>
      <c r="C4">
        <f>IFERROR(VLOOKUP($A4,delib030,2,0)*(Físico!B4),0)</f>
        <v>0</v>
      </c>
      <c r="D4">
        <f>IFERROR(VLOOKUP($A4,delib030,2,0)*(Físico!C4),0)</f>
        <v>4000</v>
      </c>
      <c r="E4">
        <f>IFERROR(VLOOKUP($A4,delib030,2,0)*(Físico!D4),0)</f>
        <v>0</v>
      </c>
      <c r="F4">
        <f>IFERROR(VLOOKUP($A4,delib030,2,0)*(Físico!E4),0)</f>
        <v>0</v>
      </c>
      <c r="G4">
        <f>IFERROR(VLOOKUP($A4,delib030,2,0)*(Físico!F4),0)</f>
        <v>0</v>
      </c>
      <c r="H4">
        <f>IFERROR(VLOOKUP($A4,delib030,2,0)*(Físico!G4),0)</f>
        <v>0</v>
      </c>
      <c r="I4">
        <f>IFERROR(VLOOKUP($A4,delib030,2,0)*(Físico!H4),0)</f>
        <v>0</v>
      </c>
      <c r="J4">
        <f>IFERROR(VLOOKUP($A4,delib030,2,0)*(Físico!I4),0)</f>
        <v>0</v>
      </c>
      <c r="K4">
        <f>IFERROR(VLOOKUP($A4,delib030,2,0)*(Físico!J4),0)</f>
        <v>0</v>
      </c>
      <c r="L4" s="1">
        <f t="shared" si="1"/>
        <v>4000</v>
      </c>
    </row>
    <row r="5" spans="1:12" x14ac:dyDescent="0.25">
      <c r="B5" t="s">
        <v>6</v>
      </c>
      <c r="C5">
        <f>SUM(C2:C4)</f>
        <v>1257.3</v>
      </c>
      <c r="D5">
        <f t="shared" ref="D5:L5" si="2">SUM(D2:D4)</f>
        <v>4000</v>
      </c>
      <c r="E5">
        <f t="shared" si="2"/>
        <v>572.52</v>
      </c>
      <c r="F5">
        <f t="shared" si="2"/>
        <v>3143.25</v>
      </c>
      <c r="G5">
        <f t="shared" si="2"/>
        <v>15716.25</v>
      </c>
      <c r="H5">
        <f t="shared" si="2"/>
        <v>30175.199999999997</v>
      </c>
      <c r="I5">
        <f t="shared" si="2"/>
        <v>1257.3</v>
      </c>
      <c r="J5">
        <f t="shared" si="2"/>
        <v>2514.6</v>
      </c>
      <c r="K5">
        <f t="shared" si="2"/>
        <v>54063.9</v>
      </c>
      <c r="L5" s="1">
        <f>SUM(L2:L4)</f>
        <v>112700.32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C6AA-4043-45FC-935C-40270F555687}">
  <dimension ref="A1:K5"/>
  <sheetViews>
    <sheetView tabSelected="1" workbookViewId="0">
      <selection activeCell="K5" sqref="K5"/>
    </sheetView>
  </sheetViews>
  <sheetFormatPr defaultRowHeight="15" x14ac:dyDescent="0.25"/>
  <cols>
    <col min="11" max="11" width="14.28515625" bestFit="1" customWidth="1"/>
  </cols>
  <sheetData>
    <row r="1" spans="1:11" x14ac:dyDescent="0.25">
      <c r="A1" t="s">
        <v>2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6</v>
      </c>
    </row>
    <row r="2" spans="1:11" x14ac:dyDescent="0.25">
      <c r="A2" t="s">
        <v>3</v>
      </c>
      <c r="B2">
        <f>Financeiro!B2+Complemento!C2</f>
        <v>1676.4</v>
      </c>
      <c r="C2">
        <f>Financeiro!C2+Complemento!D2</f>
        <v>0</v>
      </c>
      <c r="D2">
        <f>Financeiro!D2+Complemento!E2</f>
        <v>0</v>
      </c>
      <c r="E2">
        <f>Financeiro!E2+Complemento!F2</f>
        <v>4191</v>
      </c>
      <c r="F2">
        <f>Financeiro!F2+Complemento!G2</f>
        <v>20955</v>
      </c>
      <c r="G2">
        <f>Financeiro!G2+Complemento!H2</f>
        <v>40233.599999999999</v>
      </c>
      <c r="H2">
        <f>Financeiro!H2+Complemento!I2</f>
        <v>1676.4</v>
      </c>
      <c r="I2">
        <f>Financeiro!I2+Complemento!J2</f>
        <v>3352.8</v>
      </c>
      <c r="J2">
        <f>Financeiro!J2+Complemento!K2</f>
        <v>72085.2</v>
      </c>
      <c r="K2" s="1">
        <f>SUM(B2:J2)</f>
        <v>144170.4</v>
      </c>
    </row>
    <row r="3" spans="1:11" x14ac:dyDescent="0.25">
      <c r="A3" t="s">
        <v>4</v>
      </c>
      <c r="B3">
        <f>Financeiro!B3+Complemento!C3</f>
        <v>0</v>
      </c>
      <c r="C3">
        <f>Financeiro!C3+Complemento!D3</f>
        <v>0</v>
      </c>
      <c r="D3">
        <f>Financeiro!D3+Complemento!E3</f>
        <v>763.36</v>
      </c>
      <c r="E3">
        <f>Financeiro!E3+Complemento!F3</f>
        <v>0</v>
      </c>
      <c r="F3">
        <f>Financeiro!F3+Complemento!G3</f>
        <v>0</v>
      </c>
      <c r="G3">
        <f>Financeiro!G3+Complemento!H3</f>
        <v>0</v>
      </c>
      <c r="H3">
        <f>Financeiro!H3+Complemento!I3</f>
        <v>0</v>
      </c>
      <c r="I3">
        <f>Financeiro!I3+Complemento!J3</f>
        <v>0</v>
      </c>
      <c r="J3">
        <f>Financeiro!J3+Complemento!K3</f>
        <v>0</v>
      </c>
      <c r="K3" s="1">
        <f t="shared" ref="K3:K4" si="0">SUM(B3:J3)</f>
        <v>763.36</v>
      </c>
    </row>
    <row r="4" spans="1:11" x14ac:dyDescent="0.25">
      <c r="A4" t="s">
        <v>5</v>
      </c>
      <c r="B4">
        <f>Financeiro!B4+Complemento!C4</f>
        <v>0</v>
      </c>
      <c r="C4">
        <f>Financeiro!C4+Complemento!D4</f>
        <v>4238.72</v>
      </c>
      <c r="D4">
        <f>Financeiro!D4+Complemento!E4</f>
        <v>0</v>
      </c>
      <c r="E4">
        <f>Financeiro!E4+Complemento!F4</f>
        <v>0</v>
      </c>
      <c r="F4">
        <f>Financeiro!F4+Complemento!G4</f>
        <v>0</v>
      </c>
      <c r="G4">
        <f>Financeiro!G4+Complemento!H4</f>
        <v>0</v>
      </c>
      <c r="H4">
        <f>Financeiro!H4+Complemento!I4</f>
        <v>0</v>
      </c>
      <c r="I4">
        <f>Financeiro!I4+Complemento!J4</f>
        <v>0</v>
      </c>
      <c r="J4">
        <f>Financeiro!J4+Complemento!K4</f>
        <v>0</v>
      </c>
      <c r="K4" s="1">
        <f t="shared" si="0"/>
        <v>4238.72</v>
      </c>
    </row>
    <row r="5" spans="1:11" x14ac:dyDescent="0.25">
      <c r="A5" t="s">
        <v>6</v>
      </c>
      <c r="B5">
        <f>SUM(B2:B4)</f>
        <v>1676.4</v>
      </c>
      <c r="C5">
        <f t="shared" ref="C5:K5" si="1">SUM(C2:C4)</f>
        <v>4238.72</v>
      </c>
      <c r="D5">
        <f t="shared" si="1"/>
        <v>763.36</v>
      </c>
      <c r="E5">
        <f t="shared" si="1"/>
        <v>4191</v>
      </c>
      <c r="F5">
        <f t="shared" si="1"/>
        <v>20955</v>
      </c>
      <c r="G5">
        <f t="shared" si="1"/>
        <v>40233.599999999999</v>
      </c>
      <c r="H5">
        <f t="shared" si="1"/>
        <v>1676.4</v>
      </c>
      <c r="I5">
        <f t="shared" si="1"/>
        <v>3352.8</v>
      </c>
      <c r="J5">
        <f t="shared" si="1"/>
        <v>72085.2</v>
      </c>
      <c r="K5" s="1">
        <f t="shared" si="1"/>
        <v>149172.47999999998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Delib. 030-2025</vt:lpstr>
      <vt:lpstr>Físico</vt:lpstr>
      <vt:lpstr>Financeiro</vt:lpstr>
      <vt:lpstr>Complemento</vt:lpstr>
      <vt:lpstr>Total</vt:lpstr>
      <vt:lpstr>delib030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2025-03-14T18:25:56Z</dcterms:created>
  <dcterms:modified xsi:type="dcterms:W3CDTF">2025-03-14T19:17:12Z</dcterms:modified>
</cp:coreProperties>
</file>