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A57540C3-561F-466A-ACA2-BB1D50AE1CFC}" xr6:coauthVersionLast="47" xr6:coauthVersionMax="47" xr10:uidLastSave="{00000000-0000-0000-0000-000000000000}"/>
  <bookViews>
    <workbookView xWindow="12930" yWindow="540" windowWidth="14640" windowHeight="15480" activeTab="4" xr2:uid="{21AB69E6-60E5-4F59-A0C4-46EA85BEB7C4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externalReferences>
    <externalReference r:id="rId6"/>
  </externalReferences>
  <definedNames>
    <definedName name="delibc">[1]Delib!$A$1:$B$15</definedName>
    <definedName name="delibxM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R3" i="5"/>
  <c r="R4" i="5"/>
  <c r="R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B2" i="5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S3" i="4"/>
  <c r="S4" i="4"/>
  <c r="S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C2" i="4"/>
  <c r="A3" i="4"/>
  <c r="A4" i="4"/>
  <c r="A2" i="4"/>
</calcChain>
</file>

<file path=xl/sharedStrings.xml><?xml version="1.0" encoding="utf-8"?>
<sst xmlns="http://schemas.openxmlformats.org/spreadsheetml/2006/main" count="90" uniqueCount="23">
  <si>
    <t>Estabelecimentos CNES-SC</t>
  </si>
  <si>
    <t>0405050364  TRATAMENTO CIRURGICO DE PTERIGIO</t>
  </si>
  <si>
    <t>0405010184  TRATAMENTO CIRURGICO DE BLEFAROCALASE</t>
  </si>
  <si>
    <t>0409010154  EXTRACAO ENDOSCOPICA DE CORPO ESTRANHO / CALCULO</t>
  </si>
  <si>
    <t>Total</t>
  </si>
  <si>
    <t>2303167 HOSPITAL SANTO ANTONIO DE ITAPEMA</t>
  </si>
  <si>
    <t>2306336 HOSPITAL SAO JOSE</t>
  </si>
  <si>
    <t>2379627 HOSPITAL SAMARIA</t>
  </si>
  <si>
    <t>2521695 HOSPITAL RIO NEGRINHO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</si>
  <si>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</si>
  <si>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</si>
  <si>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</si>
  <si>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</si>
  <si>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</si>
  <si>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2568713 HOSPITAL REGIONAL ALTO VALE</t>
  </si>
  <si>
    <t>2884402 INSTITUTO WSC DE OFTALMOLOGIA</t>
  </si>
  <si>
    <t>3123251 HOSPITAL DE OLHOS DE BLUMENAU</t>
  </si>
  <si>
    <t>3180948 CLINICA DE OLHOS DR ROBERTO VON HERTWIG</t>
  </si>
  <si>
    <t>5164222 NIEDERAUER CLINICA DE OLHOS HOSPITAL DIA LTDA</t>
  </si>
  <si>
    <t>5458471 INSTITUTO DE OLHOS ALTO VALE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</si>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</sst>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Janeiro%202026\Detalhado\Ambulatorial\SIA%20MAC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0886-BCFA-4432-A439-EAB54159C476}">
  <dimension ref="A1:B15"/>
  <sheetViews>
    <sheetView workbookViewId="0">
      <selection sqref="A1:B15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21</v>
      </c>
      <c r="B1" s="1" t="s">
        <v>22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1B4B-77D1-4765-B10E-8EDD448A8DA5}">
  <dimension ref="A1:R5"/>
  <sheetViews>
    <sheetView topLeftCell="D1" workbookViewId="0">
      <selection sqref="A1:R5"/>
    </sheetView>
  </sheetViews>
  <sheetFormatPr defaultRowHeight="15" x14ac:dyDescent="0.25"/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>
        <v>32</v>
      </c>
      <c r="C2">
        <v>0</v>
      </c>
      <c r="D2">
        <v>9</v>
      </c>
      <c r="E2">
        <v>0</v>
      </c>
      <c r="F2">
        <v>35</v>
      </c>
      <c r="G2">
        <v>13</v>
      </c>
      <c r="H2">
        <v>0</v>
      </c>
      <c r="I2">
        <v>31</v>
      </c>
      <c r="J2">
        <v>0</v>
      </c>
      <c r="K2">
        <v>5</v>
      </c>
      <c r="L2">
        <v>1</v>
      </c>
      <c r="M2">
        <v>6</v>
      </c>
      <c r="N2">
        <v>12</v>
      </c>
      <c r="O2">
        <v>19</v>
      </c>
      <c r="P2">
        <v>1</v>
      </c>
      <c r="Q2">
        <v>139</v>
      </c>
      <c r="R2">
        <v>303</v>
      </c>
    </row>
    <row r="3" spans="1:18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9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9</v>
      </c>
    </row>
    <row r="4" spans="1:18" x14ac:dyDescent="0.25">
      <c r="A4" t="s">
        <v>3</v>
      </c>
      <c r="B4">
        <v>0</v>
      </c>
      <c r="C4">
        <v>5</v>
      </c>
      <c r="D4">
        <v>0</v>
      </c>
      <c r="E4">
        <v>15</v>
      </c>
      <c r="F4">
        <v>0</v>
      </c>
      <c r="G4">
        <v>1</v>
      </c>
      <c r="H4">
        <v>0</v>
      </c>
      <c r="I4">
        <v>0</v>
      </c>
      <c r="J4">
        <v>19</v>
      </c>
      <c r="K4">
        <v>6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46</v>
      </c>
    </row>
    <row r="5" spans="1:18" x14ac:dyDescent="0.25">
      <c r="A5" t="s">
        <v>4</v>
      </c>
      <c r="B5">
        <v>32</v>
      </c>
      <c r="C5">
        <v>5</v>
      </c>
      <c r="D5">
        <v>9</v>
      </c>
      <c r="E5">
        <v>15</v>
      </c>
      <c r="F5">
        <v>35</v>
      </c>
      <c r="G5">
        <v>14</v>
      </c>
      <c r="H5">
        <v>9</v>
      </c>
      <c r="I5">
        <v>31</v>
      </c>
      <c r="J5">
        <v>19</v>
      </c>
      <c r="K5">
        <v>11</v>
      </c>
      <c r="L5">
        <v>1</v>
      </c>
      <c r="M5">
        <v>6</v>
      </c>
      <c r="N5">
        <v>12</v>
      </c>
      <c r="O5">
        <v>19</v>
      </c>
      <c r="P5">
        <v>1</v>
      </c>
      <c r="Q5">
        <v>139</v>
      </c>
      <c r="R5">
        <v>358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A5C1-6736-46C3-A1B6-7519A0E40051}">
  <dimension ref="A1:R5"/>
  <sheetViews>
    <sheetView workbookViewId="0"/>
  </sheetViews>
  <sheetFormatPr defaultRowHeight="15" x14ac:dyDescent="0.25"/>
  <cols>
    <col min="2" max="2" width="13.28515625" bestFit="1" customWidth="1"/>
    <col min="3" max="3" width="10.5703125" bestFit="1" customWidth="1"/>
    <col min="4" max="4" width="12.140625" bestFit="1" customWidth="1"/>
    <col min="5" max="5" width="13.28515625" bestFit="1" customWidth="1"/>
    <col min="18" max="18" width="13.28515625" bestFit="1" customWidth="1"/>
  </cols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 s="1">
        <v>6705.6</v>
      </c>
      <c r="C2" s="1">
        <v>0</v>
      </c>
      <c r="D2" s="1">
        <v>1885.95</v>
      </c>
      <c r="E2" s="1">
        <v>0</v>
      </c>
      <c r="F2" s="1">
        <v>7334.25</v>
      </c>
      <c r="G2" s="1">
        <v>2724.15</v>
      </c>
      <c r="H2" s="1">
        <v>0</v>
      </c>
      <c r="I2" s="1">
        <v>6496.05</v>
      </c>
      <c r="J2" s="1">
        <v>0</v>
      </c>
      <c r="K2" s="1">
        <v>1047.75</v>
      </c>
      <c r="L2" s="1">
        <v>209.55</v>
      </c>
      <c r="M2" s="1">
        <v>1257.3</v>
      </c>
      <c r="N2" s="1">
        <v>2514.6</v>
      </c>
      <c r="O2" s="1">
        <v>3981.45</v>
      </c>
      <c r="P2" s="1">
        <v>209.55</v>
      </c>
      <c r="Q2" s="1">
        <v>29127.45</v>
      </c>
      <c r="R2" s="1">
        <v>63493.65</v>
      </c>
    </row>
    <row r="3" spans="1:18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858.78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858.78</v>
      </c>
    </row>
    <row r="4" spans="1:18" x14ac:dyDescent="0.25">
      <c r="A4" t="s">
        <v>3</v>
      </c>
      <c r="B4" s="1">
        <v>0</v>
      </c>
      <c r="C4" s="1">
        <v>149.19999999999999</v>
      </c>
      <c r="D4" s="1">
        <v>0</v>
      </c>
      <c r="E4" s="1">
        <v>447.6</v>
      </c>
      <c r="F4" s="1">
        <v>0</v>
      </c>
      <c r="G4" s="1">
        <v>29.84</v>
      </c>
      <c r="H4" s="1">
        <v>0</v>
      </c>
      <c r="I4" s="1">
        <v>0</v>
      </c>
      <c r="J4" s="1">
        <v>566.96</v>
      </c>
      <c r="K4" s="1">
        <v>179.04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1372.64</v>
      </c>
    </row>
    <row r="5" spans="1:18" x14ac:dyDescent="0.25">
      <c r="A5" t="s">
        <v>4</v>
      </c>
      <c r="B5" s="1">
        <v>6705.6</v>
      </c>
      <c r="C5" s="1">
        <v>149.19999999999999</v>
      </c>
      <c r="D5" s="1">
        <v>1885.95</v>
      </c>
      <c r="E5" s="1">
        <v>447.6</v>
      </c>
      <c r="F5" s="1">
        <v>7334.25</v>
      </c>
      <c r="G5" s="1">
        <v>2753.99</v>
      </c>
      <c r="H5" s="1">
        <v>858.78</v>
      </c>
      <c r="I5" s="1">
        <v>6496.05</v>
      </c>
      <c r="J5" s="1">
        <v>566.96</v>
      </c>
      <c r="K5" s="1">
        <v>1226.79</v>
      </c>
      <c r="L5" s="1">
        <v>209.55</v>
      </c>
      <c r="M5" s="1">
        <v>1257.3</v>
      </c>
      <c r="N5" s="1">
        <v>2514.6</v>
      </c>
      <c r="O5" s="1">
        <v>3981.45</v>
      </c>
      <c r="P5" s="1">
        <v>209.55</v>
      </c>
      <c r="Q5" s="1">
        <v>29127.45</v>
      </c>
      <c r="R5" s="1">
        <v>65725.070000000007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0143-DA97-4A6A-B65E-33DBA2086F05}">
  <dimension ref="A1:S5"/>
  <sheetViews>
    <sheetView workbookViewId="0">
      <selection activeCell="B1" sqref="B1"/>
    </sheetView>
  </sheetViews>
  <sheetFormatPr defaultRowHeight="15" x14ac:dyDescent="0.25"/>
  <cols>
    <col min="1" max="1" width="10" bestFit="1" customWidth="1"/>
    <col min="2" max="2" width="10.5703125" customWidth="1"/>
    <col min="3" max="3" width="13.28515625" bestFit="1" customWidth="1"/>
    <col min="4" max="6" width="12.140625" bestFit="1" customWidth="1"/>
    <col min="7" max="7" width="13.28515625" bestFit="1" customWidth="1"/>
    <col min="8" max="9" width="12.140625" bestFit="1" customWidth="1"/>
    <col min="10" max="10" width="13.28515625" bestFit="1" customWidth="1"/>
    <col min="11" max="12" width="12.140625" bestFit="1" customWidth="1"/>
    <col min="13" max="13" width="10.5703125" bestFit="1" customWidth="1"/>
    <col min="14" max="15" width="12.140625" bestFit="1" customWidth="1"/>
    <col min="16" max="16" width="13.28515625" bestFit="1" customWidth="1"/>
    <col min="17" max="17" width="10.5703125" bestFit="1" customWidth="1"/>
    <col min="18" max="18" width="13.28515625" bestFit="1" customWidth="1"/>
    <col min="19" max="19" width="14.28515625" bestFit="1" customWidth="1"/>
  </cols>
  <sheetData>
    <row r="1" spans="1:19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4</v>
      </c>
    </row>
    <row r="2" spans="1:19" x14ac:dyDescent="0.25">
      <c r="A2">
        <f>LEFT(B2,10)*1</f>
        <v>405050364</v>
      </c>
      <c r="B2" t="s">
        <v>1</v>
      </c>
      <c r="C2" s="1">
        <f>IFERROR(VLOOKUP($A2,delibxM,2,0)*(Físico!B2),0)</f>
        <v>20116.8</v>
      </c>
      <c r="D2" s="1">
        <f>IFERROR(VLOOKUP($A2,delibxM,2,0)*(Físico!C2),0)</f>
        <v>0</v>
      </c>
      <c r="E2" s="1">
        <f>IFERROR(VLOOKUP($A2,delibxM,2,0)*(Físico!D2),0)</f>
        <v>5657.8499999999995</v>
      </c>
      <c r="F2" s="1">
        <f>IFERROR(VLOOKUP($A2,delibxM,2,0)*(Físico!E2),0)</f>
        <v>0</v>
      </c>
      <c r="G2" s="1">
        <f>IFERROR(VLOOKUP($A2,delibxM,2,0)*(Físico!F2),0)</f>
        <v>22002.75</v>
      </c>
      <c r="H2" s="1">
        <f>IFERROR(VLOOKUP($A2,delibxM,2,0)*(Físico!G2),0)</f>
        <v>8172.45</v>
      </c>
      <c r="I2" s="1">
        <f>IFERROR(VLOOKUP($A2,delibxM,2,0)*(Físico!H2),0)</f>
        <v>0</v>
      </c>
      <c r="J2" s="1">
        <f>IFERROR(VLOOKUP($A2,delibxM,2,0)*(Físico!I2),0)</f>
        <v>19488.149999999998</v>
      </c>
      <c r="K2" s="1">
        <f>IFERROR(VLOOKUP($A2,delibxM,2,0)*(Físico!J2),0)</f>
        <v>0</v>
      </c>
      <c r="L2" s="1">
        <f>IFERROR(VLOOKUP($A2,delibxM,2,0)*(Físico!K2),0)</f>
        <v>3143.25</v>
      </c>
      <c r="M2" s="1">
        <f>IFERROR(VLOOKUP($A2,delibxM,2,0)*(Físico!L2),0)</f>
        <v>628.65</v>
      </c>
      <c r="N2" s="1">
        <f>IFERROR(VLOOKUP($A2,delibxM,2,0)*(Físico!M2),0)</f>
        <v>3771.8999999999996</v>
      </c>
      <c r="O2" s="1">
        <f>IFERROR(VLOOKUP($A2,delibxM,2,0)*(Físico!N2),0)</f>
        <v>7543.7999999999993</v>
      </c>
      <c r="P2" s="1">
        <f>IFERROR(VLOOKUP($A2,delibxM,2,0)*(Físico!O2),0)</f>
        <v>11944.35</v>
      </c>
      <c r="Q2" s="1">
        <f>IFERROR(VLOOKUP($A2,delibxM,2,0)*(Físico!P2),0)</f>
        <v>628.65</v>
      </c>
      <c r="R2" s="1">
        <f>IFERROR(VLOOKUP($A2,delibxM,2,0)*(Físico!Q2),0)</f>
        <v>87382.349999999991</v>
      </c>
      <c r="S2" s="1">
        <f>SUM(C2:R2)</f>
        <v>190480.94999999995</v>
      </c>
    </row>
    <row r="3" spans="1:19" x14ac:dyDescent="0.25">
      <c r="A3">
        <f t="shared" ref="A3:A4" si="0">LEFT(B3,10)*1</f>
        <v>405010184</v>
      </c>
      <c r="B3" t="s">
        <v>2</v>
      </c>
      <c r="C3" s="1">
        <f>IFERROR(VLOOKUP($A3,delibxM,2,0)*(Físico!B3),0)</f>
        <v>0</v>
      </c>
      <c r="D3" s="1">
        <f>IFERROR(VLOOKUP($A3,delibxM,2,0)*(Físico!C3),0)</f>
        <v>0</v>
      </c>
      <c r="E3" s="1">
        <f>IFERROR(VLOOKUP($A3,delibxM,2,0)*(Físico!D3),0)</f>
        <v>0</v>
      </c>
      <c r="F3" s="1">
        <f>IFERROR(VLOOKUP($A3,delibxM,2,0)*(Físico!E3),0)</f>
        <v>0</v>
      </c>
      <c r="G3" s="1">
        <f>IFERROR(VLOOKUP($A3,delibxM,2,0)*(Físico!F3),0)</f>
        <v>0</v>
      </c>
      <c r="H3" s="1">
        <f>IFERROR(VLOOKUP($A3,delibxM,2,0)*(Físico!G3),0)</f>
        <v>0</v>
      </c>
      <c r="I3" s="1">
        <f>IFERROR(VLOOKUP($A3,delibxM,2,0)*(Físico!H3),0)</f>
        <v>2576.34</v>
      </c>
      <c r="J3" s="1">
        <f>IFERROR(VLOOKUP($A3,delibxM,2,0)*(Físico!I3),0)</f>
        <v>0</v>
      </c>
      <c r="K3" s="1">
        <f>IFERROR(VLOOKUP($A3,delibxM,2,0)*(Físico!J3),0)</f>
        <v>0</v>
      </c>
      <c r="L3" s="1">
        <f>IFERROR(VLOOKUP($A3,delibxM,2,0)*(Físico!K3),0)</f>
        <v>0</v>
      </c>
      <c r="M3" s="1">
        <f>IFERROR(VLOOKUP($A3,delibxM,2,0)*(Físico!L3),0)</f>
        <v>0</v>
      </c>
      <c r="N3" s="1">
        <f>IFERROR(VLOOKUP($A3,delibxM,2,0)*(Físico!M3),0)</f>
        <v>0</v>
      </c>
      <c r="O3" s="1">
        <f>IFERROR(VLOOKUP($A3,delibxM,2,0)*(Físico!N3),0)</f>
        <v>0</v>
      </c>
      <c r="P3" s="1">
        <f>IFERROR(VLOOKUP($A3,delibxM,2,0)*(Físico!O3),0)</f>
        <v>0</v>
      </c>
      <c r="Q3" s="1">
        <f>IFERROR(VLOOKUP($A3,delibxM,2,0)*(Físico!P3),0)</f>
        <v>0</v>
      </c>
      <c r="R3" s="1">
        <f>IFERROR(VLOOKUP($A3,delibxM,2,0)*(Físico!Q3),0)</f>
        <v>0</v>
      </c>
      <c r="S3" s="1">
        <f t="shared" ref="S3:S4" si="1">SUM(C3:R3)</f>
        <v>2576.34</v>
      </c>
    </row>
    <row r="4" spans="1:19" x14ac:dyDescent="0.25">
      <c r="A4">
        <f t="shared" si="0"/>
        <v>409010154</v>
      </c>
      <c r="B4" t="s">
        <v>3</v>
      </c>
      <c r="C4" s="1">
        <f>IFERROR(VLOOKUP($A4,delibxM,2,0)*(Físico!B4),0)</f>
        <v>0</v>
      </c>
      <c r="D4" s="1">
        <f>IFERROR(VLOOKUP($A4,delibxM,2,0)*(Físico!C4),0)</f>
        <v>2500</v>
      </c>
      <c r="E4" s="1">
        <f>IFERROR(VLOOKUP($A4,delibxM,2,0)*(Físico!D4),0)</f>
        <v>0</v>
      </c>
      <c r="F4" s="1">
        <f>IFERROR(VLOOKUP($A4,delibxM,2,0)*(Físico!E4),0)</f>
        <v>7500</v>
      </c>
      <c r="G4" s="1">
        <f>IFERROR(VLOOKUP($A4,delibxM,2,0)*(Físico!F4),0)</f>
        <v>0</v>
      </c>
      <c r="H4" s="1">
        <f>IFERROR(VLOOKUP($A4,delibxM,2,0)*(Físico!G4),0)</f>
        <v>500</v>
      </c>
      <c r="I4" s="1">
        <f>IFERROR(VLOOKUP($A4,delibxM,2,0)*(Físico!H4),0)</f>
        <v>0</v>
      </c>
      <c r="J4" s="1">
        <f>IFERROR(VLOOKUP($A4,delibxM,2,0)*(Físico!I4),0)</f>
        <v>0</v>
      </c>
      <c r="K4" s="1">
        <f>IFERROR(VLOOKUP($A4,delibxM,2,0)*(Físico!J4),0)</f>
        <v>9500</v>
      </c>
      <c r="L4" s="1">
        <f>IFERROR(VLOOKUP($A4,delibxM,2,0)*(Físico!K4),0)</f>
        <v>3000</v>
      </c>
      <c r="M4" s="1">
        <f>IFERROR(VLOOKUP($A4,delibxM,2,0)*(Físico!L4),0)</f>
        <v>0</v>
      </c>
      <c r="N4" s="1">
        <f>IFERROR(VLOOKUP($A4,delibxM,2,0)*(Físico!M4),0)</f>
        <v>0</v>
      </c>
      <c r="O4" s="1">
        <f>IFERROR(VLOOKUP($A4,delibxM,2,0)*(Físico!N4),0)</f>
        <v>0</v>
      </c>
      <c r="P4" s="1">
        <f>IFERROR(VLOOKUP($A4,delibxM,2,0)*(Físico!O4),0)</f>
        <v>0</v>
      </c>
      <c r="Q4" s="1">
        <f>IFERROR(VLOOKUP($A4,delibxM,2,0)*(Físico!P4),0)</f>
        <v>0</v>
      </c>
      <c r="R4" s="1">
        <f>IFERROR(VLOOKUP($A4,delibxM,2,0)*(Físico!Q4),0)</f>
        <v>0</v>
      </c>
      <c r="S4" s="1">
        <f t="shared" si="1"/>
        <v>23000</v>
      </c>
    </row>
    <row r="5" spans="1:19" x14ac:dyDescent="0.25">
      <c r="B5" t="s">
        <v>4</v>
      </c>
      <c r="C5" s="1">
        <f t="shared" ref="C5:R5" si="2">SUM(C2:C4)</f>
        <v>20116.8</v>
      </c>
      <c r="D5" s="1">
        <f t="shared" si="2"/>
        <v>2500</v>
      </c>
      <c r="E5" s="1">
        <f t="shared" si="2"/>
        <v>5657.8499999999995</v>
      </c>
      <c r="F5" s="1">
        <f t="shared" si="2"/>
        <v>7500</v>
      </c>
      <c r="G5" s="1">
        <f t="shared" si="2"/>
        <v>22002.75</v>
      </c>
      <c r="H5" s="1">
        <f t="shared" si="2"/>
        <v>8672.4500000000007</v>
      </c>
      <c r="I5" s="1">
        <f t="shared" si="2"/>
        <v>2576.34</v>
      </c>
      <c r="J5" s="1">
        <f t="shared" si="2"/>
        <v>19488.149999999998</v>
      </c>
      <c r="K5" s="1">
        <f t="shared" si="2"/>
        <v>9500</v>
      </c>
      <c r="L5" s="1">
        <f t="shared" si="2"/>
        <v>6143.25</v>
      </c>
      <c r="M5" s="1">
        <f t="shared" si="2"/>
        <v>628.65</v>
      </c>
      <c r="N5" s="1">
        <f t="shared" si="2"/>
        <v>3771.8999999999996</v>
      </c>
      <c r="O5" s="1">
        <f t="shared" si="2"/>
        <v>7543.7999999999993</v>
      </c>
      <c r="P5" s="1">
        <f t="shared" si="2"/>
        <v>11944.35</v>
      </c>
      <c r="Q5" s="1">
        <f t="shared" si="2"/>
        <v>628.65</v>
      </c>
      <c r="R5" s="1">
        <f t="shared" si="2"/>
        <v>87382.349999999991</v>
      </c>
      <c r="S5" s="1">
        <f>SUM(S2:S4)</f>
        <v>216057.28999999995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560E-D85D-481E-9715-8B09EE5B10D9}">
  <dimension ref="A1:R5"/>
  <sheetViews>
    <sheetView tabSelected="1" workbookViewId="0">
      <selection activeCell="R5" sqref="B5:R5"/>
    </sheetView>
  </sheetViews>
  <sheetFormatPr defaultRowHeight="15" x14ac:dyDescent="0.25"/>
  <cols>
    <col min="2" max="2" width="13.28515625" bestFit="1" customWidth="1"/>
    <col min="18" max="18" width="14.28515625" bestFit="1" customWidth="1"/>
  </cols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 s="2">
        <f>Financeiro!B2+Complemento!C2</f>
        <v>26822.400000000001</v>
      </c>
      <c r="C2" s="2">
        <f>Financeiro!C2+Complemento!D2</f>
        <v>0</v>
      </c>
      <c r="D2" s="2">
        <f>Financeiro!D2+Complemento!E2</f>
        <v>7543.7999999999993</v>
      </c>
      <c r="E2" s="2">
        <f>Financeiro!E2+Complemento!F2</f>
        <v>0</v>
      </c>
      <c r="F2" s="2">
        <f>Financeiro!F2+Complemento!G2</f>
        <v>29337</v>
      </c>
      <c r="G2" s="2">
        <f>Financeiro!G2+Complemento!H2</f>
        <v>10896.6</v>
      </c>
      <c r="H2" s="2">
        <f>Financeiro!H2+Complemento!I2</f>
        <v>0</v>
      </c>
      <c r="I2" s="2">
        <f>Financeiro!I2+Complemento!J2</f>
        <v>25984.199999999997</v>
      </c>
      <c r="J2" s="2">
        <f>Financeiro!J2+Complemento!K2</f>
        <v>0</v>
      </c>
      <c r="K2" s="2">
        <f>Financeiro!K2+Complemento!L2</f>
        <v>4191</v>
      </c>
      <c r="L2" s="2">
        <f>Financeiro!L2+Complemento!M2</f>
        <v>838.2</v>
      </c>
      <c r="M2" s="2">
        <f>Financeiro!M2+Complemento!N2</f>
        <v>5029.2</v>
      </c>
      <c r="N2" s="2">
        <f>Financeiro!N2+Complemento!O2</f>
        <v>10058.4</v>
      </c>
      <c r="O2" s="2">
        <f>Financeiro!O2+Complemento!P2</f>
        <v>15925.8</v>
      </c>
      <c r="P2" s="2">
        <f>Financeiro!P2+Complemento!Q2</f>
        <v>838.2</v>
      </c>
      <c r="Q2" s="2">
        <f>Financeiro!Q2+Complemento!R2</f>
        <v>116509.79999999999</v>
      </c>
      <c r="R2" s="2">
        <f>SUM(B2:Q2)</f>
        <v>253974.59999999998</v>
      </c>
    </row>
    <row r="3" spans="1:18" x14ac:dyDescent="0.25">
      <c r="A3" t="s">
        <v>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3435.12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 t="shared" ref="R3:R5" si="0">SUM(B3:Q3)</f>
        <v>3435.12</v>
      </c>
    </row>
    <row r="4" spans="1:18" x14ac:dyDescent="0.25">
      <c r="A4" t="s">
        <v>1</v>
      </c>
      <c r="B4" s="2">
        <f>Financeiro!B4+Complemento!C4</f>
        <v>0</v>
      </c>
      <c r="C4" s="2">
        <f>Financeiro!C4+Complemento!D4</f>
        <v>2649.2</v>
      </c>
      <c r="D4" s="2">
        <f>Financeiro!D4+Complemento!E4</f>
        <v>0</v>
      </c>
      <c r="E4" s="2">
        <f>Financeiro!E4+Complemento!F4</f>
        <v>7947.6</v>
      </c>
      <c r="F4" s="2">
        <f>Financeiro!F4+Complemento!G4</f>
        <v>0</v>
      </c>
      <c r="G4" s="2">
        <f>Financeiro!G4+Complemento!H4</f>
        <v>529.84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10066.959999999999</v>
      </c>
      <c r="K4" s="2">
        <f>Financeiro!K4+Complemento!L4</f>
        <v>3179.04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 t="shared" si="0"/>
        <v>24372.639999999999</v>
      </c>
    </row>
    <row r="5" spans="1:18" x14ac:dyDescent="0.25">
      <c r="A5" t="s">
        <v>4</v>
      </c>
      <c r="B5" s="2">
        <f t="shared" ref="B5:Q5" si="1">SUM(B2:B4)</f>
        <v>26822.400000000001</v>
      </c>
      <c r="C5" s="2">
        <f t="shared" si="1"/>
        <v>2649.2</v>
      </c>
      <c r="D5" s="2">
        <f t="shared" si="1"/>
        <v>7543.7999999999993</v>
      </c>
      <c r="E5" s="2">
        <f t="shared" si="1"/>
        <v>7947.6</v>
      </c>
      <c r="F5" s="2">
        <f t="shared" si="1"/>
        <v>29337</v>
      </c>
      <c r="G5" s="2">
        <f t="shared" si="1"/>
        <v>11426.44</v>
      </c>
      <c r="H5" s="2">
        <f t="shared" si="1"/>
        <v>3435.12</v>
      </c>
      <c r="I5" s="2">
        <f t="shared" si="1"/>
        <v>25984.199999999997</v>
      </c>
      <c r="J5" s="2">
        <f t="shared" si="1"/>
        <v>10066.959999999999</v>
      </c>
      <c r="K5" s="2">
        <f t="shared" si="1"/>
        <v>7370.04</v>
      </c>
      <c r="L5" s="2">
        <f t="shared" si="1"/>
        <v>838.2</v>
      </c>
      <c r="M5" s="2">
        <f t="shared" si="1"/>
        <v>5029.2</v>
      </c>
      <c r="N5" s="2">
        <f t="shared" si="1"/>
        <v>10058.4</v>
      </c>
      <c r="O5" s="2">
        <f t="shared" si="1"/>
        <v>15925.8</v>
      </c>
      <c r="P5" s="2">
        <f t="shared" si="1"/>
        <v>838.2</v>
      </c>
      <c r="Q5" s="2">
        <f t="shared" si="1"/>
        <v>116509.79999999999</v>
      </c>
      <c r="R5" s="2">
        <f>SUM(R2:R4)</f>
        <v>281782.36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2026-04-09T18:15:15Z</dcterms:created>
  <dcterms:modified xsi:type="dcterms:W3CDTF">2026-04-09T18:25:44Z</dcterms:modified>
</cp:coreProperties>
</file>