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Ambulatorial\"/>
    </mc:Choice>
  </mc:AlternateContent>
  <xr:revisionPtr revIDLastSave="0" documentId="13_ncr:1_{1AA65083-6308-438C-A761-BF933EB21FB7}" xr6:coauthVersionLast="47" xr6:coauthVersionMax="47" xr10:uidLastSave="{00000000-0000-0000-0000-000000000000}"/>
  <bookViews>
    <workbookView xWindow="14220" yWindow="15" windowWidth="14400" windowHeight="15600" tabRatio="649" activeTab="5" xr2:uid="{A01443C4-9B6A-4B18-9546-EE8002FF16CA}"/>
  </bookViews>
  <sheets>
    <sheet name="Delib" sheetId="2" r:id="rId1"/>
    <sheet name="Resumo" sheetId="1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030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6" l="1"/>
  <c r="C5" i="6"/>
  <c r="D5" i="6"/>
  <c r="E5" i="6"/>
  <c r="F5" i="6"/>
  <c r="G5" i="6"/>
  <c r="H5" i="6"/>
  <c r="I5" i="6"/>
  <c r="J5" i="6"/>
  <c r="K5" i="6"/>
  <c r="L5" i="6"/>
  <c r="N5" i="6"/>
  <c r="N3" i="6"/>
  <c r="N4" i="6"/>
  <c r="N2" i="6"/>
  <c r="M5" i="6"/>
  <c r="B3" i="6"/>
  <c r="C3" i="6"/>
  <c r="D3" i="6"/>
  <c r="E3" i="6"/>
  <c r="F3" i="6"/>
  <c r="G3" i="6"/>
  <c r="H3" i="6"/>
  <c r="I3" i="6"/>
  <c r="J3" i="6"/>
  <c r="K3" i="6"/>
  <c r="L3" i="6"/>
  <c r="M3" i="6"/>
  <c r="B4" i="6"/>
  <c r="C4" i="6"/>
  <c r="D4" i="6"/>
  <c r="E4" i="6"/>
  <c r="F4" i="6"/>
  <c r="G4" i="6"/>
  <c r="H4" i="6"/>
  <c r="I4" i="6"/>
  <c r="J4" i="6"/>
  <c r="K4" i="6"/>
  <c r="L4" i="6"/>
  <c r="M4" i="6"/>
  <c r="C2" i="6"/>
  <c r="D2" i="6"/>
  <c r="E2" i="6"/>
  <c r="F2" i="6"/>
  <c r="G2" i="6"/>
  <c r="H2" i="6"/>
  <c r="I2" i="6"/>
  <c r="J2" i="6"/>
  <c r="K2" i="6"/>
  <c r="L2" i="6"/>
  <c r="M2" i="6"/>
  <c r="B2" i="6"/>
  <c r="O5" i="5"/>
  <c r="D5" i="5"/>
  <c r="E5" i="5"/>
  <c r="F5" i="5"/>
  <c r="G5" i="5"/>
  <c r="H5" i="5"/>
  <c r="I5" i="5"/>
  <c r="J5" i="5"/>
  <c r="K5" i="5"/>
  <c r="L5" i="5"/>
  <c r="M5" i="5"/>
  <c r="N5" i="5"/>
  <c r="C5" i="5"/>
  <c r="O3" i="5"/>
  <c r="O4" i="5"/>
  <c r="O2" i="5"/>
  <c r="C3" i="5"/>
  <c r="D3" i="5"/>
  <c r="E3" i="5"/>
  <c r="F3" i="5"/>
  <c r="G3" i="5"/>
  <c r="H3" i="5"/>
  <c r="I3" i="5"/>
  <c r="J3" i="5"/>
  <c r="K3" i="5"/>
  <c r="L3" i="5"/>
  <c r="M3" i="5"/>
  <c r="N3" i="5"/>
  <c r="C4" i="5"/>
  <c r="D4" i="5"/>
  <c r="E4" i="5"/>
  <c r="F4" i="5"/>
  <c r="G4" i="5"/>
  <c r="H4" i="5"/>
  <c r="I4" i="5"/>
  <c r="J4" i="5"/>
  <c r="K4" i="5"/>
  <c r="L4" i="5"/>
  <c r="M4" i="5"/>
  <c r="N4" i="5"/>
  <c r="D2" i="5"/>
  <c r="E2" i="5"/>
  <c r="F2" i="5"/>
  <c r="G2" i="5"/>
  <c r="H2" i="5"/>
  <c r="I2" i="5"/>
  <c r="J2" i="5"/>
  <c r="K2" i="5"/>
  <c r="L2" i="5"/>
  <c r="M2" i="5"/>
  <c r="N2" i="5"/>
  <c r="C2" i="5"/>
  <c r="A4" i="5"/>
  <c r="A3" i="5"/>
  <c r="A2" i="5"/>
</calcChain>
</file>

<file path=xl/sharedStrings.xml><?xml version="1.0" encoding="utf-8"?>
<sst xmlns="http://schemas.openxmlformats.org/spreadsheetml/2006/main" count="90" uniqueCount="21">
  <si>
    <t>Estabelecimentos CNES-SC</t>
  </si>
  <si>
    <t>Freqüência</t>
  </si>
  <si>
    <t>Valor Aprovado</t>
  </si>
  <si>
    <t>2522209 HOSPITAL MISERICORDIA</t>
  </si>
  <si>
    <t>2522691 HOSPITAL E MATERNIDADE MARIETA KONDER BORNHAUSEN</t>
  </si>
  <si>
    <t>2568713 HOSPITAL REGIONAL ALTO VALE</t>
  </si>
  <si>
    <t>2641445 POLICLINICA DE REFERENCIA REGIONAL RIO DO SUL</t>
  </si>
  <si>
    <t>3123251 HOSPITAL DE OLHOS DE BLUMENAU</t>
  </si>
  <si>
    <t>3180948 CLINICA DE OLHOS DR ROBERTO VON HERTWIG</t>
  </si>
  <si>
    <t>4564812 MULTI HOSPITAL</t>
  </si>
  <si>
    <t>6567274 CLINICA DE OLHOS ANTONELLI</t>
  </si>
  <si>
    <t>9712038 HOSPITAL DE OLHOS DE CRICIUMA</t>
  </si>
  <si>
    <t>9819371 CLINICA MEDICA CORAL</t>
  </si>
  <si>
    <t>Total</t>
  </si>
  <si>
    <t>Código Proc.</t>
  </si>
  <si>
    <t>Complemento</t>
  </si>
  <si>
    <t>0405050364  TRATAMENTO CIRURGICO DE PTERIGIO</t>
  </si>
  <si>
    <t>0405010184  TRATAMENTO CIRURGICO DE BLEFAROCALASE</t>
  </si>
  <si>
    <t>0409010154  EXTRACAO ENDOSCOPICA DE CORPO ESTRANHO / CALCULO</t>
  </si>
  <si>
    <t>2306336 HOSPITAL SAO JOSE</t>
  </si>
  <si>
    <t>2558246 HOSPITAL SANTA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</si>
</sst>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F8F1-DB44-4E4F-9A52-75075B9AE26D}">
  <dimension ref="A1:B15"/>
  <sheetViews>
    <sheetView workbookViewId="0">
      <selection activeCell="A3" sqref="A3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0EDF-8CD7-40D2-8C90-0ACF5BBE3C33}">
  <dimension ref="A1:C14"/>
  <sheetViews>
    <sheetView workbookViewId="0">
      <selection activeCell="C14" sqref="C1:C14"/>
    </sheetView>
  </sheetViews>
  <sheetFormatPr defaultRowHeight="15" x14ac:dyDescent="0.25"/>
  <cols>
    <col min="3" max="3" width="13.28515625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19</v>
      </c>
      <c r="B2">
        <v>1</v>
      </c>
      <c r="C2" s="1">
        <v>29.84</v>
      </c>
    </row>
    <row r="3" spans="1:3" x14ac:dyDescent="0.25">
      <c r="A3" t="s">
        <v>3</v>
      </c>
      <c r="B3">
        <v>2</v>
      </c>
      <c r="C3" s="1">
        <v>419.1</v>
      </c>
    </row>
    <row r="4" spans="1:3" x14ac:dyDescent="0.25">
      <c r="A4" t="s">
        <v>4</v>
      </c>
      <c r="B4">
        <v>48</v>
      </c>
      <c r="C4" s="1">
        <v>10058.4</v>
      </c>
    </row>
    <row r="5" spans="1:3" x14ac:dyDescent="0.25">
      <c r="A5" t="s">
        <v>20</v>
      </c>
      <c r="B5">
        <v>13</v>
      </c>
      <c r="C5" s="1">
        <v>387.92</v>
      </c>
    </row>
    <row r="6" spans="1:3" x14ac:dyDescent="0.25">
      <c r="A6" t="s">
        <v>5</v>
      </c>
      <c r="B6">
        <v>4</v>
      </c>
      <c r="C6" s="1">
        <v>184.94</v>
      </c>
    </row>
    <row r="7" spans="1:3" x14ac:dyDescent="0.25">
      <c r="A7" t="s">
        <v>6</v>
      </c>
      <c r="B7">
        <v>2</v>
      </c>
      <c r="C7" s="1">
        <v>190.84</v>
      </c>
    </row>
    <row r="8" spans="1:3" x14ac:dyDescent="0.25">
      <c r="A8" t="s">
        <v>7</v>
      </c>
      <c r="B8">
        <v>7</v>
      </c>
      <c r="C8" s="1">
        <v>1466.85</v>
      </c>
    </row>
    <row r="9" spans="1:3" x14ac:dyDescent="0.25">
      <c r="A9" t="s">
        <v>8</v>
      </c>
      <c r="B9">
        <v>15</v>
      </c>
      <c r="C9" s="1">
        <v>3143.25</v>
      </c>
    </row>
    <row r="10" spans="1:3" x14ac:dyDescent="0.25">
      <c r="A10" t="s">
        <v>9</v>
      </c>
      <c r="B10">
        <v>38</v>
      </c>
      <c r="C10" s="1">
        <v>7962.9</v>
      </c>
    </row>
    <row r="11" spans="1:3" x14ac:dyDescent="0.25">
      <c r="A11" t="s">
        <v>10</v>
      </c>
      <c r="B11">
        <v>2</v>
      </c>
      <c r="C11" s="1">
        <v>419.1</v>
      </c>
    </row>
    <row r="12" spans="1:3" x14ac:dyDescent="0.25">
      <c r="A12" t="s">
        <v>11</v>
      </c>
      <c r="B12">
        <v>120</v>
      </c>
      <c r="C12" s="1">
        <v>25146</v>
      </c>
    </row>
    <row r="13" spans="1:3" x14ac:dyDescent="0.25">
      <c r="A13" t="s">
        <v>12</v>
      </c>
      <c r="B13">
        <v>1</v>
      </c>
      <c r="C13" s="1">
        <v>209.55</v>
      </c>
    </row>
    <row r="14" spans="1:3" x14ac:dyDescent="0.25">
      <c r="A14" t="s">
        <v>13</v>
      </c>
      <c r="B14">
        <v>253</v>
      </c>
      <c r="C14" s="1">
        <v>49618.69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8F25-132B-434C-8FD4-9219770FB765}">
  <dimension ref="A1:N5"/>
  <sheetViews>
    <sheetView workbookViewId="0">
      <selection sqref="A1:N5"/>
    </sheetView>
  </sheetViews>
  <sheetFormatPr defaultRowHeight="15" x14ac:dyDescent="0.25"/>
  <cols>
    <col min="1" max="1" width="10.5703125" customWidth="1"/>
  </cols>
  <sheetData>
    <row r="1" spans="1:14" x14ac:dyDescent="0.25">
      <c r="A1" t="s">
        <v>0</v>
      </c>
      <c r="B1" t="s">
        <v>19</v>
      </c>
      <c r="C1" t="s">
        <v>3</v>
      </c>
      <c r="D1" t="s">
        <v>4</v>
      </c>
      <c r="E1" t="s">
        <v>20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16</v>
      </c>
      <c r="B2">
        <v>0</v>
      </c>
      <c r="C2">
        <v>2</v>
      </c>
      <c r="D2">
        <v>48</v>
      </c>
      <c r="E2">
        <v>0</v>
      </c>
      <c r="F2">
        <v>0</v>
      </c>
      <c r="G2">
        <v>0</v>
      </c>
      <c r="H2">
        <v>7</v>
      </c>
      <c r="I2">
        <v>15</v>
      </c>
      <c r="J2">
        <v>38</v>
      </c>
      <c r="K2">
        <v>2</v>
      </c>
      <c r="L2">
        <v>120</v>
      </c>
      <c r="M2">
        <v>1</v>
      </c>
      <c r="N2">
        <v>233</v>
      </c>
    </row>
    <row r="3" spans="1:14" x14ac:dyDescent="0.25">
      <c r="A3" t="s">
        <v>17</v>
      </c>
      <c r="B3">
        <v>0</v>
      </c>
      <c r="C3">
        <v>0</v>
      </c>
      <c r="D3">
        <v>0</v>
      </c>
      <c r="E3">
        <v>0</v>
      </c>
      <c r="F3">
        <v>1</v>
      </c>
      <c r="G3">
        <v>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3</v>
      </c>
    </row>
    <row r="4" spans="1:14" x14ac:dyDescent="0.25">
      <c r="A4" t="s">
        <v>18</v>
      </c>
      <c r="B4">
        <v>1</v>
      </c>
      <c r="C4">
        <v>0</v>
      </c>
      <c r="D4">
        <v>0</v>
      </c>
      <c r="E4">
        <v>13</v>
      </c>
      <c r="F4">
        <v>3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17</v>
      </c>
    </row>
    <row r="5" spans="1:14" x14ac:dyDescent="0.25">
      <c r="A5" t="s">
        <v>13</v>
      </c>
      <c r="B5">
        <v>1</v>
      </c>
      <c r="C5">
        <v>2</v>
      </c>
      <c r="D5">
        <v>48</v>
      </c>
      <c r="E5">
        <v>13</v>
      </c>
      <c r="F5">
        <v>4</v>
      </c>
      <c r="G5">
        <v>2</v>
      </c>
      <c r="H5">
        <v>7</v>
      </c>
      <c r="I5">
        <v>15</v>
      </c>
      <c r="J5">
        <v>38</v>
      </c>
      <c r="K5">
        <v>2</v>
      </c>
      <c r="L5">
        <v>120</v>
      </c>
      <c r="M5">
        <v>1</v>
      </c>
      <c r="N5">
        <v>253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C145-D9D8-4349-AEFA-5B29A9AAC5C5}">
  <dimension ref="A1:N6"/>
  <sheetViews>
    <sheetView topLeftCell="C1" workbookViewId="0">
      <selection activeCell="N1" sqref="N1:N6"/>
    </sheetView>
  </sheetViews>
  <sheetFormatPr defaultRowHeight="15" x14ac:dyDescent="0.25"/>
  <cols>
    <col min="1" max="1" width="10.5703125" customWidth="1"/>
    <col min="2" max="2" width="10.5703125" bestFit="1" customWidth="1"/>
    <col min="3" max="4" width="13.28515625" bestFit="1" customWidth="1"/>
    <col min="12" max="12" width="13.28515625" bestFit="1" customWidth="1"/>
    <col min="14" max="14" width="13.28515625" bestFit="1" customWidth="1"/>
  </cols>
  <sheetData>
    <row r="1" spans="1:14" x14ac:dyDescent="0.25">
      <c r="A1" t="s">
        <v>0</v>
      </c>
      <c r="B1" t="s">
        <v>19</v>
      </c>
      <c r="C1" t="s">
        <v>3</v>
      </c>
      <c r="D1" t="s">
        <v>4</v>
      </c>
      <c r="E1" t="s">
        <v>20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</row>
    <row r="2" spans="1:14" x14ac:dyDescent="0.25">
      <c r="A2" t="s">
        <v>16</v>
      </c>
      <c r="B2">
        <v>0</v>
      </c>
      <c r="C2">
        <v>419.1</v>
      </c>
      <c r="D2">
        <v>10058.4</v>
      </c>
      <c r="E2">
        <v>0</v>
      </c>
      <c r="F2">
        <v>0</v>
      </c>
      <c r="G2">
        <v>0</v>
      </c>
      <c r="H2">
        <v>1466.85</v>
      </c>
      <c r="I2">
        <v>3143.25</v>
      </c>
      <c r="J2">
        <v>7962.9</v>
      </c>
      <c r="K2">
        <v>419.1</v>
      </c>
      <c r="L2">
        <v>25146</v>
      </c>
      <c r="M2">
        <v>209.55</v>
      </c>
      <c r="N2" s="1">
        <v>48825.15</v>
      </c>
    </row>
    <row r="3" spans="1:14" x14ac:dyDescent="0.25">
      <c r="A3" t="s">
        <v>17</v>
      </c>
      <c r="B3">
        <v>0</v>
      </c>
      <c r="C3">
        <v>0</v>
      </c>
      <c r="D3">
        <v>0</v>
      </c>
      <c r="E3">
        <v>0</v>
      </c>
      <c r="F3">
        <v>95.42</v>
      </c>
      <c r="G3">
        <v>190.84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s="1">
        <v>286.26</v>
      </c>
    </row>
    <row r="4" spans="1:14" x14ac:dyDescent="0.25">
      <c r="A4" t="s">
        <v>18</v>
      </c>
      <c r="B4">
        <v>29.84</v>
      </c>
      <c r="C4">
        <v>0</v>
      </c>
      <c r="D4">
        <v>0</v>
      </c>
      <c r="E4">
        <v>387.92</v>
      </c>
      <c r="F4">
        <v>89.52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s="1">
        <v>507.28</v>
      </c>
    </row>
    <row r="5" spans="1:14" x14ac:dyDescent="0.25">
      <c r="A5" t="s">
        <v>13</v>
      </c>
      <c r="B5">
        <v>29.84</v>
      </c>
      <c r="C5">
        <v>419.1</v>
      </c>
      <c r="D5">
        <v>10058.4</v>
      </c>
      <c r="E5">
        <v>387.92</v>
      </c>
      <c r="F5">
        <v>184.94</v>
      </c>
      <c r="G5">
        <v>190.84</v>
      </c>
      <c r="H5">
        <v>1466.85</v>
      </c>
      <c r="I5">
        <v>3143.25</v>
      </c>
      <c r="J5">
        <v>7962.9</v>
      </c>
      <c r="K5">
        <v>419.1</v>
      </c>
      <c r="L5">
        <v>25146</v>
      </c>
      <c r="M5">
        <v>209.55</v>
      </c>
      <c r="N5" s="1">
        <v>49618.69</v>
      </c>
    </row>
    <row r="6" spans="1:14" x14ac:dyDescent="0.25">
      <c r="N6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ECAE-A4C1-427D-9C00-41CA4A663CCA}">
  <dimension ref="A1:O5"/>
  <sheetViews>
    <sheetView topLeftCell="F1" workbookViewId="0">
      <selection activeCell="C4" sqref="C4"/>
    </sheetView>
  </sheetViews>
  <sheetFormatPr defaultRowHeight="15" x14ac:dyDescent="0.25"/>
  <cols>
    <col min="1" max="1" width="10" bestFit="1" customWidth="1"/>
    <col min="2" max="2" width="10.85546875" customWidth="1"/>
    <col min="3" max="3" width="10.7109375" bestFit="1" customWidth="1"/>
    <col min="4" max="4" width="12.140625" bestFit="1" customWidth="1"/>
    <col min="5" max="5" width="13.28515625" bestFit="1" customWidth="1"/>
    <col min="6" max="7" width="12.28515625" bestFit="1" customWidth="1"/>
    <col min="8" max="8" width="13.42578125" bestFit="1" customWidth="1"/>
    <col min="9" max="9" width="12.140625" bestFit="1" customWidth="1"/>
    <col min="10" max="10" width="12.28515625" bestFit="1" customWidth="1"/>
    <col min="11" max="12" width="13.42578125" bestFit="1" customWidth="1"/>
    <col min="13" max="13" width="14.42578125" bestFit="1" customWidth="1"/>
    <col min="14" max="14" width="10.5703125" bestFit="1" customWidth="1"/>
    <col min="15" max="15" width="14.28515625" bestFit="1" customWidth="1"/>
  </cols>
  <sheetData>
    <row r="1" spans="1:15" x14ac:dyDescent="0.25">
      <c r="B1" t="s">
        <v>0</v>
      </c>
      <c r="C1" t="s">
        <v>19</v>
      </c>
      <c r="D1" t="s">
        <v>3</v>
      </c>
      <c r="E1" t="s">
        <v>4</v>
      </c>
      <c r="F1" t="s">
        <v>20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>
        <f>LEFT(B2,10)*1</f>
        <v>405050364</v>
      </c>
      <c r="B2" t="s">
        <v>16</v>
      </c>
      <c r="C2" s="1">
        <f>IFERROR(VLOOKUP($A2,delib030,2,0)*(Físico!B2),0)</f>
        <v>0</v>
      </c>
      <c r="D2" s="1">
        <f>IFERROR(VLOOKUP($A2,delib030,2,0)*(Físico!C2),0)</f>
        <v>1257.3</v>
      </c>
      <c r="E2" s="1">
        <f>IFERROR(VLOOKUP($A2,delib030,2,0)*(Físico!D2),0)</f>
        <v>30175.199999999997</v>
      </c>
      <c r="F2" s="1">
        <f>IFERROR(VLOOKUP($A2,delib030,2,0)*(Físico!E2),0)</f>
        <v>0</v>
      </c>
      <c r="G2" s="1">
        <f>IFERROR(VLOOKUP($A2,delib030,2,0)*(Físico!F2),0)</f>
        <v>0</v>
      </c>
      <c r="H2" s="1">
        <f>IFERROR(VLOOKUP($A2,delib030,2,0)*(Físico!G2),0)</f>
        <v>0</v>
      </c>
      <c r="I2" s="1">
        <f>IFERROR(VLOOKUP($A2,delib030,2,0)*(Físico!H2),0)</f>
        <v>4400.55</v>
      </c>
      <c r="J2" s="1">
        <f>IFERROR(VLOOKUP($A2,delib030,2,0)*(Físico!I2),0)</f>
        <v>9429.75</v>
      </c>
      <c r="K2" s="1">
        <f>IFERROR(VLOOKUP($A2,delib030,2,0)*(Físico!J2),0)</f>
        <v>23888.7</v>
      </c>
      <c r="L2" s="1">
        <f>IFERROR(VLOOKUP($A2,delib030,2,0)*(Físico!K2),0)</f>
        <v>1257.3</v>
      </c>
      <c r="M2" s="1">
        <f>IFERROR(VLOOKUP($A2,delib030,2,0)*(Físico!L2),0)</f>
        <v>75438</v>
      </c>
      <c r="N2" s="1">
        <f>IFERROR(VLOOKUP($A2,delib030,2,0)*(Físico!M2),0)</f>
        <v>628.65</v>
      </c>
      <c r="O2" s="1">
        <f>SUM(C2:N2)</f>
        <v>146475.44999999998</v>
      </c>
    </row>
    <row r="3" spans="1:15" x14ac:dyDescent="0.25">
      <c r="A3">
        <f t="shared" ref="A3" si="0">LEFT(B3,10)*1</f>
        <v>405010184</v>
      </c>
      <c r="B3" t="s">
        <v>17</v>
      </c>
      <c r="C3" s="1">
        <f>IFERROR(VLOOKUP($A3,delib030,2,0)*(Físico!B3),0)</f>
        <v>0</v>
      </c>
      <c r="D3" s="1">
        <f>IFERROR(VLOOKUP($A3,delib030,2,0)*(Físico!C3),0)</f>
        <v>0</v>
      </c>
      <c r="E3" s="1">
        <f>IFERROR(VLOOKUP($A3,delib030,2,0)*(Físico!D3),0)</f>
        <v>0</v>
      </c>
      <c r="F3" s="1">
        <f>IFERROR(VLOOKUP($A3,delib030,2,0)*(Físico!E3),0)</f>
        <v>0</v>
      </c>
      <c r="G3" s="1">
        <f>IFERROR(VLOOKUP($A3,delib030,2,0)*(Físico!F3),0)</f>
        <v>286.26</v>
      </c>
      <c r="H3" s="1">
        <f>IFERROR(VLOOKUP($A3,delib030,2,0)*(Físico!G3),0)</f>
        <v>572.52</v>
      </c>
      <c r="I3" s="1">
        <f>IFERROR(VLOOKUP($A3,delib030,2,0)*(Físico!H3),0)</f>
        <v>0</v>
      </c>
      <c r="J3" s="1">
        <f>IFERROR(VLOOKUP($A3,delib030,2,0)*(Físico!I3),0)</f>
        <v>0</v>
      </c>
      <c r="K3" s="1">
        <f>IFERROR(VLOOKUP($A3,delib030,2,0)*(Físico!J3),0)</f>
        <v>0</v>
      </c>
      <c r="L3" s="1">
        <f>IFERROR(VLOOKUP($A3,delib030,2,0)*(Físico!K3),0)</f>
        <v>0</v>
      </c>
      <c r="M3" s="1">
        <f>IFERROR(VLOOKUP($A3,delib030,2,0)*(Físico!L3),0)</f>
        <v>0</v>
      </c>
      <c r="N3" s="1">
        <f>IFERROR(VLOOKUP($A3,delib030,2,0)*(Físico!M3),0)</f>
        <v>0</v>
      </c>
      <c r="O3" s="1">
        <f t="shared" ref="O3:O4" si="1">SUM(C3:N3)</f>
        <v>858.78</v>
      </c>
    </row>
    <row r="4" spans="1:15" x14ac:dyDescent="0.25">
      <c r="A4">
        <f>LEFT(B4,10)*1</f>
        <v>409010154</v>
      </c>
      <c r="B4" t="s">
        <v>18</v>
      </c>
      <c r="C4" s="1">
        <f>IFERROR(VLOOKUP($A4,delib030,2,0)*(Físico!B4),0)</f>
        <v>500</v>
      </c>
      <c r="D4" s="1">
        <f>IFERROR(VLOOKUP($A4,delib030,2,0)*(Físico!C4),0)</f>
        <v>0</v>
      </c>
      <c r="E4" s="1">
        <f>IFERROR(VLOOKUP($A4,delib030,2,0)*(Físico!D4),0)</f>
        <v>0</v>
      </c>
      <c r="F4" s="1">
        <f>IFERROR(VLOOKUP($A4,delib030,2,0)*(Físico!E4),0)</f>
        <v>6500</v>
      </c>
      <c r="G4" s="1">
        <f>IFERROR(VLOOKUP($A4,delib030,2,0)*(Físico!F4),0)</f>
        <v>1500</v>
      </c>
      <c r="H4" s="1">
        <f>IFERROR(VLOOKUP($A4,delib030,2,0)*(Físico!G4),0)</f>
        <v>0</v>
      </c>
      <c r="I4" s="1">
        <f>IFERROR(VLOOKUP($A4,delib030,2,0)*(Físico!H4),0)</f>
        <v>0</v>
      </c>
      <c r="J4" s="1">
        <f>IFERROR(VLOOKUP($A4,delib030,2,0)*(Físico!I4),0)</f>
        <v>0</v>
      </c>
      <c r="K4" s="1">
        <f>IFERROR(VLOOKUP($A4,delib030,2,0)*(Físico!J4),0)</f>
        <v>0</v>
      </c>
      <c r="L4" s="1">
        <f>IFERROR(VLOOKUP($A4,delib030,2,0)*(Físico!K4),0)</f>
        <v>0</v>
      </c>
      <c r="M4" s="1">
        <f>IFERROR(VLOOKUP($A4,delib030,2,0)*(Físico!L4),0)</f>
        <v>0</v>
      </c>
      <c r="N4" s="1">
        <f>IFERROR(VLOOKUP($A4,delib030,2,0)*(Físico!M4),0)</f>
        <v>0</v>
      </c>
      <c r="O4" s="1">
        <f t="shared" si="1"/>
        <v>8500</v>
      </c>
    </row>
    <row r="5" spans="1:15" x14ac:dyDescent="0.25">
      <c r="B5" t="s">
        <v>13</v>
      </c>
      <c r="C5" s="1">
        <f>SUM(C2:C4)</f>
        <v>500</v>
      </c>
      <c r="D5" s="1">
        <f t="shared" ref="D5:N5" si="2">SUM(D2:D4)</f>
        <v>1257.3</v>
      </c>
      <c r="E5" s="1">
        <f t="shared" si="2"/>
        <v>30175.199999999997</v>
      </c>
      <c r="F5" s="1">
        <f t="shared" si="2"/>
        <v>6500</v>
      </c>
      <c r="G5" s="1">
        <f t="shared" si="2"/>
        <v>1786.26</v>
      </c>
      <c r="H5" s="1">
        <f t="shared" si="2"/>
        <v>572.52</v>
      </c>
      <c r="I5" s="1">
        <f t="shared" si="2"/>
        <v>4400.55</v>
      </c>
      <c r="J5" s="1">
        <f t="shared" si="2"/>
        <v>9429.75</v>
      </c>
      <c r="K5" s="1">
        <f t="shared" si="2"/>
        <v>23888.7</v>
      </c>
      <c r="L5" s="1">
        <f t="shared" si="2"/>
        <v>1257.3</v>
      </c>
      <c r="M5" s="1">
        <f t="shared" si="2"/>
        <v>75438</v>
      </c>
      <c r="N5" s="1">
        <f t="shared" si="2"/>
        <v>628.65</v>
      </c>
      <c r="O5" s="1">
        <f>SUM(O2:O4)</f>
        <v>155834.22999999998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E6467-7756-41FA-97A7-05B3562BE7CD}">
  <dimension ref="A1:N5"/>
  <sheetViews>
    <sheetView tabSelected="1" topLeftCell="B1" workbookViewId="0">
      <selection activeCell="N5" sqref="N5"/>
    </sheetView>
  </sheetViews>
  <sheetFormatPr defaultRowHeight="15" x14ac:dyDescent="0.25"/>
  <cols>
    <col min="2" max="2" width="8.28515625" customWidth="1"/>
    <col min="13" max="13" width="10.5703125" bestFit="1" customWidth="1"/>
    <col min="14" max="14" width="14.28515625" bestFit="1" customWidth="1"/>
  </cols>
  <sheetData>
    <row r="1" spans="1:14" x14ac:dyDescent="0.25">
      <c r="A1" t="s">
        <v>0</v>
      </c>
      <c r="B1" t="s">
        <v>19</v>
      </c>
      <c r="C1" t="s">
        <v>3</v>
      </c>
      <c r="D1" t="s">
        <v>4</v>
      </c>
      <c r="E1" t="s">
        <v>20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16</v>
      </c>
      <c r="B2" s="2">
        <f>Financeiro!B2+Complemento!C2</f>
        <v>0</v>
      </c>
      <c r="C2" s="2">
        <f>Financeiro!C2+Complemento!D2</f>
        <v>1676.4</v>
      </c>
      <c r="D2" s="2">
        <f>Financeiro!D2+Complemento!E2</f>
        <v>40233.599999999999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5867.4</v>
      </c>
      <c r="I2" s="2">
        <f>Financeiro!I2+Complemento!J2</f>
        <v>12573</v>
      </c>
      <c r="J2" s="2">
        <f>Financeiro!J2+Complemento!K2</f>
        <v>31851.599999999999</v>
      </c>
      <c r="K2" s="2">
        <f>Financeiro!K2+Complemento!L2</f>
        <v>1676.4</v>
      </c>
      <c r="L2" s="2">
        <f>Financeiro!L2+Complemento!M2</f>
        <v>100584</v>
      </c>
      <c r="M2" s="2">
        <f>Financeiro!M2+Complemento!N2</f>
        <v>838.2</v>
      </c>
      <c r="N2" s="2">
        <f>SUM(B2:M2)</f>
        <v>195300.6</v>
      </c>
    </row>
    <row r="3" spans="1:14" x14ac:dyDescent="0.25">
      <c r="A3" t="s">
        <v>17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381.68</v>
      </c>
      <c r="G3" s="2">
        <f>Financeiro!G3+Complemento!H3</f>
        <v>763.36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 t="shared" ref="N3:N4" si="0">SUM(B3:M3)</f>
        <v>1145.04</v>
      </c>
    </row>
    <row r="4" spans="1:14" x14ac:dyDescent="0.25">
      <c r="A4" t="s">
        <v>18</v>
      </c>
      <c r="B4" s="2">
        <f>Financeiro!B4+Complemento!C4</f>
        <v>529.84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6887.92</v>
      </c>
      <c r="F4" s="2">
        <f>Financeiro!F4+Complemento!G4</f>
        <v>1589.52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 t="shared" si="0"/>
        <v>9007.2800000000007</v>
      </c>
    </row>
    <row r="5" spans="1:14" x14ac:dyDescent="0.25">
      <c r="A5" t="s">
        <v>13</v>
      </c>
      <c r="B5" s="2">
        <f t="shared" ref="B5:L5" si="1">SUM(B2:B4)</f>
        <v>529.84</v>
      </c>
      <c r="C5" s="2">
        <f t="shared" si="1"/>
        <v>1676.4</v>
      </c>
      <c r="D5" s="2">
        <f t="shared" si="1"/>
        <v>40233.599999999999</v>
      </c>
      <c r="E5" s="2">
        <f t="shared" si="1"/>
        <v>6887.92</v>
      </c>
      <c r="F5" s="2">
        <f t="shared" si="1"/>
        <v>1971.2</v>
      </c>
      <c r="G5" s="2">
        <f t="shared" si="1"/>
        <v>763.36</v>
      </c>
      <c r="H5" s="2">
        <f t="shared" si="1"/>
        <v>5867.4</v>
      </c>
      <c r="I5" s="2">
        <f t="shared" si="1"/>
        <v>12573</v>
      </c>
      <c r="J5" s="2">
        <f t="shared" si="1"/>
        <v>31851.599999999999</v>
      </c>
      <c r="K5" s="2">
        <f t="shared" si="1"/>
        <v>1676.4</v>
      </c>
      <c r="L5" s="2">
        <f t="shared" si="1"/>
        <v>100584</v>
      </c>
      <c r="M5" s="2">
        <f>SUM(M2:M4)</f>
        <v>838.2</v>
      </c>
      <c r="N5" s="2">
        <f>SUM(N2:N4)</f>
        <v>205452.92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2025-04-10T16:30:27Z</dcterms:created>
  <dcterms:modified xsi:type="dcterms:W3CDTF">2025-04-23T17:36:00Z</dcterms:modified>
</cp:coreProperties>
</file>