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Agosto\Detalhado\"/>
    </mc:Choice>
  </mc:AlternateContent>
  <xr:revisionPtr revIDLastSave="0" documentId="13_ncr:1_{16F3CDE2-1729-4F12-A711-76A8EF5D0444}" xr6:coauthVersionLast="47" xr6:coauthVersionMax="47" xr10:uidLastSave="{00000000-0000-0000-0000-000000000000}"/>
  <bookViews>
    <workbookView xWindow="-120" yWindow="-120" windowWidth="29040" windowHeight="15840" activeTab="3" xr2:uid="{9F74E3DA-C9A6-4061-B288-855117A16ED0}"/>
  </bookViews>
  <sheets>
    <sheet name="Delib" sheetId="1" r:id="rId1"/>
    <sheet name="Físico" sheetId="2" r:id="rId2"/>
    <sheet name="Financeiro" sheetId="3" r:id="rId3"/>
    <sheet name="Complemento" sheetId="4" r:id="rId4"/>
    <sheet name="Total" sheetId="5" r:id="rId5"/>
  </sheets>
  <definedNames>
    <definedName name="delib">Delib!$A$1:$J$8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3" i="4"/>
  <c r="E3" i="4"/>
  <c r="F3" i="4"/>
  <c r="G3" i="4"/>
  <c r="H3" i="4"/>
  <c r="I3" i="4"/>
  <c r="J3" i="4"/>
  <c r="I3" i="5" s="1"/>
  <c r="K3" i="4"/>
  <c r="L3" i="4"/>
  <c r="M3" i="4"/>
  <c r="N3" i="4"/>
  <c r="D2" i="4"/>
  <c r="D4" i="4" s="1"/>
  <c r="E2" i="4"/>
  <c r="D2" i="5" s="1"/>
  <c r="F2" i="4"/>
  <c r="G2" i="4"/>
  <c r="H2" i="4"/>
  <c r="I2" i="4"/>
  <c r="J2" i="4"/>
  <c r="K2" i="4"/>
  <c r="L2" i="4"/>
  <c r="K2" i="5" s="1"/>
  <c r="M2" i="4"/>
  <c r="N2" i="4"/>
  <c r="O3" i="4"/>
  <c r="C3" i="5"/>
  <c r="D3" i="5"/>
  <c r="E3" i="5"/>
  <c r="F3" i="5"/>
  <c r="G3" i="5"/>
  <c r="H3" i="5"/>
  <c r="J3" i="5"/>
  <c r="K3" i="5"/>
  <c r="L3" i="5"/>
  <c r="M3" i="5"/>
  <c r="F4" i="4"/>
  <c r="G4" i="4"/>
  <c r="H4" i="4"/>
  <c r="H2" i="5"/>
  <c r="I2" i="5"/>
  <c r="J2" i="5"/>
  <c r="L4" i="4"/>
  <c r="N4" i="4"/>
  <c r="C2" i="4"/>
  <c r="A3" i="4"/>
  <c r="A2" i="4"/>
  <c r="K4" i="5" l="1"/>
  <c r="O2" i="4"/>
  <c r="O4" i="4" s="1"/>
  <c r="B2" i="5"/>
  <c r="M4" i="4"/>
  <c r="D4" i="5"/>
  <c r="F2" i="5"/>
  <c r="F4" i="5" s="1"/>
  <c r="C2" i="5"/>
  <c r="C4" i="5" s="1"/>
  <c r="I4" i="5"/>
  <c r="J4" i="5"/>
  <c r="H4" i="5"/>
  <c r="E4" i="4"/>
  <c r="K4" i="4"/>
  <c r="C4" i="4"/>
  <c r="G2" i="5"/>
  <c r="G4" i="5" s="1"/>
  <c r="B3" i="5"/>
  <c r="N3" i="5" s="1"/>
  <c r="I4" i="4"/>
  <c r="M2" i="5"/>
  <c r="M4" i="5" s="1"/>
  <c r="E2" i="5"/>
  <c r="E4" i="5" s="1"/>
  <c r="L2" i="5"/>
  <c r="L4" i="5" s="1"/>
  <c r="J4" i="4"/>
  <c r="N2" i="5" l="1"/>
  <c r="N4" i="5" s="1"/>
  <c r="B4" i="5"/>
</calcChain>
</file>

<file path=xl/sharedStrings.xml><?xml version="1.0" encoding="utf-8"?>
<sst xmlns="http://schemas.openxmlformats.org/spreadsheetml/2006/main" count="97" uniqueCount="31">
  <si>
    <t>0405010184 - TRATAMENTO CIRURGICO DE BLEFAROCALASE</t>
  </si>
  <si>
    <t>OFTALMO</t>
  </si>
  <si>
    <t>BPAI</t>
  </si>
  <si>
    <t>média</t>
  </si>
  <si>
    <t>0405050364 - TRATAMENTO CIRURGICO DE PTERIGIO</t>
  </si>
  <si>
    <t>0303050233 - TRATAMENTO MEDICAMENTOSO DE DOENÇA DA RETINA</t>
  </si>
  <si>
    <t>APAC Estado</t>
  </si>
  <si>
    <t>0404010369 - TIMPANOTOMIA P/ TUBO DE VENTILACAO</t>
  </si>
  <si>
    <t>OTORRINO/CABEÇAEPESCOÇO</t>
  </si>
  <si>
    <t xml:space="preserve">0418020035 - RETIRADA DE CATETER TIPO TENCKHOFF / SIMILAR DE LONGA PERMANÊNCIA </t>
  </si>
  <si>
    <t>UROLOGIA/NEFROLOGIA</t>
  </si>
  <si>
    <t>0309070015 - TRATAMENTO ESCLEROSANTE NÃO ESTÉTICO DE VARIZES DOS MEMBROS INFERIORES (UNILATERAL)</t>
  </si>
  <si>
    <t>VASCULAR</t>
  </si>
  <si>
    <t>0309070023 - TRATAMENTO ESCLEROSANTE NÃO ESTÉTICO DE VARIZES DOS MEMBROS INFERIORES (BILATERAL)</t>
  </si>
  <si>
    <t>0405050372 FACOEMULSIFICACAO C/ IMPLANTE DE LENTE INTRA-OCUL</t>
  </si>
  <si>
    <t>Estabelecimentos CNES-SC</t>
  </si>
  <si>
    <t>0405010184 TRATAMENTO CIRURGICO DE BLEFAROCALASE</t>
  </si>
  <si>
    <t>0405050364 TRATAMENTO CIRURGICO DE PTERIGIO</t>
  </si>
  <si>
    <t>Total</t>
  </si>
  <si>
    <t>0946257 BOJ CHAPECO</t>
  </si>
  <si>
    <t>2491249 HOSPITAL SANTA CRUZ DE CANOINHAS</t>
  </si>
  <si>
    <t>2522209 HOSPITAL MISERICORDIA</t>
  </si>
  <si>
    <t>2641445 POLICLINICA DE REFERENCIA REGIONAL RIO DO SUL</t>
  </si>
  <si>
    <t>2701464 CIS AMOSC</t>
  </si>
  <si>
    <t>2884402 INSTITUTO WSC DE OFTALMOLOGIA</t>
  </si>
  <si>
    <t>3123251 HOSPITAL DE OLHOS DE BLUMENAU</t>
  </si>
  <si>
    <t>3180948 CLINICA DE OLHOS DR ROBERTO VON HERTWIG</t>
  </si>
  <si>
    <t>5195756 CIS NORDESTE SC</t>
  </si>
  <si>
    <t>7728557 BOJ FILIAL</t>
  </si>
  <si>
    <t>9712038 HOSPITAL DE OLHOS DE CRICIUMA</t>
  </si>
  <si>
    <t>9819371 CLINICA MEDICA CORAL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</si>
</sst>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0B95-17CB-421C-8765-51E79534C23F}">
  <dimension ref="A1:J8"/>
  <sheetViews>
    <sheetView workbookViewId="0">
      <selection activeCell="J8" sqref="A1:J8"/>
    </sheetView>
  </sheetViews>
  <sheetFormatPr defaultRowHeight="15" x14ac:dyDescent="0.25"/>
  <cols>
    <col min="1" max="1" width="10.28515625" customWidth="1"/>
  </cols>
  <sheetData>
    <row r="1" spans="1:10" x14ac:dyDescent="0.25">
      <c r="A1">
        <v>405010184</v>
      </c>
      <c r="B1" t="s">
        <v>0</v>
      </c>
      <c r="C1" t="s">
        <v>1</v>
      </c>
      <c r="D1" t="s">
        <v>2</v>
      </c>
      <c r="F1">
        <v>95.42</v>
      </c>
      <c r="G1">
        <v>286.26</v>
      </c>
      <c r="I1">
        <v>381.68</v>
      </c>
      <c r="J1" t="s">
        <v>3</v>
      </c>
    </row>
    <row r="2" spans="1:10" x14ac:dyDescent="0.25">
      <c r="A2">
        <v>405050364</v>
      </c>
      <c r="B2" t="s">
        <v>4</v>
      </c>
      <c r="C2" t="s">
        <v>1</v>
      </c>
      <c r="D2" t="s">
        <v>2</v>
      </c>
      <c r="E2">
        <v>209.55</v>
      </c>
      <c r="G2">
        <v>628.65000000000009</v>
      </c>
      <c r="I2">
        <v>838.2</v>
      </c>
      <c r="J2" t="s">
        <v>3</v>
      </c>
    </row>
    <row r="3" spans="1:10" x14ac:dyDescent="0.25">
      <c r="A3">
        <v>303050233</v>
      </c>
      <c r="B3" t="s">
        <v>5</v>
      </c>
      <c r="C3" t="s">
        <v>1</v>
      </c>
      <c r="D3" t="s">
        <v>6</v>
      </c>
      <c r="E3">
        <v>627.28</v>
      </c>
      <c r="G3">
        <v>1254.56</v>
      </c>
      <c r="I3">
        <v>1881.84</v>
      </c>
      <c r="J3" t="s">
        <v>3</v>
      </c>
    </row>
    <row r="4" spans="1:10" x14ac:dyDescent="0.25">
      <c r="A4">
        <v>404010369</v>
      </c>
      <c r="B4" t="s">
        <v>7</v>
      </c>
      <c r="C4" t="s">
        <v>8</v>
      </c>
      <c r="D4" t="s">
        <v>2</v>
      </c>
      <c r="F4">
        <v>56.84</v>
      </c>
      <c r="G4">
        <v>511.56000000000006</v>
      </c>
      <c r="I4">
        <v>568.40000000000009</v>
      </c>
      <c r="J4" t="s">
        <v>3</v>
      </c>
    </row>
    <row r="5" spans="1:10" x14ac:dyDescent="0.25">
      <c r="A5">
        <v>418020035</v>
      </c>
      <c r="B5" t="s">
        <v>9</v>
      </c>
      <c r="C5" t="s">
        <v>10</v>
      </c>
      <c r="D5" t="s">
        <v>6</v>
      </c>
      <c r="E5">
        <v>400</v>
      </c>
      <c r="G5">
        <v>1200</v>
      </c>
      <c r="I5">
        <v>1200</v>
      </c>
      <c r="J5" t="s">
        <v>3</v>
      </c>
    </row>
    <row r="6" spans="1:10" x14ac:dyDescent="0.25">
      <c r="A6">
        <v>309070015</v>
      </c>
      <c r="B6" t="s">
        <v>11</v>
      </c>
      <c r="C6" t="s">
        <v>12</v>
      </c>
      <c r="D6" t="s">
        <v>2</v>
      </c>
      <c r="E6">
        <v>300.77999999999997</v>
      </c>
      <c r="G6">
        <v>600</v>
      </c>
      <c r="I6">
        <v>900.78</v>
      </c>
      <c r="J6" t="s">
        <v>3</v>
      </c>
    </row>
    <row r="7" spans="1:10" x14ac:dyDescent="0.25">
      <c r="A7">
        <v>309070023</v>
      </c>
      <c r="B7" t="s">
        <v>13</v>
      </c>
      <c r="C7" t="s">
        <v>12</v>
      </c>
      <c r="D7" t="s">
        <v>2</v>
      </c>
      <c r="E7">
        <v>392.62</v>
      </c>
      <c r="G7">
        <v>600</v>
      </c>
      <c r="I7">
        <v>992.62</v>
      </c>
      <c r="J7" t="s">
        <v>3</v>
      </c>
    </row>
    <row r="8" spans="1:10" x14ac:dyDescent="0.25">
      <c r="A8">
        <v>405050372</v>
      </c>
      <c r="B8" t="s">
        <v>14</v>
      </c>
      <c r="G8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C714-8D16-4FCB-8B87-C62930034BC4}">
  <dimension ref="A1:N4"/>
  <sheetViews>
    <sheetView topLeftCell="B1" workbookViewId="0">
      <selection sqref="A1:N4"/>
    </sheetView>
  </sheetViews>
  <sheetFormatPr defaultRowHeight="15" x14ac:dyDescent="0.25"/>
  <sheetData>
    <row r="1" spans="1:14" x14ac:dyDescent="0.25">
      <c r="A1" t="s">
        <v>15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18</v>
      </c>
    </row>
    <row r="2" spans="1:14" x14ac:dyDescent="0.25">
      <c r="A2" t="s">
        <v>16</v>
      </c>
      <c r="B2">
        <v>0</v>
      </c>
      <c r="C2">
        <v>0</v>
      </c>
      <c r="D2">
        <v>0</v>
      </c>
      <c r="E2">
        <v>10</v>
      </c>
      <c r="F2">
        <v>0</v>
      </c>
      <c r="G2">
        <v>12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22</v>
      </c>
    </row>
    <row r="3" spans="1:14" x14ac:dyDescent="0.25">
      <c r="A3" t="s">
        <v>17</v>
      </c>
      <c r="B3">
        <v>97</v>
      </c>
      <c r="C3">
        <v>3</v>
      </c>
      <c r="D3">
        <v>2</v>
      </c>
      <c r="E3">
        <v>0</v>
      </c>
      <c r="F3">
        <v>1</v>
      </c>
      <c r="G3">
        <v>0</v>
      </c>
      <c r="H3">
        <v>5</v>
      </c>
      <c r="I3">
        <v>8</v>
      </c>
      <c r="J3">
        <v>11</v>
      </c>
      <c r="K3">
        <v>47</v>
      </c>
      <c r="L3">
        <v>75</v>
      </c>
      <c r="M3">
        <v>1</v>
      </c>
      <c r="N3">
        <v>250</v>
      </c>
    </row>
    <row r="4" spans="1:14" x14ac:dyDescent="0.25">
      <c r="A4" t="s">
        <v>18</v>
      </c>
      <c r="B4">
        <v>97</v>
      </c>
      <c r="C4">
        <v>3</v>
      </c>
      <c r="D4">
        <v>2</v>
      </c>
      <c r="E4">
        <v>10</v>
      </c>
      <c r="F4">
        <v>1</v>
      </c>
      <c r="G4">
        <v>12</v>
      </c>
      <c r="H4">
        <v>5</v>
      </c>
      <c r="I4">
        <v>8</v>
      </c>
      <c r="J4">
        <v>11</v>
      </c>
      <c r="K4">
        <v>47</v>
      </c>
      <c r="L4">
        <v>75</v>
      </c>
      <c r="M4">
        <v>1</v>
      </c>
      <c r="N4">
        <v>272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01FA-9EB8-4A20-B981-72577904C38E}">
  <dimension ref="A1:N4"/>
  <sheetViews>
    <sheetView topLeftCell="B1" workbookViewId="0">
      <selection activeCell="N2" sqref="N2:N4"/>
    </sheetView>
  </sheetViews>
  <sheetFormatPr defaultRowHeight="15" x14ac:dyDescent="0.25"/>
  <cols>
    <col min="14" max="14" width="13.28515625" bestFit="1" customWidth="1"/>
  </cols>
  <sheetData>
    <row r="1" spans="1:14" x14ac:dyDescent="0.25">
      <c r="A1" t="s">
        <v>15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18</v>
      </c>
    </row>
    <row r="2" spans="1:14" x14ac:dyDescent="0.25">
      <c r="A2" t="s">
        <v>16</v>
      </c>
      <c r="B2">
        <v>0</v>
      </c>
      <c r="C2">
        <v>0</v>
      </c>
      <c r="D2">
        <v>0</v>
      </c>
      <c r="E2">
        <v>3816.8</v>
      </c>
      <c r="F2">
        <v>0</v>
      </c>
      <c r="G2">
        <v>4580.16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 s="1">
        <v>8396.9599999999991</v>
      </c>
    </row>
    <row r="3" spans="1:14" x14ac:dyDescent="0.25">
      <c r="A3" t="s">
        <v>17</v>
      </c>
      <c r="B3">
        <v>20326.349999999999</v>
      </c>
      <c r="C3">
        <v>628.65</v>
      </c>
      <c r="D3">
        <v>419.1</v>
      </c>
      <c r="E3">
        <v>0</v>
      </c>
      <c r="F3">
        <v>209.55</v>
      </c>
      <c r="G3">
        <v>0</v>
      </c>
      <c r="H3">
        <v>1047.75</v>
      </c>
      <c r="I3">
        <v>1676.4</v>
      </c>
      <c r="J3">
        <v>2305.0500000000002</v>
      </c>
      <c r="K3">
        <v>9848.85</v>
      </c>
      <c r="L3">
        <v>15716.25</v>
      </c>
      <c r="M3">
        <v>209.55</v>
      </c>
      <c r="N3" s="1">
        <v>52387.5</v>
      </c>
    </row>
    <row r="4" spans="1:14" x14ac:dyDescent="0.25">
      <c r="A4" t="s">
        <v>18</v>
      </c>
      <c r="B4">
        <v>20326.349999999999</v>
      </c>
      <c r="C4">
        <v>628.65</v>
      </c>
      <c r="D4">
        <v>419.1</v>
      </c>
      <c r="E4">
        <v>3816.8</v>
      </c>
      <c r="F4">
        <v>209.55</v>
      </c>
      <c r="G4">
        <v>4580.16</v>
      </c>
      <c r="H4">
        <v>1047.75</v>
      </c>
      <c r="I4">
        <v>1676.4</v>
      </c>
      <c r="J4">
        <v>2305.0500000000002</v>
      </c>
      <c r="K4">
        <v>9848.85</v>
      </c>
      <c r="L4">
        <v>15716.25</v>
      </c>
      <c r="M4">
        <v>209.55</v>
      </c>
      <c r="N4" s="1">
        <v>60784.46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35BC-6057-4241-AF97-F0EDDC4BF5FF}">
  <dimension ref="A1:O5"/>
  <sheetViews>
    <sheetView tabSelected="1" workbookViewId="0">
      <selection activeCell="C2" sqref="C2:N3"/>
    </sheetView>
  </sheetViews>
  <sheetFormatPr defaultRowHeight="15" x14ac:dyDescent="0.25"/>
  <cols>
    <col min="1" max="1" width="10" bestFit="1" customWidth="1"/>
    <col min="15" max="15" width="14.28515625" bestFit="1" customWidth="1"/>
  </cols>
  <sheetData>
    <row r="1" spans="1:15" x14ac:dyDescent="0.25">
      <c r="B1" t="s">
        <v>15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18</v>
      </c>
    </row>
    <row r="2" spans="1:15" x14ac:dyDescent="0.25">
      <c r="A2">
        <f>LEFT(B2,10)*1</f>
        <v>405010184</v>
      </c>
      <c r="B2" t="s">
        <v>16</v>
      </c>
      <c r="C2">
        <f>IFERROR(VLOOKUP($A2,delib,7,0)*(Físico!B2),0)</f>
        <v>0</v>
      </c>
      <c r="D2">
        <f>IFERROR(VLOOKUP($A2,delib,7,0)*(Físico!C2),0)</f>
        <v>0</v>
      </c>
      <c r="E2">
        <f>IFERROR(VLOOKUP($A2,delib,7,0)*(Físico!D2),0)</f>
        <v>0</v>
      </c>
      <c r="F2">
        <f>IFERROR(VLOOKUP($A2,delib,7,0)*(Físico!E2),0)</f>
        <v>2862.6</v>
      </c>
      <c r="G2">
        <f>IFERROR(VLOOKUP($A2,delib,7,0)*(Físico!F2),0)</f>
        <v>0</v>
      </c>
      <c r="H2">
        <f>IFERROR(VLOOKUP($A2,delib,7,0)*(Físico!G2),0)</f>
        <v>3435.12</v>
      </c>
      <c r="I2">
        <f>IFERROR(VLOOKUP($A2,delib,7,0)*(Físico!H2),0)</f>
        <v>0</v>
      </c>
      <c r="J2">
        <f>IFERROR(VLOOKUP($A2,delib,7,0)*(Físico!I2),0)</f>
        <v>0</v>
      </c>
      <c r="K2">
        <f>IFERROR(VLOOKUP($A2,delib,7,0)*(Físico!J2),0)</f>
        <v>0</v>
      </c>
      <c r="L2">
        <f>IFERROR(VLOOKUP($A2,delib,7,0)*(Físico!K2),0)</f>
        <v>0</v>
      </c>
      <c r="M2">
        <f>IFERROR(VLOOKUP($A2,delib,7,0)*(Físico!L2),0)</f>
        <v>0</v>
      </c>
      <c r="N2">
        <f>IFERROR(VLOOKUP($A2,delib,7,0)*(Físico!M2),0)</f>
        <v>0</v>
      </c>
      <c r="O2" s="1">
        <f>SUM(C2:N2)</f>
        <v>6297.7199999999993</v>
      </c>
    </row>
    <row r="3" spans="1:15" x14ac:dyDescent="0.25">
      <c r="A3">
        <f t="shared" ref="A3" si="0">LEFT(B3,10)*1</f>
        <v>405050364</v>
      </c>
      <c r="B3" t="s">
        <v>17</v>
      </c>
      <c r="C3">
        <f>IFERROR(VLOOKUP($A3,delib,7,0)*(Físico!B3),0)</f>
        <v>60979.05000000001</v>
      </c>
      <c r="D3">
        <f>IFERROR(VLOOKUP($A3,delib,7,0)*(Físico!C3),0)</f>
        <v>1885.9500000000003</v>
      </c>
      <c r="E3">
        <f>IFERROR(VLOOKUP($A3,delib,7,0)*(Físico!D3),0)</f>
        <v>1257.3000000000002</v>
      </c>
      <c r="F3">
        <f>IFERROR(VLOOKUP($A3,delib,7,0)*(Físico!E3),0)</f>
        <v>0</v>
      </c>
      <c r="G3">
        <f>IFERROR(VLOOKUP($A3,delib,7,0)*(Físico!F3),0)</f>
        <v>628.65000000000009</v>
      </c>
      <c r="H3">
        <f>IFERROR(VLOOKUP($A3,delib,7,0)*(Físico!G3),0)</f>
        <v>0</v>
      </c>
      <c r="I3">
        <f>IFERROR(VLOOKUP($A3,delib,7,0)*(Físico!H3),0)</f>
        <v>3143.2500000000005</v>
      </c>
      <c r="J3">
        <f>IFERROR(VLOOKUP($A3,delib,7,0)*(Físico!I3),0)</f>
        <v>5029.2000000000007</v>
      </c>
      <c r="K3">
        <f>IFERROR(VLOOKUP($A3,delib,7,0)*(Físico!J3),0)</f>
        <v>6915.1500000000015</v>
      </c>
      <c r="L3">
        <f>IFERROR(VLOOKUP($A3,delib,7,0)*(Físico!K3),0)</f>
        <v>29546.550000000003</v>
      </c>
      <c r="M3">
        <f>IFERROR(VLOOKUP($A3,delib,7,0)*(Físico!L3),0)</f>
        <v>47148.750000000007</v>
      </c>
      <c r="N3">
        <f>IFERROR(VLOOKUP($A3,delib,7,0)*(Físico!M3),0)</f>
        <v>628.65000000000009</v>
      </c>
      <c r="O3" s="1">
        <f>SUM(C3:N3)</f>
        <v>157162.50000000003</v>
      </c>
    </row>
    <row r="4" spans="1:15" x14ac:dyDescent="0.25">
      <c r="B4" t="s">
        <v>18</v>
      </c>
      <c r="C4">
        <f t="shared" ref="C4:N4" si="1">SUM(C2:C3)</f>
        <v>60979.05000000001</v>
      </c>
      <c r="D4">
        <f t="shared" si="1"/>
        <v>1885.9500000000003</v>
      </c>
      <c r="E4">
        <f t="shared" si="1"/>
        <v>1257.3000000000002</v>
      </c>
      <c r="F4">
        <f t="shared" si="1"/>
        <v>2862.6</v>
      </c>
      <c r="G4">
        <f t="shared" si="1"/>
        <v>628.65000000000009</v>
      </c>
      <c r="H4">
        <f t="shared" si="1"/>
        <v>3435.12</v>
      </c>
      <c r="I4">
        <f t="shared" si="1"/>
        <v>3143.2500000000005</v>
      </c>
      <c r="J4">
        <f t="shared" si="1"/>
        <v>5029.2000000000007</v>
      </c>
      <c r="K4">
        <f t="shared" si="1"/>
        <v>6915.1500000000015</v>
      </c>
      <c r="L4">
        <f t="shared" si="1"/>
        <v>29546.550000000003</v>
      </c>
      <c r="M4">
        <f t="shared" si="1"/>
        <v>47148.750000000007</v>
      </c>
      <c r="N4">
        <f t="shared" si="1"/>
        <v>628.65000000000009</v>
      </c>
      <c r="O4" s="1">
        <f>SUM(O2:O3)</f>
        <v>163460.22000000003</v>
      </c>
    </row>
    <row r="5" spans="1:15" x14ac:dyDescent="0.25">
      <c r="O5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3583-4607-419F-B087-939113FE9543}">
  <dimension ref="A1:N4"/>
  <sheetViews>
    <sheetView topLeftCell="B1" workbookViewId="0">
      <selection activeCell="N4" sqref="N4"/>
    </sheetView>
  </sheetViews>
  <sheetFormatPr defaultRowHeight="15" x14ac:dyDescent="0.25"/>
  <cols>
    <col min="14" max="14" width="14.28515625" bestFit="1" customWidth="1"/>
  </cols>
  <sheetData>
    <row r="1" spans="1:14" x14ac:dyDescent="0.25">
      <c r="A1" t="s">
        <v>15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18</v>
      </c>
    </row>
    <row r="2" spans="1:14" x14ac:dyDescent="0.25">
      <c r="A2" t="s">
        <v>16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6679.4</v>
      </c>
      <c r="F2">
        <f>Financeiro!F2+Complemento!G2</f>
        <v>0</v>
      </c>
      <c r="G2">
        <f>Financeiro!G2+Complemento!H2</f>
        <v>8015.28</v>
      </c>
      <c r="H2">
        <f>Financeiro!H2+Complemento!I2</f>
        <v>0</v>
      </c>
      <c r="I2">
        <f>Financeiro!I2+Complemento!J2</f>
        <v>0</v>
      </c>
      <c r="J2">
        <f>Financeiro!J2+Complemento!K2</f>
        <v>0</v>
      </c>
      <c r="K2">
        <f>Financeiro!K2+Complemento!L2</f>
        <v>0</v>
      </c>
      <c r="L2">
        <f>Financeiro!L2+Complemento!M2</f>
        <v>0</v>
      </c>
      <c r="M2">
        <f>Financeiro!M2+Complemento!N2</f>
        <v>0</v>
      </c>
      <c r="N2" s="1">
        <f>SUM(B2:M2)</f>
        <v>14694.68</v>
      </c>
    </row>
    <row r="3" spans="1:14" x14ac:dyDescent="0.25">
      <c r="A3" t="s">
        <v>17</v>
      </c>
      <c r="B3">
        <f>Financeiro!B3+Complemento!C3</f>
        <v>81305.400000000009</v>
      </c>
      <c r="C3">
        <f>Financeiro!C3+Complemento!D3</f>
        <v>2514.6000000000004</v>
      </c>
      <c r="D3">
        <f>Financeiro!D3+Complemento!E3</f>
        <v>1676.4</v>
      </c>
      <c r="E3">
        <f>Financeiro!E3+Complemento!F3</f>
        <v>0</v>
      </c>
      <c r="F3">
        <f>Financeiro!F3+Complemento!G3</f>
        <v>838.2</v>
      </c>
      <c r="G3">
        <f>Financeiro!G3+Complemento!H3</f>
        <v>0</v>
      </c>
      <c r="H3">
        <f>Financeiro!H3+Complemento!I3</f>
        <v>4191</v>
      </c>
      <c r="I3">
        <f>Financeiro!I3+Complemento!J3</f>
        <v>6705.6</v>
      </c>
      <c r="J3">
        <f>Financeiro!J3+Complemento!K3</f>
        <v>9220.2000000000007</v>
      </c>
      <c r="K3">
        <f>Financeiro!K3+Complemento!L3</f>
        <v>39395.4</v>
      </c>
      <c r="L3">
        <f>Financeiro!L3+Complemento!M3</f>
        <v>62865.000000000007</v>
      </c>
      <c r="M3">
        <f>Financeiro!M3+Complemento!N3</f>
        <v>838.2</v>
      </c>
      <c r="N3" s="1">
        <f t="shared" ref="N3" si="0">SUM(B3:M3)</f>
        <v>209550.00000000003</v>
      </c>
    </row>
    <row r="4" spans="1:14" x14ac:dyDescent="0.25">
      <c r="A4" t="s">
        <v>18</v>
      </c>
      <c r="B4">
        <f t="shared" ref="B4:M4" si="1">SUM(B2:B3)</f>
        <v>81305.400000000009</v>
      </c>
      <c r="C4">
        <f t="shared" si="1"/>
        <v>2514.6000000000004</v>
      </c>
      <c r="D4">
        <f t="shared" si="1"/>
        <v>1676.4</v>
      </c>
      <c r="E4">
        <f t="shared" si="1"/>
        <v>6679.4</v>
      </c>
      <c r="F4">
        <f t="shared" si="1"/>
        <v>838.2</v>
      </c>
      <c r="G4">
        <f t="shared" si="1"/>
        <v>8015.28</v>
      </c>
      <c r="H4">
        <f t="shared" si="1"/>
        <v>4191</v>
      </c>
      <c r="I4">
        <f t="shared" si="1"/>
        <v>6705.6</v>
      </c>
      <c r="J4">
        <f t="shared" si="1"/>
        <v>9220.2000000000007</v>
      </c>
      <c r="K4">
        <f t="shared" si="1"/>
        <v>39395.4</v>
      </c>
      <c r="L4">
        <f t="shared" si="1"/>
        <v>62865.000000000007</v>
      </c>
      <c r="M4">
        <f t="shared" si="1"/>
        <v>838.2</v>
      </c>
      <c r="N4" s="1">
        <f>SUM(N2:N3)</f>
        <v>224244.68000000002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delib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2024-10-10T17:25:00Z</dcterms:created>
  <dcterms:modified xsi:type="dcterms:W3CDTF">2024-10-11T17:54:04Z</dcterms:modified>
</cp:coreProperties>
</file>