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Detalhado\Ambulatorial\"/>
    </mc:Choice>
  </mc:AlternateContent>
  <xr:revisionPtr revIDLastSave="0" documentId="13_ncr:1_{82FF7D9F-0FC8-451B-9DD7-9E2751726116}" xr6:coauthVersionLast="47" xr6:coauthVersionMax="47" xr10:uidLastSave="{00000000-0000-0000-0000-000000000000}"/>
  <bookViews>
    <workbookView xWindow="-120" yWindow="-120" windowWidth="29040" windowHeight="15720" activeTab="2" xr2:uid="{0E06B24A-79F6-4144-9D96-606095004B08}"/>
  </bookViews>
  <sheets>
    <sheet name="Delib" sheetId="1" r:id="rId1"/>
    <sheet name="Físico" sheetId="2" r:id="rId2"/>
    <sheet name="Complemento" sheetId="3" r:id="rId3"/>
  </sheets>
  <definedNames>
    <definedName name="delib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F3" i="3"/>
  <c r="AF4" i="3"/>
  <c r="AF5" i="3"/>
  <c r="AF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C2" i="3"/>
  <c r="A3" i="3"/>
  <c r="A4" i="3"/>
  <c r="A5" i="3"/>
  <c r="A2" i="3"/>
</calcChain>
</file>

<file path=xl/sharedStrings.xml><?xml version="1.0" encoding="utf-8"?>
<sst xmlns="http://schemas.openxmlformats.org/spreadsheetml/2006/main" count="74" uniqueCount="37">
  <si>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</si>
  <si>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</si>
  <si>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</si>
  <si>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</si>
  <si>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</si>
  <si>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</si>
  <si>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0366323 HOSPITAL DIA MARIA SCHMITT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</si>
  <si>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</si>
  <si>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</si>
  <si>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</si>
  <si>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</si>
  <si>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</si>
  <si>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2335026 AEM AMBULATORIO DE ESPECIALIDADES MEDICAS</t>
  </si>
  <si>
    <t>2379627 HOSPITAL SAMARIA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</si>
  <si>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</si>
  <si>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</si>
  <si>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</si>
  <si>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</si>
  <si>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</si>
  <si>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2522411 HOSPITAL AZAMBUJA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</si>
  <si>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</si>
  <si>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</si>
  <si>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</si>
  <si>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</si>
  <si>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</si>
  <si>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</si>
  <si>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</si>
  <si>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</si>
  <si>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</si>
  <si>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4564812 MULTI HOSPITAL</t>
  </si>
  <si>
    <t>5195756 CIS NORDESTE SC</t>
  </si>
  <si>
    <t>6567274 CLINICA DE OLHOS ANTONELLI</t>
  </si>
  <si>
    <t>7486596 HOSPITAL REGIONAL DE BIGUACU HELMUTH NASS</t>
  </si>
  <si>
    <t>9386882 CENTRO DE ESPECIALIDADES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</si>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</sst>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90A0-4B97-4B9B-8B04-55ABC8CEA294}">
  <dimension ref="A1:B15"/>
  <sheetViews>
    <sheetView workbookViewId="0">
      <selection sqref="A1:B15"/>
    </sheetView>
  </sheetViews>
  <sheetFormatPr defaultRowHeight="15" x14ac:dyDescent="0.25"/>
  <sheetData>
    <row r="1" spans="1:2" x14ac:dyDescent="0.25">
      <c r="A1" t="s">
        <v>35</v>
      </c>
      <c r="B1" s="1" t="s">
        <v>36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F07BF-CC04-461B-89C6-F8322A89F1F1}">
  <dimension ref="A1:AE6"/>
  <sheetViews>
    <sheetView topLeftCell="R1" workbookViewId="0">
      <selection sqref="A1:AE6"/>
    </sheetView>
  </sheetViews>
  <sheetFormatPr defaultRowHeight="15" x14ac:dyDescent="0.25"/>
  <cols>
    <col min="1" max="1" width="10.5703125" customWidth="1"/>
  </cols>
  <sheetData>
    <row r="1" spans="1:31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33</v>
      </c>
      <c r="AD1" t="s">
        <v>34</v>
      </c>
      <c r="AE1" t="s">
        <v>5</v>
      </c>
    </row>
    <row r="2" spans="1:31" x14ac:dyDescent="0.25">
      <c r="A2" t="s">
        <v>1</v>
      </c>
      <c r="B2">
        <v>0</v>
      </c>
      <c r="C2">
        <v>17</v>
      </c>
      <c r="D2">
        <v>0</v>
      </c>
      <c r="E2">
        <v>0</v>
      </c>
      <c r="F2">
        <v>89</v>
      </c>
      <c r="G2">
        <v>0</v>
      </c>
      <c r="H2">
        <v>0</v>
      </c>
      <c r="I2">
        <v>3</v>
      </c>
      <c r="J2">
        <v>0</v>
      </c>
      <c r="K2">
        <v>0</v>
      </c>
      <c r="L2">
        <v>186</v>
      </c>
      <c r="M2">
        <v>0</v>
      </c>
      <c r="N2">
        <v>0</v>
      </c>
      <c r="O2">
        <v>85</v>
      </c>
      <c r="P2">
        <v>0</v>
      </c>
      <c r="Q2">
        <v>0</v>
      </c>
      <c r="R2">
        <v>34</v>
      </c>
      <c r="S2">
        <v>0</v>
      </c>
      <c r="T2">
        <v>0</v>
      </c>
      <c r="U2">
        <v>0</v>
      </c>
      <c r="V2">
        <v>93</v>
      </c>
      <c r="W2">
        <v>10</v>
      </c>
      <c r="X2">
        <v>53</v>
      </c>
      <c r="Y2">
        <v>2</v>
      </c>
      <c r="Z2">
        <v>0</v>
      </c>
      <c r="AA2">
        <v>247</v>
      </c>
      <c r="AB2">
        <v>0</v>
      </c>
      <c r="AC2">
        <v>0</v>
      </c>
      <c r="AD2">
        <v>388</v>
      </c>
      <c r="AE2">
        <v>1207</v>
      </c>
    </row>
    <row r="3" spans="1:31" x14ac:dyDescent="0.25">
      <c r="A3" t="s">
        <v>2</v>
      </c>
      <c r="B3">
        <v>0</v>
      </c>
      <c r="C3">
        <v>0</v>
      </c>
      <c r="D3">
        <v>5</v>
      </c>
      <c r="E3">
        <v>0</v>
      </c>
      <c r="F3">
        <v>0</v>
      </c>
      <c r="G3">
        <v>42</v>
      </c>
      <c r="H3">
        <v>4</v>
      </c>
      <c r="I3">
        <v>0</v>
      </c>
      <c r="J3">
        <v>48</v>
      </c>
      <c r="K3">
        <v>15</v>
      </c>
      <c r="L3">
        <v>55</v>
      </c>
      <c r="M3">
        <v>0</v>
      </c>
      <c r="N3">
        <v>12</v>
      </c>
      <c r="O3">
        <v>0</v>
      </c>
      <c r="P3">
        <v>4</v>
      </c>
      <c r="Q3">
        <v>6</v>
      </c>
      <c r="R3">
        <v>0</v>
      </c>
      <c r="S3">
        <v>35</v>
      </c>
      <c r="T3">
        <v>36</v>
      </c>
      <c r="U3">
        <v>4</v>
      </c>
      <c r="V3">
        <v>0</v>
      </c>
      <c r="W3">
        <v>0</v>
      </c>
      <c r="X3">
        <v>0</v>
      </c>
      <c r="Y3">
        <v>0</v>
      </c>
      <c r="Z3">
        <v>77</v>
      </c>
      <c r="AA3">
        <v>0</v>
      </c>
      <c r="AB3">
        <v>46</v>
      </c>
      <c r="AC3">
        <v>0</v>
      </c>
      <c r="AD3">
        <v>0</v>
      </c>
      <c r="AE3">
        <v>389</v>
      </c>
    </row>
    <row r="4" spans="1:31" x14ac:dyDescent="0.25">
      <c r="A4" t="s">
        <v>3</v>
      </c>
      <c r="B4">
        <v>404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20</v>
      </c>
      <c r="N4">
        <v>47</v>
      </c>
      <c r="O4">
        <v>0</v>
      </c>
      <c r="P4">
        <v>0</v>
      </c>
      <c r="Q4">
        <v>0</v>
      </c>
      <c r="R4">
        <v>0</v>
      </c>
      <c r="S4">
        <v>227</v>
      </c>
      <c r="T4">
        <v>1</v>
      </c>
      <c r="U4">
        <v>23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2</v>
      </c>
      <c r="AD4">
        <v>0</v>
      </c>
      <c r="AE4">
        <v>724</v>
      </c>
    </row>
    <row r="5" spans="1:31" x14ac:dyDescent="0.25">
      <c r="A5" t="s">
        <v>4</v>
      </c>
      <c r="B5">
        <v>0</v>
      </c>
      <c r="C5">
        <v>0</v>
      </c>
      <c r="D5">
        <v>0</v>
      </c>
      <c r="E5">
        <v>4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4</v>
      </c>
    </row>
    <row r="6" spans="1:31" x14ac:dyDescent="0.25">
      <c r="A6" t="s">
        <v>5</v>
      </c>
      <c r="B6">
        <v>404</v>
      </c>
      <c r="C6">
        <v>17</v>
      </c>
      <c r="D6">
        <v>5</v>
      </c>
      <c r="E6">
        <v>4</v>
      </c>
      <c r="F6">
        <v>89</v>
      </c>
      <c r="G6">
        <v>42</v>
      </c>
      <c r="H6">
        <v>4</v>
      </c>
      <c r="I6">
        <v>3</v>
      </c>
      <c r="J6">
        <v>48</v>
      </c>
      <c r="K6">
        <v>15</v>
      </c>
      <c r="L6">
        <v>241</v>
      </c>
      <c r="M6">
        <v>20</v>
      </c>
      <c r="N6">
        <v>59</v>
      </c>
      <c r="O6">
        <v>85</v>
      </c>
      <c r="P6">
        <v>4</v>
      </c>
      <c r="Q6">
        <v>6</v>
      </c>
      <c r="R6">
        <v>34</v>
      </c>
      <c r="S6">
        <v>262</v>
      </c>
      <c r="T6">
        <v>37</v>
      </c>
      <c r="U6">
        <v>27</v>
      </c>
      <c r="V6">
        <v>93</v>
      </c>
      <c r="W6">
        <v>10</v>
      </c>
      <c r="X6">
        <v>53</v>
      </c>
      <c r="Y6">
        <v>2</v>
      </c>
      <c r="Z6">
        <v>77</v>
      </c>
      <c r="AA6">
        <v>247</v>
      </c>
      <c r="AB6">
        <v>46</v>
      </c>
      <c r="AC6">
        <v>2</v>
      </c>
      <c r="AD6">
        <v>388</v>
      </c>
      <c r="AE6">
        <v>2324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7828-C3F2-486F-897D-0FF0F878050D}">
  <dimension ref="A1:AF6"/>
  <sheetViews>
    <sheetView tabSelected="1" topLeftCell="M1" workbookViewId="0">
      <selection activeCell="AF6" sqref="AF6"/>
    </sheetView>
  </sheetViews>
  <sheetFormatPr defaultRowHeight="15" x14ac:dyDescent="0.25"/>
  <cols>
    <col min="1" max="1" width="10" bestFit="1" customWidth="1"/>
    <col min="3" max="3" width="14.28515625" bestFit="1" customWidth="1"/>
    <col min="4" max="4" width="13.28515625" bestFit="1" customWidth="1"/>
    <col min="5" max="5" width="10.5703125" bestFit="1" customWidth="1"/>
    <col min="6" max="6" width="13.28515625" bestFit="1" customWidth="1"/>
    <col min="7" max="7" width="14.28515625" bestFit="1" customWidth="1"/>
    <col min="8" max="8" width="12.140625" bestFit="1" customWidth="1"/>
    <col min="9" max="9" width="10.5703125" bestFit="1" customWidth="1"/>
    <col min="10" max="12" width="12.140625" bestFit="1" customWidth="1"/>
    <col min="13" max="13" width="14.28515625" bestFit="1" customWidth="1"/>
    <col min="14" max="14" width="12.140625" bestFit="1" customWidth="1"/>
    <col min="15" max="15" width="13.28515625" bestFit="1" customWidth="1"/>
    <col min="16" max="16" width="14.28515625" bestFit="1" customWidth="1"/>
    <col min="17" max="18" width="10.5703125" bestFit="1" customWidth="1"/>
    <col min="19" max="20" width="13.28515625" bestFit="1" customWidth="1"/>
    <col min="21" max="22" width="12.140625" bestFit="1" customWidth="1"/>
    <col min="23" max="23" width="14.28515625" bestFit="1" customWidth="1"/>
    <col min="24" max="25" width="13.28515625" bestFit="1" customWidth="1"/>
    <col min="26" max="26" width="12.140625" bestFit="1" customWidth="1"/>
    <col min="27" max="27" width="13.28515625" bestFit="1" customWidth="1"/>
    <col min="28" max="28" width="14.28515625" bestFit="1" customWidth="1"/>
    <col min="29" max="29" width="12.140625" bestFit="1" customWidth="1"/>
    <col min="30" max="30" width="10.5703125" bestFit="1" customWidth="1"/>
    <col min="31" max="31" width="14.28515625" bestFit="1" customWidth="1"/>
    <col min="32" max="32" width="15.85546875" bestFit="1" customWidth="1"/>
  </cols>
  <sheetData>
    <row r="1" spans="1:32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5</v>
      </c>
    </row>
    <row r="2" spans="1:32" x14ac:dyDescent="0.25">
      <c r="A2">
        <f>LEFT(B2,10)*1</f>
        <v>303050233</v>
      </c>
      <c r="B2" t="s">
        <v>1</v>
      </c>
      <c r="C2" s="1">
        <f>IFERROR(VLOOKUP($A2,delib,2,0)*(Físico!B2),0)</f>
        <v>0</v>
      </c>
      <c r="D2" s="1">
        <f>IFERROR(VLOOKUP($A2,delib,2,0)*(Físico!C2),0)</f>
        <v>21327.52</v>
      </c>
      <c r="E2" s="1">
        <f>IFERROR(VLOOKUP($A2,delib,2,0)*(Físico!D2),0)</f>
        <v>0</v>
      </c>
      <c r="F2" s="1">
        <f>IFERROR(VLOOKUP($A2,delib,2,0)*(Físico!E2),0)</f>
        <v>0</v>
      </c>
      <c r="G2" s="1">
        <f>IFERROR(VLOOKUP($A2,delib,2,0)*(Físico!F2),0)</f>
        <v>111655.84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3763.68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233348.16</v>
      </c>
      <c r="N2" s="1">
        <f>IFERROR(VLOOKUP($A2,delib,2,0)*(Físico!M2),0)</f>
        <v>0</v>
      </c>
      <c r="O2" s="1">
        <f>IFERROR(VLOOKUP($A2,delib,2,0)*(Físico!N2),0)</f>
        <v>0</v>
      </c>
      <c r="P2" s="1">
        <f>IFERROR(VLOOKUP($A2,delib,2,0)*(Físico!O2),0)</f>
        <v>106637.59999999999</v>
      </c>
      <c r="Q2" s="1">
        <f>IFERROR(VLOOKUP($A2,delib,2,0)*(Físico!P2),0)</f>
        <v>0</v>
      </c>
      <c r="R2" s="1">
        <f>IFERROR(VLOOKUP($A2,delib,2,0)*(Físico!Q2),0)</f>
        <v>0</v>
      </c>
      <c r="S2" s="1">
        <f>IFERROR(VLOOKUP($A2,delib,2,0)*(Físico!R2),0)</f>
        <v>42655.040000000001</v>
      </c>
      <c r="T2" s="1">
        <f>IFERROR(VLOOKUP($A2,delib,2,0)*(Físico!S2),0)</f>
        <v>0</v>
      </c>
      <c r="U2" s="1">
        <f>IFERROR(VLOOKUP($A2,delib,2,0)*(Físico!T2),0)</f>
        <v>0</v>
      </c>
      <c r="V2" s="1">
        <f>IFERROR(VLOOKUP($A2,delib,2,0)*(Físico!U2),0)</f>
        <v>0</v>
      </c>
      <c r="W2" s="1">
        <f>IFERROR(VLOOKUP($A2,delib,2,0)*(Físico!V2),0)</f>
        <v>116674.08</v>
      </c>
      <c r="X2" s="1">
        <f>IFERROR(VLOOKUP($A2,delib,2,0)*(Físico!W2),0)</f>
        <v>12545.599999999999</v>
      </c>
      <c r="Y2" s="1">
        <f>IFERROR(VLOOKUP($A2,delib,2,0)*(Físico!X2),0)</f>
        <v>66491.679999999993</v>
      </c>
      <c r="Z2" s="1">
        <f>IFERROR(VLOOKUP($A2,delib,2,0)*(Físico!Y2),0)</f>
        <v>2509.12</v>
      </c>
      <c r="AA2" s="1">
        <f>IFERROR(VLOOKUP($A2,delib,2,0)*(Físico!Z2),0)</f>
        <v>0</v>
      </c>
      <c r="AB2" s="1">
        <f>IFERROR(VLOOKUP($A2,delib,2,0)*(Físico!AA2),0)</f>
        <v>309876.32</v>
      </c>
      <c r="AC2" s="1">
        <f>IFERROR(VLOOKUP($A2,delib,2,0)*(Físico!AB2),0)</f>
        <v>0</v>
      </c>
      <c r="AD2" s="1">
        <f>IFERROR(VLOOKUP($A2,delib,2,0)*(Físico!AC2),0)</f>
        <v>0</v>
      </c>
      <c r="AE2" s="1">
        <f>IFERROR(VLOOKUP($A2,delib,2,0)*(Físico!AD2),0)</f>
        <v>486769.27999999997</v>
      </c>
      <c r="AF2" s="1">
        <f>SUM(C2:AE2)</f>
        <v>1514253.92</v>
      </c>
    </row>
    <row r="3" spans="1:32" x14ac:dyDescent="0.25">
      <c r="A3">
        <f t="shared" ref="A3:A5" si="0">LEFT(B3,10)*1</f>
        <v>309070015</v>
      </c>
      <c r="B3" t="s">
        <v>2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750</v>
      </c>
      <c r="F3" s="1">
        <f>IFERROR(VLOOKUP($A3,delib,2,0)*(Físico!E3),0)</f>
        <v>0</v>
      </c>
      <c r="G3" s="1">
        <f>IFERROR(VLOOKUP($A3,delib,2,0)*(Físico!F3),0)</f>
        <v>0</v>
      </c>
      <c r="H3" s="1">
        <f>IFERROR(VLOOKUP($A3,delib,2,0)*(Físico!G3),0)</f>
        <v>6300</v>
      </c>
      <c r="I3" s="1">
        <f>IFERROR(VLOOKUP($A3,delib,2,0)*(Físico!H3),0)</f>
        <v>600</v>
      </c>
      <c r="J3" s="1">
        <f>IFERROR(VLOOKUP($A3,delib,2,0)*(Físico!I3),0)</f>
        <v>0</v>
      </c>
      <c r="K3" s="1">
        <f>IFERROR(VLOOKUP($A3,delib,2,0)*(Físico!J3),0)</f>
        <v>7200</v>
      </c>
      <c r="L3" s="1">
        <f>IFERROR(VLOOKUP($A3,delib,2,0)*(Físico!K3),0)</f>
        <v>2250</v>
      </c>
      <c r="M3" s="1">
        <f>IFERROR(VLOOKUP($A3,delib,2,0)*(Físico!L3),0)</f>
        <v>8250</v>
      </c>
      <c r="N3" s="1">
        <f>IFERROR(VLOOKUP($A3,delib,2,0)*(Físico!M3),0)</f>
        <v>0</v>
      </c>
      <c r="O3" s="1">
        <f>IFERROR(VLOOKUP($A3,delib,2,0)*(Físico!N3),0)</f>
        <v>1800</v>
      </c>
      <c r="P3" s="1">
        <f>IFERROR(VLOOKUP($A3,delib,2,0)*(Físico!O3),0)</f>
        <v>0</v>
      </c>
      <c r="Q3" s="1">
        <f>IFERROR(VLOOKUP($A3,delib,2,0)*(Físico!P3),0)</f>
        <v>600</v>
      </c>
      <c r="R3" s="1">
        <f>IFERROR(VLOOKUP($A3,delib,2,0)*(Físico!Q3),0)</f>
        <v>900</v>
      </c>
      <c r="S3" s="1">
        <f>IFERROR(VLOOKUP($A3,delib,2,0)*(Físico!R3),0)</f>
        <v>0</v>
      </c>
      <c r="T3" s="1">
        <f>IFERROR(VLOOKUP($A3,delib,2,0)*(Físico!S3),0)</f>
        <v>5250</v>
      </c>
      <c r="U3" s="1">
        <f>IFERROR(VLOOKUP($A3,delib,2,0)*(Físico!T3),0)</f>
        <v>5400</v>
      </c>
      <c r="V3" s="1">
        <f>IFERROR(VLOOKUP($A3,delib,2,0)*(Físico!U3),0)</f>
        <v>600</v>
      </c>
      <c r="W3" s="1">
        <f>IFERROR(VLOOKUP($A3,delib,2,0)*(Físico!V3),0)</f>
        <v>0</v>
      </c>
      <c r="X3" s="1">
        <f>IFERROR(VLOOKUP($A3,delib,2,0)*(Físico!W3),0)</f>
        <v>0</v>
      </c>
      <c r="Y3" s="1">
        <f>IFERROR(VLOOKUP($A3,delib,2,0)*(Físico!X3),0)</f>
        <v>0</v>
      </c>
      <c r="Z3" s="1">
        <f>IFERROR(VLOOKUP($A3,delib,2,0)*(Físico!Y3),0)</f>
        <v>0</v>
      </c>
      <c r="AA3" s="1">
        <f>IFERROR(VLOOKUP($A3,delib,2,0)*(Físico!Z3),0)</f>
        <v>11550</v>
      </c>
      <c r="AB3" s="1">
        <f>IFERROR(VLOOKUP($A3,delib,2,0)*(Físico!AA3),0)</f>
        <v>0</v>
      </c>
      <c r="AC3" s="1">
        <f>IFERROR(VLOOKUP($A3,delib,2,0)*(Físico!AB3),0)</f>
        <v>6900</v>
      </c>
      <c r="AD3" s="1">
        <f>IFERROR(VLOOKUP($A3,delib,2,0)*(Físico!AC3),0)</f>
        <v>0</v>
      </c>
      <c r="AE3" s="1">
        <f>IFERROR(VLOOKUP($A3,delib,2,0)*(Físico!AD3),0)</f>
        <v>0</v>
      </c>
      <c r="AF3" s="1">
        <f t="shared" ref="AF3:AF5" si="1">SUM(C3:AE3)</f>
        <v>58350</v>
      </c>
    </row>
    <row r="4" spans="1:32" x14ac:dyDescent="0.25">
      <c r="A4">
        <f t="shared" si="0"/>
        <v>309070023</v>
      </c>
      <c r="B4" t="s">
        <v>3</v>
      </c>
      <c r="C4" s="1">
        <f>IFERROR(VLOOKUP($A4,delib,2,0)*(Físico!B4),0)</f>
        <v>121200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0</v>
      </c>
      <c r="N4" s="1">
        <f>IFERROR(VLOOKUP($A4,delib,2,0)*(Físico!M4),0)</f>
        <v>6000</v>
      </c>
      <c r="O4" s="1">
        <f>IFERROR(VLOOKUP($A4,delib,2,0)*(Físico!N4),0)</f>
        <v>14100</v>
      </c>
      <c r="P4" s="1">
        <f>IFERROR(VLOOKUP($A4,delib,2,0)*(Físico!O4),0)</f>
        <v>0</v>
      </c>
      <c r="Q4" s="1">
        <f>IFERROR(VLOOKUP($A4,delib,2,0)*(Físico!P4),0)</f>
        <v>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68100</v>
      </c>
      <c r="U4" s="1">
        <f>IFERROR(VLOOKUP($A4,delib,2,0)*(Físico!T4),0)</f>
        <v>300</v>
      </c>
      <c r="V4" s="1">
        <f>IFERROR(VLOOKUP($A4,delib,2,0)*(Físico!U4),0)</f>
        <v>6900</v>
      </c>
      <c r="W4" s="1">
        <f>IFERROR(VLOOKUP($A4,delib,2,0)*(Físico!V4),0)</f>
        <v>0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0</v>
      </c>
      <c r="AA4" s="1">
        <f>IFERROR(VLOOKUP($A4,delib,2,0)*(Físico!Z4),0)</f>
        <v>0</v>
      </c>
      <c r="AB4" s="1">
        <f>IFERROR(VLOOKUP($A4,delib,2,0)*(Físico!AA4),0)</f>
        <v>0</v>
      </c>
      <c r="AC4" s="1">
        <f>IFERROR(VLOOKUP($A4,delib,2,0)*(Físico!AB4),0)</f>
        <v>0</v>
      </c>
      <c r="AD4" s="1">
        <f>IFERROR(VLOOKUP($A4,delib,2,0)*(Físico!AC4),0)</f>
        <v>600</v>
      </c>
      <c r="AE4" s="1">
        <f>IFERROR(VLOOKUP($A4,delib,2,0)*(Físico!AD4),0)</f>
        <v>0</v>
      </c>
      <c r="AF4" s="1">
        <f t="shared" si="1"/>
        <v>217200</v>
      </c>
    </row>
    <row r="5" spans="1:32" x14ac:dyDescent="0.25">
      <c r="A5">
        <f t="shared" si="0"/>
        <v>418010030</v>
      </c>
      <c r="B5" t="s">
        <v>4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0</v>
      </c>
      <c r="F5" s="1">
        <f>IFERROR(VLOOKUP($A5,delib,2,0)*(Físico!E5),0)</f>
        <v>10310.4</v>
      </c>
      <c r="G5" s="1">
        <f>IFERROR(VLOOKUP($A5,delib,2,0)*(Físico!F5),0)</f>
        <v>0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0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0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0</v>
      </c>
      <c r="X5" s="1">
        <f>IFERROR(VLOOKUP($A5,delib,2,0)*(Físico!W5),0)</f>
        <v>0</v>
      </c>
      <c r="Y5" s="1">
        <f>IFERROR(VLOOKUP($A5,delib,2,0)*(Físico!X5),0)</f>
        <v>0</v>
      </c>
      <c r="Z5" s="1">
        <f>IFERROR(VLOOKUP($A5,delib,2,0)*(Físico!Y5),0)</f>
        <v>0</v>
      </c>
      <c r="AA5" s="1">
        <f>IFERROR(VLOOKUP($A5,delib,2,0)*(Físico!Z5),0)</f>
        <v>0</v>
      </c>
      <c r="AB5" s="1">
        <f>IFERROR(VLOOKUP($A5,delib,2,0)*(Físico!AA5),0)</f>
        <v>0</v>
      </c>
      <c r="AC5" s="1">
        <f>IFERROR(VLOOKUP($A5,delib,2,0)*(Físico!AB5),0)</f>
        <v>0</v>
      </c>
      <c r="AD5" s="1">
        <f>IFERROR(VLOOKUP($A5,delib,2,0)*(Físico!AC5),0)</f>
        <v>0</v>
      </c>
      <c r="AE5" s="1">
        <f>IFERROR(VLOOKUP($A5,delib,2,0)*(Físico!AD5),0)</f>
        <v>0</v>
      </c>
      <c r="AF5" s="1">
        <f t="shared" si="1"/>
        <v>10310.4</v>
      </c>
    </row>
    <row r="6" spans="1:32" x14ac:dyDescent="0.25">
      <c r="B6" t="s">
        <v>5</v>
      </c>
      <c r="C6" s="1">
        <f t="shared" ref="C6:AE6" si="2">SUM(C2:C5)</f>
        <v>121200</v>
      </c>
      <c r="D6" s="1">
        <f t="shared" si="2"/>
        <v>21327.52</v>
      </c>
      <c r="E6" s="1">
        <f t="shared" si="2"/>
        <v>750</v>
      </c>
      <c r="F6" s="1">
        <f t="shared" si="2"/>
        <v>10310.4</v>
      </c>
      <c r="G6" s="1">
        <f t="shared" si="2"/>
        <v>111655.84</v>
      </c>
      <c r="H6" s="1">
        <f t="shared" si="2"/>
        <v>6300</v>
      </c>
      <c r="I6" s="1">
        <f t="shared" si="2"/>
        <v>600</v>
      </c>
      <c r="J6" s="1">
        <f t="shared" si="2"/>
        <v>3763.68</v>
      </c>
      <c r="K6" s="1">
        <f t="shared" si="2"/>
        <v>7200</v>
      </c>
      <c r="L6" s="1">
        <f t="shared" si="2"/>
        <v>2250</v>
      </c>
      <c r="M6" s="1">
        <f t="shared" si="2"/>
        <v>241598.16</v>
      </c>
      <c r="N6" s="1">
        <f t="shared" si="2"/>
        <v>6000</v>
      </c>
      <c r="O6" s="1">
        <f t="shared" si="2"/>
        <v>15900</v>
      </c>
      <c r="P6" s="1">
        <f t="shared" si="2"/>
        <v>106637.59999999999</v>
      </c>
      <c r="Q6" s="1">
        <f t="shared" si="2"/>
        <v>600</v>
      </c>
      <c r="R6" s="1">
        <f t="shared" si="2"/>
        <v>900</v>
      </c>
      <c r="S6" s="1">
        <f t="shared" si="2"/>
        <v>42655.040000000001</v>
      </c>
      <c r="T6" s="1">
        <f t="shared" si="2"/>
        <v>73350</v>
      </c>
      <c r="U6" s="1">
        <f t="shared" si="2"/>
        <v>5700</v>
      </c>
      <c r="V6" s="1">
        <f t="shared" si="2"/>
        <v>7500</v>
      </c>
      <c r="W6" s="1">
        <f t="shared" si="2"/>
        <v>116674.08</v>
      </c>
      <c r="X6" s="1">
        <f t="shared" si="2"/>
        <v>12545.599999999999</v>
      </c>
      <c r="Y6" s="1">
        <f t="shared" si="2"/>
        <v>66491.679999999993</v>
      </c>
      <c r="Z6" s="1">
        <f t="shared" si="2"/>
        <v>2509.12</v>
      </c>
      <c r="AA6" s="1">
        <f t="shared" si="2"/>
        <v>11550</v>
      </c>
      <c r="AB6" s="1">
        <f t="shared" si="2"/>
        <v>309876.32</v>
      </c>
      <c r="AC6" s="1">
        <f t="shared" si="2"/>
        <v>6900</v>
      </c>
      <c r="AD6" s="1">
        <f t="shared" si="2"/>
        <v>600</v>
      </c>
      <c r="AE6" s="1">
        <f t="shared" si="2"/>
        <v>486769.27999999997</v>
      </c>
      <c r="AF6" s="1">
        <f>SUM(AF2:AF5)</f>
        <v>1800114.3199999998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2026-01-12T18:29:09Z</dcterms:created>
  <dcterms:modified xsi:type="dcterms:W3CDTF">2026-01-12T18:46:32Z</dcterms:modified>
</cp:coreProperties>
</file>