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Novembro\Detalhado\"/>
    </mc:Choice>
  </mc:AlternateContent>
  <xr:revisionPtr revIDLastSave="0" documentId="13_ncr:1_{9E6580AB-4C8B-4CB7-AC73-FA808CBD87CD}" xr6:coauthVersionLast="47" xr6:coauthVersionMax="47" xr10:uidLastSave="{00000000-0000-0000-0000-000000000000}"/>
  <bookViews>
    <workbookView xWindow="-120" yWindow="-120" windowWidth="29040" windowHeight="15840" activeTab="2" xr2:uid="{51196387-8345-4D22-A0C7-EAAE7A8FDC7B}"/>
  </bookViews>
  <sheets>
    <sheet name="Delib" sheetId="2" r:id="rId1"/>
    <sheet name="Físico" sheetId="1" r:id="rId2"/>
    <sheet name="Complemento" sheetId="3" r:id="rId3"/>
  </sheets>
  <definedNames>
    <definedName name="delib">Delib!$A$1:$K$20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3" l="1"/>
  <c r="Z2" i="3"/>
  <c r="D2" i="3"/>
  <c r="D8" i="3" s="1"/>
  <c r="C2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3" i="3"/>
  <c r="Z4" i="3"/>
  <c r="Z5" i="3"/>
  <c r="Z6" i="3"/>
  <c r="Z7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A3" i="3"/>
  <c r="A4" i="3"/>
  <c r="A5" i="3"/>
  <c r="A6" i="3"/>
  <c r="A7" i="3"/>
  <c r="A2" i="3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C8" i="3" l="1"/>
</calcChain>
</file>

<file path=xl/sharedStrings.xml><?xml version="1.0" encoding="utf-8"?>
<sst xmlns="http://schemas.openxmlformats.org/spreadsheetml/2006/main" count="169" uniqueCount="75">
  <si>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</si>
  <si>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</si>
  <si>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</si>
  <si>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</si>
  <si>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0418010013 CONFECCAO DE FISTULA ARTERIO-VENOSA C/ ENXERTIA D</t>
  </si>
  <si>
    <t>0418010030 CONFECCAO DE FISTULA ARTERIO-VENOSA P/ HEMODIALIS</t>
  </si>
  <si>
    <t>0418020027 LIGADURA DE FISTULA ARTERIO-VENOSA</t>
  </si>
  <si>
    <t>Total</t>
  </si>
  <si>
    <t>0019259 POLICLINICA MUNICIPAL CONTINENTE</t>
  </si>
  <si>
    <t>2303167 HOSPITAL SANTO ANTONIO DE ITAPEMA</t>
  </si>
  <si>
    <t>2303892 HOSPITAL SAO FRANCISCO</t>
  </si>
  <si>
    <t>2306336 HOSPITAL SAO JOSE</t>
  </si>
  <si>
    <t>2306344 HOSPITAL JARAGUA</t>
  </si>
  <si>
    <t>2418177 HOSPITAL SAO FRANCISCO DE ASSIS</t>
  </si>
  <si>
    <t>2521296 HOSPITAL BETHESDA</t>
  </si>
  <si>
    <t>2521792 HOSPITAL E MATERNIDADE SAGRADA FAMILIA</t>
  </si>
  <si>
    <t>2522209 HOSPITAL MISERICORDIA</t>
  </si>
  <si>
    <t>2641445 POLICLINICA DE REFERENCIA REGIONAL RIO DO SUL</t>
  </si>
  <si>
    <t>2662914 HOSPITAL SEARA DO BEM MATERNO E INFANTIL</t>
  </si>
  <si>
    <t>2701464 CIS AMOSC</t>
  </si>
  <si>
    <t>3123251 HOSPITAL DE OLHOS DE BLUMENAU</t>
  </si>
  <si>
    <t>3678385 BOJ</t>
  </si>
  <si>
    <t>5195756 CIS NORDESTE SC</t>
  </si>
  <si>
    <t>6567274 CLINICA DE OLHOS ANTONELLI</t>
  </si>
  <si>
    <t>7486596 HOSPITAL REGIONAL DE BIGUACU HELMUTH NASS</t>
  </si>
  <si>
    <t>9712038 HOSPITAL DE OLHOS DE CRICIUMA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</si>
  <si>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</si>
  <si>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</si>
  <si>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</si>
  <si>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</si>
  <si>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</si>
  <si>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</si>
  <si>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</si>
  <si>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</si>
  <si>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</si>
  <si>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</si>
  <si>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0407010173 - GASTROPLASTIA COM DERIVAÇÃO INTESTINAL</t>
  </si>
  <si>
    <t>GASTRO</t>
  </si>
  <si>
    <t>AIH ESTADO</t>
  </si>
  <si>
    <t>alta</t>
  </si>
  <si>
    <t>04 - Fundo de Ações Estratégicas e Compensações (FAEC)</t>
  </si>
  <si>
    <t>0407010386 - CIRURGIA BARIÁTRICA POR VIDEOLAPAROSCOPIA</t>
  </si>
  <si>
    <t>0407030255 - COLANGIOPANCREATOGRAFIA RETRÓGRADA ENDOSCÓPICA TERAPÊUTICA</t>
  </si>
  <si>
    <t>GASTRO*</t>
  </si>
  <si>
    <t>0303050233 - TRATAMENTO MEDICAMENTOSO DE DOENÇA DA RETINA</t>
  </si>
  <si>
    <t>OFTALMO *</t>
  </si>
  <si>
    <t>APAC Estado</t>
  </si>
  <si>
    <t>média</t>
  </si>
  <si>
    <t xml:space="preserve"> 04 - Fundo de Ações Estratégicas e Compensações (FAEC</t>
  </si>
  <si>
    <t>416040292 - PERITONECTOMIA EM ONCOLOGIA</t>
  </si>
  <si>
    <t>ONCOLOGIA</t>
  </si>
  <si>
    <t>0413040054 - DERMOLIPECTOMIA ABDOMINAL POS-CIRURGIA BARIATRICA</t>
  </si>
  <si>
    <t>PLASTICA/GASTRO</t>
  </si>
  <si>
    <t>0413040062 - DERMOLIPECTOMIA BRAQUIAL POS-CIRURGIA BARIÁTRICA</t>
  </si>
  <si>
    <t>0413040070 - DERMOLIPECTOMIA CRURAL POS-CIRURGIA BARIÁTRICA</t>
  </si>
  <si>
    <t>0413040089 - MAMOPLASTIA PÓS-CIRURGIA BARIÁTRICA</t>
  </si>
  <si>
    <t>0413040259 - DERMOLIPECTOMIA ABDOMINAL CIRCUNFERENCIAL PÓS CIRURGIA BARIATRICA</t>
  </si>
  <si>
    <t>0418010013 - CONFECCAO DE FISTULA ARTERIO-VENOSA C/ ENXERTIA DE POLITETRAFLUORETILENO (PTFE)</t>
  </si>
  <si>
    <t>UROLOGIA/NEFROLOGIA *</t>
  </si>
  <si>
    <t>APAC ESTADO</t>
  </si>
  <si>
    <t>0418010021 - CONFECCAO DE FISTULA ARTERIO-VENOSA C/ ENXERTO AUTOLOGO</t>
  </si>
  <si>
    <t>0418010030 - CONFECCAO DE FISTULA ARTERIO-VENOSA P/ HEMODIALISE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</si>
  <si>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</si>
  <si>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</si>
  <si>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</si>
  <si>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0418020035 - RETIRADA DE CATETER TIPO TENCKHOFF / SIMILAR DE LONGA PERMANÊNCIA</t>
  </si>
  <si>
    <t>0309070015 - TRATAMENTO ESCLEROSANTE NÃO ESTÉTICO DE VARIZES DOS MEMBROS INFERIORES (UNILATERAL)</t>
  </si>
  <si>
    <t>VASCULAR *</t>
  </si>
  <si>
    <t>BPAI</t>
  </si>
  <si>
    <t>0309070023 - TRATAMENTO ESCLEROSANTE NÃO ESTÉTICO DE VARIZES DOS MEMBROS INFERIORES (BILATERAL)</t>
  </si>
  <si>
    <t>0366323 HOSPITAL DIA MARIA SCHMITT</t>
  </si>
  <si>
    <t>0610062 HOSPITAL DE OLHOS DE CONCORDIA LTDA</t>
  </si>
  <si>
    <t>2335026 AEM AMBULATORIO DE ESPECIALIDADES MEDICAS</t>
  </si>
  <si>
    <t>2490935 HOSPITAL FELIX DA COSTA GOMES</t>
  </si>
  <si>
    <t>2522411 HOSPITAL AZAMBUJA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</si>
</sst>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44" fontId="0" fillId="0" borderId="0" xfId="1" applyFont="1"/>
    <xf numFmtId="44" fontId="0" fillId="2" borderId="0" xfId="1" applyFont="1" applyFill="1"/>
    <xf numFmtId="2" fontId="0" fillId="2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5BA0-04FC-41DE-AE23-5E005426E18D}">
  <dimension ref="A1:K20"/>
  <sheetViews>
    <sheetView workbookViewId="0">
      <selection sqref="A1:K20"/>
    </sheetView>
  </sheetViews>
  <sheetFormatPr defaultRowHeight="15" x14ac:dyDescent="0.25"/>
  <sheetData>
    <row r="1" spans="1:11" x14ac:dyDescent="0.25">
      <c r="B1" t="s">
        <v>26</v>
      </c>
      <c r="C1" t="s">
        <v>27</v>
      </c>
      <c r="D1" t="s">
        <v>28</v>
      </c>
      <c r="E1" t="s">
        <v>29</v>
      </c>
      <c r="F1" s="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</row>
    <row r="2" spans="1:11" x14ac:dyDescent="0.25">
      <c r="A2">
        <v>407010173</v>
      </c>
      <c r="B2" t="s">
        <v>36</v>
      </c>
      <c r="C2" t="s">
        <v>37</v>
      </c>
      <c r="D2" t="s">
        <v>38</v>
      </c>
      <c r="E2" s="2">
        <v>4350</v>
      </c>
      <c r="F2" s="3">
        <v>2175</v>
      </c>
      <c r="G2" s="2"/>
      <c r="H2" s="2">
        <v>6525</v>
      </c>
      <c r="I2" t="s">
        <v>39</v>
      </c>
      <c r="J2" t="s">
        <v>40</v>
      </c>
      <c r="K2" s="4">
        <f>F2/E2</f>
        <v>0.5</v>
      </c>
    </row>
    <row r="3" spans="1:11" x14ac:dyDescent="0.25">
      <c r="A3">
        <v>407010386</v>
      </c>
      <c r="B3" t="s">
        <v>41</v>
      </c>
      <c r="C3" t="s">
        <v>37</v>
      </c>
      <c r="D3" t="s">
        <v>38</v>
      </c>
      <c r="E3" s="2">
        <v>6145</v>
      </c>
      <c r="F3" s="3">
        <v>3072.5</v>
      </c>
      <c r="G3" s="2"/>
      <c r="H3" s="2">
        <v>9217.5</v>
      </c>
      <c r="I3" t="s">
        <v>39</v>
      </c>
      <c r="J3" t="s">
        <v>40</v>
      </c>
      <c r="K3" s="4">
        <f t="shared" ref="K3:K20" si="0">F3/E3</f>
        <v>0.5</v>
      </c>
    </row>
    <row r="4" spans="1:11" x14ac:dyDescent="0.25">
      <c r="A4">
        <v>407030255</v>
      </c>
      <c r="B4" t="s">
        <v>42</v>
      </c>
      <c r="C4" t="s">
        <v>43</v>
      </c>
      <c r="D4" t="s">
        <v>38</v>
      </c>
      <c r="E4" s="2">
        <v>2023.53</v>
      </c>
      <c r="F4" s="3">
        <v>0</v>
      </c>
      <c r="G4" s="2">
        <v>2428.54</v>
      </c>
      <c r="H4" s="2">
        <v>4452.07</v>
      </c>
      <c r="I4" t="s">
        <v>39</v>
      </c>
      <c r="J4" t="s">
        <v>40</v>
      </c>
      <c r="K4" s="4">
        <f t="shared" si="0"/>
        <v>0</v>
      </c>
    </row>
    <row r="5" spans="1:11" x14ac:dyDescent="0.25">
      <c r="A5">
        <v>303050233</v>
      </c>
      <c r="B5" t="s">
        <v>44</v>
      </c>
      <c r="C5" t="s">
        <v>45</v>
      </c>
      <c r="D5" t="s">
        <v>46</v>
      </c>
      <c r="E5" s="2">
        <v>627.28</v>
      </c>
      <c r="F5" s="3">
        <v>1254.56</v>
      </c>
      <c r="G5" s="2"/>
      <c r="H5" s="2">
        <v>1881.84</v>
      </c>
      <c r="I5" t="s">
        <v>47</v>
      </c>
      <c r="J5" t="s">
        <v>48</v>
      </c>
      <c r="K5" s="4">
        <f t="shared" si="0"/>
        <v>2</v>
      </c>
    </row>
    <row r="6" spans="1:11" x14ac:dyDescent="0.25">
      <c r="A6">
        <v>416040292</v>
      </c>
      <c r="B6" t="s">
        <v>49</v>
      </c>
      <c r="C6" t="s">
        <v>50</v>
      </c>
      <c r="D6" t="s">
        <v>38</v>
      </c>
      <c r="E6" s="2">
        <v>6569.67</v>
      </c>
      <c r="F6" s="3">
        <v>6569.67</v>
      </c>
      <c r="G6" s="2"/>
      <c r="H6" s="2">
        <v>13139.34</v>
      </c>
      <c r="I6" t="s">
        <v>39</v>
      </c>
      <c r="J6" t="s">
        <v>40</v>
      </c>
      <c r="K6" s="4">
        <f t="shared" si="0"/>
        <v>1</v>
      </c>
    </row>
    <row r="7" spans="1:11" x14ac:dyDescent="0.25">
      <c r="A7">
        <v>413040054</v>
      </c>
      <c r="B7" t="s">
        <v>51</v>
      </c>
      <c r="C7" t="s">
        <v>52</v>
      </c>
      <c r="D7" t="s">
        <v>38</v>
      </c>
      <c r="E7" s="2">
        <v>862.35</v>
      </c>
      <c r="F7" s="3">
        <v>862.35</v>
      </c>
      <c r="G7" s="2"/>
      <c r="H7" s="2">
        <v>1724.7</v>
      </c>
      <c r="I7" t="s">
        <v>39</v>
      </c>
      <c r="J7" t="s">
        <v>40</v>
      </c>
      <c r="K7" s="4">
        <f t="shared" si="0"/>
        <v>1</v>
      </c>
    </row>
    <row r="8" spans="1:11" x14ac:dyDescent="0.25">
      <c r="A8">
        <v>413040062</v>
      </c>
      <c r="B8" t="s">
        <v>53</v>
      </c>
      <c r="C8" t="s">
        <v>52</v>
      </c>
      <c r="D8" t="s">
        <v>38</v>
      </c>
      <c r="E8" s="2">
        <v>862.32</v>
      </c>
      <c r="F8" s="3">
        <v>862.32</v>
      </c>
      <c r="G8" s="2"/>
      <c r="H8" s="2">
        <v>1724.64</v>
      </c>
      <c r="I8" t="s">
        <v>39</v>
      </c>
      <c r="J8" t="s">
        <v>40</v>
      </c>
      <c r="K8" s="4">
        <f t="shared" si="0"/>
        <v>1</v>
      </c>
    </row>
    <row r="9" spans="1:11" x14ac:dyDescent="0.25">
      <c r="A9">
        <v>413040070</v>
      </c>
      <c r="B9" t="s">
        <v>54</v>
      </c>
      <c r="C9" t="s">
        <v>52</v>
      </c>
      <c r="D9" t="s">
        <v>38</v>
      </c>
      <c r="E9" s="2">
        <v>862.35</v>
      </c>
      <c r="F9" s="3">
        <v>862.35</v>
      </c>
      <c r="G9" s="2"/>
      <c r="H9" s="2">
        <v>1724.7</v>
      </c>
      <c r="I9" t="s">
        <v>39</v>
      </c>
      <c r="J9" t="s">
        <v>40</v>
      </c>
      <c r="K9" s="4">
        <f t="shared" si="0"/>
        <v>1</v>
      </c>
    </row>
    <row r="10" spans="1:11" x14ac:dyDescent="0.25">
      <c r="A10">
        <v>413040089</v>
      </c>
      <c r="B10" t="s">
        <v>55</v>
      </c>
      <c r="C10" t="s">
        <v>52</v>
      </c>
      <c r="D10" t="s">
        <v>38</v>
      </c>
      <c r="E10" s="2">
        <v>851.52</v>
      </c>
      <c r="F10" s="3">
        <v>851.52</v>
      </c>
      <c r="G10" s="2"/>
      <c r="H10" s="2">
        <v>1703.04</v>
      </c>
      <c r="I10" t="s">
        <v>39</v>
      </c>
      <c r="J10" t="s">
        <v>40</v>
      </c>
      <c r="K10" s="4">
        <f t="shared" si="0"/>
        <v>1</v>
      </c>
    </row>
    <row r="11" spans="1:11" x14ac:dyDescent="0.25">
      <c r="A11">
        <v>413040259</v>
      </c>
      <c r="B11" t="s">
        <v>56</v>
      </c>
      <c r="C11" t="s">
        <v>52</v>
      </c>
      <c r="D11" t="s">
        <v>38</v>
      </c>
      <c r="E11" s="2">
        <v>1052.2</v>
      </c>
      <c r="F11" s="3">
        <v>1052.2</v>
      </c>
      <c r="G11" s="2"/>
      <c r="H11" s="2">
        <v>2104.4</v>
      </c>
      <c r="I11" t="s">
        <v>39</v>
      </c>
      <c r="J11" t="s">
        <v>40</v>
      </c>
      <c r="K11" s="4">
        <f t="shared" si="0"/>
        <v>1</v>
      </c>
    </row>
    <row r="12" spans="1:11" x14ac:dyDescent="0.25">
      <c r="A12">
        <v>418010013</v>
      </c>
      <c r="B12" t="s">
        <v>57</v>
      </c>
      <c r="C12" t="s">
        <v>58</v>
      </c>
      <c r="D12" t="s">
        <v>59</v>
      </c>
      <c r="E12" s="2">
        <v>1453.85</v>
      </c>
      <c r="F12" s="3">
        <v>4361.55</v>
      </c>
      <c r="G12" s="2"/>
      <c r="H12" s="2">
        <v>5815.4</v>
      </c>
      <c r="I12" t="s">
        <v>47</v>
      </c>
      <c r="J12" t="s">
        <v>48</v>
      </c>
      <c r="K12" s="4">
        <f t="shared" si="0"/>
        <v>3.0000000000000004</v>
      </c>
    </row>
    <row r="13" spans="1:11" x14ac:dyDescent="0.25">
      <c r="A13">
        <v>418010021</v>
      </c>
      <c r="B13" t="s">
        <v>60</v>
      </c>
      <c r="C13" t="s">
        <v>58</v>
      </c>
      <c r="D13" t="s">
        <v>59</v>
      </c>
      <c r="E13" s="2">
        <v>685.53</v>
      </c>
      <c r="F13" s="3">
        <v>2056.59</v>
      </c>
      <c r="G13" s="2"/>
      <c r="H13" s="2">
        <v>2742.12</v>
      </c>
      <c r="I13" t="s">
        <v>47</v>
      </c>
      <c r="J13" t="s">
        <v>48</v>
      </c>
      <c r="K13" s="4">
        <f t="shared" si="0"/>
        <v>3.0000000000000004</v>
      </c>
    </row>
    <row r="14" spans="1:11" x14ac:dyDescent="0.25">
      <c r="A14">
        <v>418010030</v>
      </c>
      <c r="B14" t="s">
        <v>61</v>
      </c>
      <c r="C14" t="s">
        <v>58</v>
      </c>
      <c r="D14" t="s">
        <v>59</v>
      </c>
      <c r="E14" s="2">
        <v>859.2</v>
      </c>
      <c r="F14" s="3">
        <v>2577.6</v>
      </c>
      <c r="G14" s="2"/>
      <c r="H14" s="2">
        <v>3436.8</v>
      </c>
      <c r="I14" t="s">
        <v>47</v>
      </c>
      <c r="J14" t="s">
        <v>48</v>
      </c>
      <c r="K14" s="4">
        <f t="shared" si="0"/>
        <v>2.9999999999999996</v>
      </c>
    </row>
    <row r="15" spans="1:11" x14ac:dyDescent="0.25">
      <c r="A15">
        <v>418010080</v>
      </c>
      <c r="B15" t="s">
        <v>62</v>
      </c>
      <c r="C15" t="s">
        <v>58</v>
      </c>
      <c r="D15" t="s">
        <v>59</v>
      </c>
      <c r="E15" s="2">
        <v>400</v>
      </c>
      <c r="F15" s="3">
        <v>1200</v>
      </c>
      <c r="G15" s="2"/>
      <c r="H15" s="2">
        <v>1600</v>
      </c>
      <c r="I15" t="s">
        <v>47</v>
      </c>
      <c r="J15" t="s">
        <v>48</v>
      </c>
      <c r="K15" s="4">
        <f t="shared" si="0"/>
        <v>3</v>
      </c>
    </row>
    <row r="16" spans="1:11" x14ac:dyDescent="0.25">
      <c r="A16">
        <v>418020019</v>
      </c>
      <c r="B16" t="s">
        <v>63</v>
      </c>
      <c r="C16" t="s">
        <v>58</v>
      </c>
      <c r="D16" t="s">
        <v>59</v>
      </c>
      <c r="E16" s="2">
        <v>600</v>
      </c>
      <c r="F16" s="3">
        <v>1800</v>
      </c>
      <c r="G16" s="2"/>
      <c r="H16" s="2">
        <v>2400</v>
      </c>
      <c r="I16" t="s">
        <v>47</v>
      </c>
      <c r="J16" t="s">
        <v>48</v>
      </c>
      <c r="K16" s="4">
        <f t="shared" si="0"/>
        <v>3</v>
      </c>
    </row>
    <row r="17" spans="1:11" x14ac:dyDescent="0.25">
      <c r="A17">
        <v>418020027</v>
      </c>
      <c r="B17" t="s">
        <v>64</v>
      </c>
      <c r="C17" t="s">
        <v>58</v>
      </c>
      <c r="D17" t="s">
        <v>59</v>
      </c>
      <c r="E17" s="2">
        <v>600</v>
      </c>
      <c r="F17" s="3">
        <v>1800</v>
      </c>
      <c r="G17" s="2"/>
      <c r="H17" s="2">
        <v>2400</v>
      </c>
      <c r="I17" t="s">
        <v>47</v>
      </c>
      <c r="J17" t="s">
        <v>48</v>
      </c>
      <c r="K17" s="4">
        <f t="shared" si="0"/>
        <v>3</v>
      </c>
    </row>
    <row r="18" spans="1:11" x14ac:dyDescent="0.25">
      <c r="A18">
        <v>418020035</v>
      </c>
      <c r="B18" t="s">
        <v>65</v>
      </c>
      <c r="C18" t="s">
        <v>58</v>
      </c>
      <c r="D18" t="s">
        <v>46</v>
      </c>
      <c r="E18" s="2">
        <v>400</v>
      </c>
      <c r="F18" s="3">
        <v>1200</v>
      </c>
      <c r="G18" s="2"/>
      <c r="H18" s="2">
        <v>1600</v>
      </c>
      <c r="I18" t="s">
        <v>47</v>
      </c>
      <c r="J18" t="s">
        <v>48</v>
      </c>
      <c r="K18" s="4">
        <f t="shared" si="0"/>
        <v>3</v>
      </c>
    </row>
    <row r="19" spans="1:11" x14ac:dyDescent="0.25">
      <c r="A19">
        <v>309070015</v>
      </c>
      <c r="B19" t="s">
        <v>66</v>
      </c>
      <c r="C19" t="s">
        <v>67</v>
      </c>
      <c r="D19" t="s">
        <v>68</v>
      </c>
      <c r="E19" s="2">
        <v>300.77999999999997</v>
      </c>
      <c r="F19" s="3">
        <v>600</v>
      </c>
      <c r="G19" s="2"/>
      <c r="H19" s="2">
        <v>900.78</v>
      </c>
      <c r="I19" t="s">
        <v>47</v>
      </c>
      <c r="J19" t="s">
        <v>48</v>
      </c>
      <c r="K19" s="4">
        <f t="shared" si="0"/>
        <v>1.9948134849391583</v>
      </c>
    </row>
    <row r="20" spans="1:11" x14ac:dyDescent="0.25">
      <c r="A20">
        <v>309070023</v>
      </c>
      <c r="B20" t="s">
        <v>69</v>
      </c>
      <c r="C20" t="s">
        <v>67</v>
      </c>
      <c r="D20" t="s">
        <v>68</v>
      </c>
      <c r="E20" s="2">
        <v>392.62</v>
      </c>
      <c r="F20" s="3">
        <v>600</v>
      </c>
      <c r="G20" s="2"/>
      <c r="H20" s="2">
        <v>992.62</v>
      </c>
      <c r="I20" t="s">
        <v>47</v>
      </c>
      <c r="J20" t="s">
        <v>48</v>
      </c>
      <c r="K20" s="4">
        <f t="shared" si="0"/>
        <v>1.5281952014670674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9704-6024-4F98-8038-2A4A122A7D11}">
  <dimension ref="A1:Y8"/>
  <sheetViews>
    <sheetView workbookViewId="0">
      <selection sqref="A1:Y8"/>
    </sheetView>
  </sheetViews>
  <sheetFormatPr defaultRowHeight="15" x14ac:dyDescent="0.25"/>
  <sheetData>
    <row r="1" spans="1:25" x14ac:dyDescent="0.25">
      <c r="A1" t="s">
        <v>0</v>
      </c>
      <c r="B1" t="s">
        <v>8</v>
      </c>
      <c r="C1" t="s">
        <v>70</v>
      </c>
      <c r="D1" t="s">
        <v>71</v>
      </c>
      <c r="E1" t="s">
        <v>9</v>
      </c>
      <c r="F1" t="s">
        <v>10</v>
      </c>
      <c r="G1" t="s">
        <v>11</v>
      </c>
      <c r="H1" t="s">
        <v>12</v>
      </c>
      <c r="I1" t="s">
        <v>72</v>
      </c>
      <c r="J1" t="s">
        <v>13</v>
      </c>
      <c r="K1" t="s">
        <v>73</v>
      </c>
      <c r="L1" t="s">
        <v>14</v>
      </c>
      <c r="M1" t="s">
        <v>15</v>
      </c>
      <c r="N1" t="s">
        <v>16</v>
      </c>
      <c r="O1" t="s">
        <v>74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7</v>
      </c>
    </row>
    <row r="2" spans="1:25" x14ac:dyDescent="0.25">
      <c r="A2" t="s">
        <v>1</v>
      </c>
      <c r="B2">
        <v>0</v>
      </c>
      <c r="C2">
        <v>0</v>
      </c>
      <c r="D2">
        <v>5</v>
      </c>
      <c r="E2">
        <v>0</v>
      </c>
      <c r="F2">
        <v>1</v>
      </c>
      <c r="G2">
        <v>146</v>
      </c>
      <c r="H2">
        <v>0</v>
      </c>
      <c r="I2">
        <v>0</v>
      </c>
      <c r="J2">
        <v>0</v>
      </c>
      <c r="K2">
        <v>0</v>
      </c>
      <c r="L2">
        <v>80</v>
      </c>
      <c r="M2">
        <v>0</v>
      </c>
      <c r="N2">
        <v>34</v>
      </c>
      <c r="O2">
        <v>50</v>
      </c>
      <c r="P2">
        <v>0</v>
      </c>
      <c r="Q2">
        <v>69</v>
      </c>
      <c r="R2">
        <v>0</v>
      </c>
      <c r="S2">
        <v>24</v>
      </c>
      <c r="T2">
        <v>50</v>
      </c>
      <c r="U2">
        <v>0</v>
      </c>
      <c r="V2">
        <v>280</v>
      </c>
      <c r="W2">
        <v>0</v>
      </c>
      <c r="X2">
        <v>514</v>
      </c>
      <c r="Y2">
        <v>1253</v>
      </c>
    </row>
    <row r="3" spans="1:25" x14ac:dyDescent="0.25">
      <c r="A3" t="s">
        <v>2</v>
      </c>
      <c r="B3">
        <v>3</v>
      </c>
      <c r="C3">
        <v>359</v>
      </c>
      <c r="D3">
        <v>0</v>
      </c>
      <c r="E3">
        <v>4</v>
      </c>
      <c r="F3">
        <v>0</v>
      </c>
      <c r="G3">
        <v>0</v>
      </c>
      <c r="H3">
        <v>103</v>
      </c>
      <c r="I3">
        <v>5</v>
      </c>
      <c r="J3">
        <v>84</v>
      </c>
      <c r="K3">
        <v>10</v>
      </c>
      <c r="L3">
        <v>69</v>
      </c>
      <c r="M3">
        <v>0</v>
      </c>
      <c r="N3">
        <v>78</v>
      </c>
      <c r="O3">
        <v>0</v>
      </c>
      <c r="P3">
        <v>9</v>
      </c>
      <c r="Q3">
        <v>0</v>
      </c>
      <c r="R3">
        <v>27</v>
      </c>
      <c r="S3">
        <v>0</v>
      </c>
      <c r="T3">
        <v>0</v>
      </c>
      <c r="U3">
        <v>15</v>
      </c>
      <c r="V3">
        <v>0</v>
      </c>
      <c r="W3">
        <v>52</v>
      </c>
      <c r="X3">
        <v>0</v>
      </c>
      <c r="Y3">
        <v>818</v>
      </c>
    </row>
    <row r="4" spans="1:25" x14ac:dyDescent="0.25">
      <c r="A4" t="s">
        <v>3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43</v>
      </c>
      <c r="N4">
        <v>0</v>
      </c>
      <c r="O4">
        <v>0</v>
      </c>
      <c r="P4">
        <v>2</v>
      </c>
      <c r="Q4">
        <v>0</v>
      </c>
      <c r="R4">
        <v>39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85</v>
      </c>
    </row>
    <row r="5" spans="1:25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</row>
    <row r="6" spans="1:25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</row>
    <row r="7" spans="1:25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</row>
    <row r="8" spans="1:25" x14ac:dyDescent="0.25">
      <c r="A8" t="s">
        <v>7</v>
      </c>
      <c r="B8">
        <v>4</v>
      </c>
      <c r="C8">
        <v>359</v>
      </c>
      <c r="D8">
        <v>5</v>
      </c>
      <c r="E8">
        <v>4</v>
      </c>
      <c r="F8">
        <v>4</v>
      </c>
      <c r="G8">
        <v>146</v>
      </c>
      <c r="H8">
        <v>103</v>
      </c>
      <c r="I8">
        <v>5</v>
      </c>
      <c r="J8">
        <v>84</v>
      </c>
      <c r="K8">
        <v>10</v>
      </c>
      <c r="L8">
        <v>149</v>
      </c>
      <c r="M8">
        <v>43</v>
      </c>
      <c r="N8">
        <v>112</v>
      </c>
      <c r="O8">
        <v>50</v>
      </c>
      <c r="P8">
        <v>11</v>
      </c>
      <c r="Q8">
        <v>69</v>
      </c>
      <c r="R8">
        <v>66</v>
      </c>
      <c r="S8">
        <v>24</v>
      </c>
      <c r="T8">
        <v>50</v>
      </c>
      <c r="U8">
        <v>15</v>
      </c>
      <c r="V8">
        <v>280</v>
      </c>
      <c r="W8">
        <v>52</v>
      </c>
      <c r="X8">
        <v>514</v>
      </c>
      <c r="Y8">
        <v>2159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AC01-21F9-4C06-946E-A18FF8E8F21A}">
  <dimension ref="A1:Z8"/>
  <sheetViews>
    <sheetView tabSelected="1" topLeftCell="J1" workbookViewId="0">
      <selection activeCell="Z8" sqref="Z8"/>
    </sheetView>
  </sheetViews>
  <sheetFormatPr defaultRowHeight="15" x14ac:dyDescent="0.25"/>
  <cols>
    <col min="1" max="1" width="10" bestFit="1" customWidth="1"/>
    <col min="2" max="2" width="10.85546875" customWidth="1"/>
    <col min="3" max="3" width="12.28515625" bestFit="1" customWidth="1"/>
    <col min="4" max="4" width="14.28515625" bestFit="1" customWidth="1"/>
    <col min="5" max="6" width="12.28515625" bestFit="1" customWidth="1"/>
    <col min="7" max="7" width="14.42578125" bestFit="1" customWidth="1"/>
    <col min="8" max="8" width="14.28515625" bestFit="1" customWidth="1"/>
    <col min="9" max="12" width="13.42578125" bestFit="1" customWidth="1"/>
    <col min="13" max="13" width="14.28515625" bestFit="1" customWidth="1"/>
    <col min="14" max="15" width="13.28515625" bestFit="1" customWidth="1"/>
    <col min="16" max="19" width="13.42578125" bestFit="1" customWidth="1"/>
    <col min="20" max="20" width="13.28515625" bestFit="1" customWidth="1"/>
    <col min="21" max="21" width="13.42578125" bestFit="1" customWidth="1"/>
    <col min="22" max="22" width="14.42578125" bestFit="1" customWidth="1"/>
    <col min="23" max="23" width="14.28515625" bestFit="1" customWidth="1"/>
    <col min="24" max="24" width="14.42578125" bestFit="1" customWidth="1"/>
    <col min="25" max="25" width="14.28515625" bestFit="1" customWidth="1"/>
    <col min="26" max="26" width="15.85546875" bestFit="1" customWidth="1"/>
    <col min="27" max="27" width="14.28515625" bestFit="1" customWidth="1"/>
    <col min="28" max="28" width="15.85546875" bestFit="1" customWidth="1"/>
  </cols>
  <sheetData>
    <row r="1" spans="1:26" x14ac:dyDescent="0.25">
      <c r="B1" t="s">
        <v>0</v>
      </c>
      <c r="C1" t="s">
        <v>8</v>
      </c>
      <c r="D1" t="s">
        <v>70</v>
      </c>
      <c r="E1" t="s">
        <v>71</v>
      </c>
      <c r="F1" t="s">
        <v>9</v>
      </c>
      <c r="G1" t="s">
        <v>10</v>
      </c>
      <c r="H1" t="s">
        <v>11</v>
      </c>
      <c r="I1" t="s">
        <v>12</v>
      </c>
      <c r="J1" t="s">
        <v>72</v>
      </c>
      <c r="K1" t="s">
        <v>13</v>
      </c>
      <c r="L1" t="s">
        <v>73</v>
      </c>
      <c r="M1" t="s">
        <v>14</v>
      </c>
      <c r="N1" t="s">
        <v>15</v>
      </c>
      <c r="O1" t="s">
        <v>16</v>
      </c>
      <c r="P1" t="s">
        <v>74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7</v>
      </c>
    </row>
    <row r="2" spans="1:26" x14ac:dyDescent="0.25">
      <c r="A2">
        <f>LEFT(B2,10)*1</f>
        <v>303050233</v>
      </c>
      <c r="B2" t="s">
        <v>1</v>
      </c>
      <c r="C2" s="2">
        <f>VLOOKUP($A2,delib,6,0)*(Físico!B2)</f>
        <v>0</v>
      </c>
      <c r="D2" s="2">
        <f>VLOOKUP($A2,delib,6,0)*(Físico!C2)</f>
        <v>0</v>
      </c>
      <c r="E2" s="2">
        <f>VLOOKUP($A2,delib,6,0)*(Físico!D2)</f>
        <v>6272.7999999999993</v>
      </c>
      <c r="F2" s="2">
        <f>VLOOKUP($A2,delib,6,0)*(Físico!E2)</f>
        <v>0</v>
      </c>
      <c r="G2" s="2">
        <f>VLOOKUP($A2,delib,6,0)*(Físico!F2)</f>
        <v>1254.56</v>
      </c>
      <c r="H2" s="2">
        <f>VLOOKUP($A2,delib,6,0)*(Físico!G2)</f>
        <v>183165.75999999998</v>
      </c>
      <c r="I2" s="2">
        <f>VLOOKUP($A2,delib,6,0)*(Físico!H2)</f>
        <v>0</v>
      </c>
      <c r="J2" s="2">
        <f>VLOOKUP($A2,delib,6,0)*(Físico!I2)</f>
        <v>0</v>
      </c>
      <c r="K2" s="2">
        <f>VLOOKUP($A2,delib,6,0)*(Físico!J2)</f>
        <v>0</v>
      </c>
      <c r="L2" s="2">
        <f>VLOOKUP($A2,delib,6,0)*(Físico!K2)</f>
        <v>0</v>
      </c>
      <c r="M2" s="2">
        <f>VLOOKUP($A2,delib,6,0)*(Físico!L2)</f>
        <v>100364.79999999999</v>
      </c>
      <c r="N2" s="2">
        <f>VLOOKUP($A2,delib,6,0)*(Físico!M2)</f>
        <v>0</v>
      </c>
      <c r="O2" s="2">
        <f>VLOOKUP($A2,delib,6,0)*(Físico!N2)</f>
        <v>42655.040000000001</v>
      </c>
      <c r="P2" s="2">
        <f>VLOOKUP($A2,delib,6,0)*(Físico!O2)</f>
        <v>62728</v>
      </c>
      <c r="Q2" s="2">
        <f>VLOOKUP($A2,delib,6,0)*(Físico!P2)</f>
        <v>0</v>
      </c>
      <c r="R2" s="2">
        <f>VLOOKUP($A2,delib,6,0)*(Físico!Q2)</f>
        <v>86564.64</v>
      </c>
      <c r="S2" s="2">
        <f>VLOOKUP($A2,delib,6,0)*(Físico!R2)</f>
        <v>0</v>
      </c>
      <c r="T2" s="2">
        <f>VLOOKUP($A2,delib,6,0)*(Físico!S2)</f>
        <v>30109.439999999999</v>
      </c>
      <c r="U2" s="2">
        <f>VLOOKUP($A2,delib,6,0)*(Físico!T2)</f>
        <v>62728</v>
      </c>
      <c r="V2" s="2">
        <f>VLOOKUP($A2,delib,6,0)*(Físico!U2)</f>
        <v>0</v>
      </c>
      <c r="W2" s="2">
        <f>VLOOKUP($A2,delib,6,0)*(Físico!V2)</f>
        <v>351276.79999999999</v>
      </c>
      <c r="X2" s="2">
        <f>VLOOKUP($A2,delib,6,0)*(Físico!W2)</f>
        <v>0</v>
      </c>
      <c r="Y2" s="2">
        <f>VLOOKUP($A2,delib,6,0)*(Físico!X2)</f>
        <v>644843.84</v>
      </c>
      <c r="Z2" s="2">
        <f>SUM(C2:Y2)</f>
        <v>1571963.6799999997</v>
      </c>
    </row>
    <row r="3" spans="1:26" x14ac:dyDescent="0.25">
      <c r="A3">
        <f t="shared" ref="A3:A7" si="0">LEFT(B3,10)*1</f>
        <v>309070015</v>
      </c>
      <c r="B3" t="s">
        <v>2</v>
      </c>
      <c r="C3" s="2">
        <f>VLOOKUP($A3,delib,6,0)*(Físico!B3)</f>
        <v>1800</v>
      </c>
      <c r="D3" s="2">
        <f>VLOOKUP($A3,delib,6,0)*(Físico!C3)</f>
        <v>215400</v>
      </c>
      <c r="E3" s="2">
        <f>VLOOKUP($A3,delib,6,0)*(Físico!D3)</f>
        <v>0</v>
      </c>
      <c r="F3" s="2">
        <f>VLOOKUP($A3,delib,6,0)*(Físico!E3)</f>
        <v>2400</v>
      </c>
      <c r="G3" s="2">
        <f>VLOOKUP($A3,delib,6,0)*(Físico!F3)</f>
        <v>0</v>
      </c>
      <c r="H3" s="2">
        <f>VLOOKUP($A3,delib,6,0)*(Físico!G3)</f>
        <v>0</v>
      </c>
      <c r="I3" s="2">
        <f>VLOOKUP($A3,delib,6,0)*(Físico!H3)</f>
        <v>61800</v>
      </c>
      <c r="J3" s="2">
        <f>VLOOKUP($A3,delib,6,0)*(Físico!I3)</f>
        <v>3000</v>
      </c>
      <c r="K3" s="2">
        <f>VLOOKUP($A3,delib,6,0)*(Físico!J3)</f>
        <v>50400</v>
      </c>
      <c r="L3" s="2">
        <f>VLOOKUP($A3,delib,6,0)*(Físico!K3)</f>
        <v>6000</v>
      </c>
      <c r="M3" s="2">
        <f>VLOOKUP($A3,delib,6,0)*(Físico!L3)</f>
        <v>41400</v>
      </c>
      <c r="N3" s="2">
        <f>VLOOKUP($A3,delib,6,0)*(Físico!M3)</f>
        <v>0</v>
      </c>
      <c r="O3" s="2">
        <f>VLOOKUP($A3,delib,6,0)*(Físico!N3)</f>
        <v>46800</v>
      </c>
      <c r="P3" s="2">
        <f>VLOOKUP($A3,delib,6,0)*(Físico!O3)</f>
        <v>0</v>
      </c>
      <c r="Q3" s="2">
        <f>VLOOKUP($A3,delib,6,0)*(Físico!P3)</f>
        <v>5400</v>
      </c>
      <c r="R3" s="2">
        <f>VLOOKUP($A3,delib,6,0)*(Físico!Q3)</f>
        <v>0</v>
      </c>
      <c r="S3" s="2">
        <f>VLOOKUP($A3,delib,6,0)*(Físico!R3)</f>
        <v>16200</v>
      </c>
      <c r="T3" s="2">
        <f>VLOOKUP($A3,delib,6,0)*(Físico!S3)</f>
        <v>0</v>
      </c>
      <c r="U3" s="2">
        <f>VLOOKUP($A3,delib,6,0)*(Físico!T3)</f>
        <v>0</v>
      </c>
      <c r="V3" s="2">
        <f>VLOOKUP($A3,delib,6,0)*(Físico!U3)</f>
        <v>9000</v>
      </c>
      <c r="W3" s="2">
        <f>VLOOKUP($A3,delib,6,0)*(Físico!V3)</f>
        <v>0</v>
      </c>
      <c r="X3" s="2">
        <f>VLOOKUP($A3,delib,6,0)*(Físico!W3)</f>
        <v>31200</v>
      </c>
      <c r="Y3" s="2">
        <f>VLOOKUP($A3,delib,6,0)*(Físico!X3)</f>
        <v>0</v>
      </c>
      <c r="Z3" s="2">
        <f t="shared" ref="Z3:Z7" si="1">SUM(C3:Y3)</f>
        <v>490800</v>
      </c>
    </row>
    <row r="4" spans="1:26" x14ac:dyDescent="0.25">
      <c r="A4">
        <f t="shared" si="0"/>
        <v>309070023</v>
      </c>
      <c r="B4" t="s">
        <v>3</v>
      </c>
      <c r="C4" s="2">
        <f>VLOOKUP($A4,delib,6,0)*(Físico!B4)</f>
        <v>600</v>
      </c>
      <c r="D4" s="2">
        <f>VLOOKUP($A4,delib,6,0)*(Físico!C4)</f>
        <v>0</v>
      </c>
      <c r="E4" s="2">
        <f>VLOOKUP($A4,delib,6,0)*(Físico!D4)</f>
        <v>0</v>
      </c>
      <c r="F4" s="2">
        <f>VLOOKUP($A4,delib,6,0)*(Físico!E4)</f>
        <v>0</v>
      </c>
      <c r="G4" s="2">
        <f>VLOOKUP($A4,delib,6,0)*(Físico!F4)</f>
        <v>0</v>
      </c>
      <c r="H4" s="2">
        <f>VLOOKUP($A4,delib,6,0)*(Físico!G4)</f>
        <v>0</v>
      </c>
      <c r="I4" s="2">
        <f>VLOOKUP($A4,delib,6,0)*(Físico!H4)</f>
        <v>0</v>
      </c>
      <c r="J4" s="2">
        <f>VLOOKUP($A4,delib,6,0)*(Físico!I4)</f>
        <v>0</v>
      </c>
      <c r="K4" s="2">
        <f>VLOOKUP($A4,delib,6,0)*(Físico!J4)</f>
        <v>0</v>
      </c>
      <c r="L4" s="2">
        <f>VLOOKUP($A4,delib,6,0)*(Físico!K4)</f>
        <v>0</v>
      </c>
      <c r="M4" s="2">
        <f>VLOOKUP($A4,delib,6,0)*(Físico!L4)</f>
        <v>0</v>
      </c>
      <c r="N4" s="2">
        <f>VLOOKUP($A4,delib,6,0)*(Físico!M4)</f>
        <v>25800</v>
      </c>
      <c r="O4" s="2">
        <f>VLOOKUP($A4,delib,6,0)*(Físico!N4)</f>
        <v>0</v>
      </c>
      <c r="P4" s="2">
        <f>VLOOKUP($A4,delib,6,0)*(Físico!O4)</f>
        <v>0</v>
      </c>
      <c r="Q4" s="2">
        <f>VLOOKUP($A4,delib,6,0)*(Físico!P4)</f>
        <v>1200</v>
      </c>
      <c r="R4" s="2">
        <f>VLOOKUP($A4,delib,6,0)*(Físico!Q4)</f>
        <v>0</v>
      </c>
      <c r="S4" s="2">
        <f>VLOOKUP($A4,delib,6,0)*(Físico!R4)</f>
        <v>23400</v>
      </c>
      <c r="T4" s="2">
        <f>VLOOKUP($A4,delib,6,0)*(Físico!S4)</f>
        <v>0</v>
      </c>
      <c r="U4" s="2">
        <f>VLOOKUP($A4,delib,6,0)*(Físico!T4)</f>
        <v>0</v>
      </c>
      <c r="V4" s="2">
        <f>VLOOKUP($A4,delib,6,0)*(Físico!U4)</f>
        <v>0</v>
      </c>
      <c r="W4" s="2">
        <f>VLOOKUP($A4,delib,6,0)*(Físico!V4)</f>
        <v>0</v>
      </c>
      <c r="X4" s="2">
        <f>VLOOKUP($A4,delib,6,0)*(Físico!W4)</f>
        <v>0</v>
      </c>
      <c r="Y4" s="2">
        <f>VLOOKUP($A4,delib,6,0)*(Físico!X4)</f>
        <v>0</v>
      </c>
      <c r="Z4" s="2">
        <f t="shared" si="1"/>
        <v>51000</v>
      </c>
    </row>
    <row r="5" spans="1:26" x14ac:dyDescent="0.25">
      <c r="A5">
        <f t="shared" si="0"/>
        <v>418010013</v>
      </c>
      <c r="B5" t="s">
        <v>4</v>
      </c>
      <c r="C5" s="2">
        <f>VLOOKUP($A5,delib,6,0)*(Físico!B5)</f>
        <v>0</v>
      </c>
      <c r="D5" s="2">
        <f>VLOOKUP($A5,delib,6,0)*(Físico!C5)</f>
        <v>0</v>
      </c>
      <c r="E5" s="2">
        <f>VLOOKUP($A5,delib,6,0)*(Físico!D5)</f>
        <v>0</v>
      </c>
      <c r="F5" s="2">
        <f>VLOOKUP($A5,delib,6,0)*(Físico!E5)</f>
        <v>0</v>
      </c>
      <c r="G5" s="2">
        <f>VLOOKUP($A5,delib,6,0)*(Físico!F5)</f>
        <v>4361.55</v>
      </c>
      <c r="H5" s="2">
        <f>VLOOKUP($A5,delib,6,0)*(Físico!G5)</f>
        <v>0</v>
      </c>
      <c r="I5" s="2">
        <f>VLOOKUP($A5,delib,6,0)*(Físico!H5)</f>
        <v>0</v>
      </c>
      <c r="J5" s="2">
        <f>VLOOKUP($A5,delib,6,0)*(Físico!I5)</f>
        <v>0</v>
      </c>
      <c r="K5" s="2">
        <f>VLOOKUP($A5,delib,6,0)*(Físico!J5)</f>
        <v>0</v>
      </c>
      <c r="L5" s="2">
        <f>VLOOKUP($A5,delib,6,0)*(Físico!K5)</f>
        <v>0</v>
      </c>
      <c r="M5" s="2">
        <f>VLOOKUP($A5,delib,6,0)*(Físico!L5)</f>
        <v>0</v>
      </c>
      <c r="N5" s="2">
        <f>VLOOKUP($A5,delib,6,0)*(Físico!M5)</f>
        <v>0</v>
      </c>
      <c r="O5" s="2">
        <f>VLOOKUP($A5,delib,6,0)*(Físico!N5)</f>
        <v>0</v>
      </c>
      <c r="P5" s="2">
        <f>VLOOKUP($A5,delib,6,0)*(Físico!O5)</f>
        <v>0</v>
      </c>
      <c r="Q5" s="2">
        <f>VLOOKUP($A5,delib,6,0)*(Físico!P5)</f>
        <v>0</v>
      </c>
      <c r="R5" s="2">
        <f>VLOOKUP($A5,delib,6,0)*(Físico!Q5)</f>
        <v>0</v>
      </c>
      <c r="S5" s="2">
        <f>VLOOKUP($A5,delib,6,0)*(Físico!R5)</f>
        <v>0</v>
      </c>
      <c r="T5" s="2">
        <f>VLOOKUP($A5,delib,6,0)*(Físico!S5)</f>
        <v>0</v>
      </c>
      <c r="U5" s="2">
        <f>VLOOKUP($A5,delib,6,0)*(Físico!T5)</f>
        <v>0</v>
      </c>
      <c r="V5" s="2">
        <f>VLOOKUP($A5,delib,6,0)*(Físico!U5)</f>
        <v>0</v>
      </c>
      <c r="W5" s="2">
        <f>VLOOKUP($A5,delib,6,0)*(Físico!V5)</f>
        <v>0</v>
      </c>
      <c r="X5" s="2">
        <f>VLOOKUP($A5,delib,6,0)*(Físico!W5)</f>
        <v>0</v>
      </c>
      <c r="Y5" s="2">
        <f>VLOOKUP($A5,delib,6,0)*(Físico!X5)</f>
        <v>0</v>
      </c>
      <c r="Z5" s="2">
        <f t="shared" si="1"/>
        <v>4361.55</v>
      </c>
    </row>
    <row r="6" spans="1:26" x14ac:dyDescent="0.25">
      <c r="A6">
        <f t="shared" si="0"/>
        <v>418010030</v>
      </c>
      <c r="B6" t="s">
        <v>5</v>
      </c>
      <c r="C6" s="2">
        <f>VLOOKUP($A6,delib,6,0)*(Físico!B6)</f>
        <v>0</v>
      </c>
      <c r="D6" s="2">
        <f>VLOOKUP($A6,delib,6,0)*(Físico!C6)</f>
        <v>0</v>
      </c>
      <c r="E6" s="2">
        <f>VLOOKUP($A6,delib,6,0)*(Físico!D6)</f>
        <v>0</v>
      </c>
      <c r="F6" s="2">
        <f>VLOOKUP($A6,delib,6,0)*(Físico!E6)</f>
        <v>0</v>
      </c>
      <c r="G6" s="2">
        <f>VLOOKUP($A6,delib,6,0)*(Físico!F6)</f>
        <v>2577.6</v>
      </c>
      <c r="H6" s="2">
        <f>VLOOKUP($A6,delib,6,0)*(Físico!G6)</f>
        <v>0</v>
      </c>
      <c r="I6" s="2">
        <f>VLOOKUP($A6,delib,6,0)*(Físico!H6)</f>
        <v>0</v>
      </c>
      <c r="J6" s="2">
        <f>VLOOKUP($A6,delib,6,0)*(Físico!I6)</f>
        <v>0</v>
      </c>
      <c r="K6" s="2">
        <f>VLOOKUP($A6,delib,6,0)*(Físico!J6)</f>
        <v>0</v>
      </c>
      <c r="L6" s="2">
        <f>VLOOKUP($A6,delib,6,0)*(Físico!K6)</f>
        <v>0</v>
      </c>
      <c r="M6" s="2">
        <f>VLOOKUP($A6,delib,6,0)*(Físico!L6)</f>
        <v>0</v>
      </c>
      <c r="N6" s="2">
        <f>VLOOKUP($A6,delib,6,0)*(Físico!M6)</f>
        <v>0</v>
      </c>
      <c r="O6" s="2">
        <f>VLOOKUP($A6,delib,6,0)*(Físico!N6)</f>
        <v>0</v>
      </c>
      <c r="P6" s="2">
        <f>VLOOKUP($A6,delib,6,0)*(Físico!O6)</f>
        <v>0</v>
      </c>
      <c r="Q6" s="2">
        <f>VLOOKUP($A6,delib,6,0)*(Físico!P6)</f>
        <v>0</v>
      </c>
      <c r="R6" s="2">
        <f>VLOOKUP($A6,delib,6,0)*(Físico!Q6)</f>
        <v>0</v>
      </c>
      <c r="S6" s="2">
        <f>VLOOKUP($A6,delib,6,0)*(Físico!R6)</f>
        <v>0</v>
      </c>
      <c r="T6" s="2">
        <f>VLOOKUP($A6,delib,6,0)*(Físico!S6)</f>
        <v>0</v>
      </c>
      <c r="U6" s="2">
        <f>VLOOKUP($A6,delib,6,0)*(Físico!T6)</f>
        <v>0</v>
      </c>
      <c r="V6" s="2">
        <f>VLOOKUP($A6,delib,6,0)*(Físico!U6)</f>
        <v>0</v>
      </c>
      <c r="W6" s="2">
        <f>VLOOKUP($A6,delib,6,0)*(Físico!V6)</f>
        <v>0</v>
      </c>
      <c r="X6" s="2">
        <f>VLOOKUP($A6,delib,6,0)*(Físico!W6)</f>
        <v>0</v>
      </c>
      <c r="Y6" s="2">
        <f>VLOOKUP($A6,delib,6,0)*(Físico!X6)</f>
        <v>0</v>
      </c>
      <c r="Z6" s="2">
        <f t="shared" si="1"/>
        <v>2577.6</v>
      </c>
    </row>
    <row r="7" spans="1:26" x14ac:dyDescent="0.25">
      <c r="A7">
        <f t="shared" si="0"/>
        <v>418020027</v>
      </c>
      <c r="B7" t="s">
        <v>6</v>
      </c>
      <c r="C7" s="2">
        <f>VLOOKUP($A7,delib,6,0)*(Físico!B7)</f>
        <v>0</v>
      </c>
      <c r="D7" s="2">
        <f>VLOOKUP($A7,delib,6,0)*(Físico!C7)</f>
        <v>0</v>
      </c>
      <c r="E7" s="2">
        <f>VLOOKUP($A7,delib,6,0)*(Físico!D7)</f>
        <v>0</v>
      </c>
      <c r="F7" s="2">
        <f>VLOOKUP($A7,delib,6,0)*(Físico!E7)</f>
        <v>0</v>
      </c>
      <c r="G7" s="2">
        <f>VLOOKUP($A7,delib,6,0)*(Físico!F7)</f>
        <v>1800</v>
      </c>
      <c r="H7" s="2">
        <f>VLOOKUP($A7,delib,6,0)*(Físico!G7)</f>
        <v>0</v>
      </c>
      <c r="I7" s="2">
        <f>VLOOKUP($A7,delib,6,0)*(Físico!H7)</f>
        <v>0</v>
      </c>
      <c r="J7" s="2">
        <f>VLOOKUP($A7,delib,6,0)*(Físico!I7)</f>
        <v>0</v>
      </c>
      <c r="K7" s="2">
        <f>VLOOKUP($A7,delib,6,0)*(Físico!J7)</f>
        <v>0</v>
      </c>
      <c r="L7" s="2">
        <f>VLOOKUP($A7,delib,6,0)*(Físico!K7)</f>
        <v>0</v>
      </c>
      <c r="M7" s="2">
        <f>VLOOKUP($A7,delib,6,0)*(Físico!L7)</f>
        <v>0</v>
      </c>
      <c r="N7" s="2">
        <f>VLOOKUP($A7,delib,6,0)*(Físico!M7)</f>
        <v>0</v>
      </c>
      <c r="O7" s="2">
        <f>VLOOKUP($A7,delib,6,0)*(Físico!N7)</f>
        <v>0</v>
      </c>
      <c r="P7" s="2">
        <f>VLOOKUP($A7,delib,6,0)*(Físico!O7)</f>
        <v>0</v>
      </c>
      <c r="Q7" s="2">
        <f>VLOOKUP($A7,delib,6,0)*(Físico!P7)</f>
        <v>0</v>
      </c>
      <c r="R7" s="2">
        <f>VLOOKUP($A7,delib,6,0)*(Físico!Q7)</f>
        <v>0</v>
      </c>
      <c r="S7" s="2">
        <f>VLOOKUP($A7,delib,6,0)*(Físico!R7)</f>
        <v>0</v>
      </c>
      <c r="T7" s="2">
        <f>VLOOKUP($A7,delib,6,0)*(Físico!S7)</f>
        <v>0</v>
      </c>
      <c r="U7" s="2">
        <f>VLOOKUP($A7,delib,6,0)*(Físico!T7)</f>
        <v>0</v>
      </c>
      <c r="V7" s="2">
        <f>VLOOKUP($A7,delib,6,0)*(Físico!U7)</f>
        <v>0</v>
      </c>
      <c r="W7" s="2">
        <f>VLOOKUP($A7,delib,6,0)*(Físico!V7)</f>
        <v>0</v>
      </c>
      <c r="X7" s="2">
        <f>VLOOKUP($A7,delib,6,0)*(Físico!W7)</f>
        <v>0</v>
      </c>
      <c r="Y7" s="2">
        <f>VLOOKUP($A7,delib,6,0)*(Físico!X7)</f>
        <v>0</v>
      </c>
      <c r="Z7" s="2">
        <f t="shared" si="1"/>
        <v>1800</v>
      </c>
    </row>
    <row r="8" spans="1:26" x14ac:dyDescent="0.25">
      <c r="B8" t="s">
        <v>7</v>
      </c>
      <c r="C8" s="2">
        <f t="shared" ref="C8:Y8" si="2">SUM(C2:C7)</f>
        <v>2400</v>
      </c>
      <c r="D8" s="2">
        <f t="shared" si="2"/>
        <v>215400</v>
      </c>
      <c r="E8" s="2">
        <f t="shared" si="2"/>
        <v>6272.7999999999993</v>
      </c>
      <c r="F8" s="2">
        <f t="shared" si="2"/>
        <v>2400</v>
      </c>
      <c r="G8" s="2">
        <f t="shared" si="2"/>
        <v>9993.7100000000009</v>
      </c>
      <c r="H8" s="2">
        <f t="shared" si="2"/>
        <v>183165.75999999998</v>
      </c>
      <c r="I8" s="2">
        <f t="shared" si="2"/>
        <v>61800</v>
      </c>
      <c r="J8" s="2">
        <f t="shared" si="2"/>
        <v>3000</v>
      </c>
      <c r="K8" s="2">
        <f t="shared" si="2"/>
        <v>50400</v>
      </c>
      <c r="L8" s="2">
        <f t="shared" si="2"/>
        <v>6000</v>
      </c>
      <c r="M8" s="2">
        <f t="shared" si="2"/>
        <v>141764.79999999999</v>
      </c>
      <c r="N8" s="2">
        <f t="shared" si="2"/>
        <v>25800</v>
      </c>
      <c r="O8" s="2">
        <f t="shared" si="2"/>
        <v>89455.040000000008</v>
      </c>
      <c r="P8" s="2">
        <f t="shared" si="2"/>
        <v>62728</v>
      </c>
      <c r="Q8" s="2">
        <f t="shared" si="2"/>
        <v>6600</v>
      </c>
      <c r="R8" s="2">
        <f t="shared" si="2"/>
        <v>86564.64</v>
      </c>
      <c r="S8" s="2">
        <f t="shared" si="2"/>
        <v>39600</v>
      </c>
      <c r="T8" s="2">
        <f t="shared" si="2"/>
        <v>30109.439999999999</v>
      </c>
      <c r="U8" s="2">
        <f t="shared" si="2"/>
        <v>62728</v>
      </c>
      <c r="V8" s="2">
        <f t="shared" si="2"/>
        <v>9000</v>
      </c>
      <c r="W8" s="2">
        <f t="shared" si="2"/>
        <v>351276.79999999999</v>
      </c>
      <c r="X8" s="2">
        <f t="shared" si="2"/>
        <v>31200</v>
      </c>
      <c r="Y8" s="2">
        <f t="shared" si="2"/>
        <v>644843.84</v>
      </c>
      <c r="Z8" s="2">
        <f>SUM(Z2:Z7)</f>
        <v>2122502.8299999996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2025-01-10T17:52:08Z</dcterms:created>
  <dcterms:modified xsi:type="dcterms:W3CDTF">2025-01-15T19:42:45Z</dcterms:modified>
</cp:coreProperties>
</file>