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043D5C98-2DDC-476E-A55C-2C290F30A23C}" xr6:coauthVersionLast="47" xr6:coauthVersionMax="47" xr10:uidLastSave="{00000000-0000-0000-0000-000000000000}"/>
  <bookViews>
    <workbookView xWindow="1860" yWindow="0" windowWidth="14640" windowHeight="15480" activeTab="1" xr2:uid="{6DA641C6-3BDF-4EFA-9F94-281FC73DFFDC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xFP">[1]Delib!$A$1:$B$15</definedName>
    <definedName name="delibxxfp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X3" i="3"/>
  <c r="X4" i="3"/>
  <c r="X5" i="3"/>
  <c r="X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C2" i="3"/>
  <c r="A3" i="3"/>
  <c r="A4" i="3"/>
  <c r="A5" i="3"/>
  <c r="A2" i="3"/>
</calcChain>
</file>

<file path=xl/sharedStrings.xml><?xml version="1.0" encoding="utf-8"?>
<sst xmlns="http://schemas.openxmlformats.org/spreadsheetml/2006/main" count="58" uniqueCount="29">
  <si>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</si>
  <si>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</si>
  <si>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</si>
  <si>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</si>
  <si>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</si>
  <si>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</si>
  <si>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</si>
  <si>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</si>
  <si>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</si>
  <si>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</si>
  <si>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</si>
  <si>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</si>
  <si>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</si>
  <si>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2490935 HOSPITAL FELIX DA COSTA GOMES</t>
  </si>
  <si>
    <t>2521296 HOSPITAL BETHESDA</t>
  </si>
  <si>
    <t>2521792 HOSPITAL E MATERNIDADE SAGRADA FAMILIA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</si>
  <si>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</si>
  <si>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</si>
  <si>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</si>
  <si>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</si>
  <si>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2778831 HOSPITAL NOSSA SENHORA DA IMACULADA CONCEICAO</t>
  </si>
  <si>
    <t>3123251 HOSPITAL DE OLHOS DE BLUMENAU</t>
  </si>
  <si>
    <t>3180948 CLINICA DE OLHOS DR ROBERTO VON HERTWIG</t>
  </si>
  <si>
    <t>4514882 HOSPITAL DOS OLHOS LIONS DE SANTA CATARINA</t>
  </si>
  <si>
    <t>4575407 COB CENTRO OFTALMOLOGICO DE BLUMENAU</t>
  </si>
  <si>
    <t>5195756 CIS NORDESTE SC</t>
  </si>
  <si>
    <t>7486596 HOSPITAL REGIONAL DE BIGUACU HELMUTH NASS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</si>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</sst>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6\Fevereiro%202026\Detalhado\Ambulatorial\SIA%20FAEC%20Puro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3EBC-2048-4FDA-82CA-44C9A28595D7}">
  <dimension ref="A1:B15"/>
  <sheetViews>
    <sheetView workbookViewId="0">
      <selection activeCell="B1" sqref="B1"/>
    </sheetView>
  </sheetViews>
  <sheetFormatPr defaultRowHeight="15" x14ac:dyDescent="0.25"/>
  <cols>
    <col min="1" max="1" width="12" bestFit="1" customWidth="1"/>
    <col min="2" max="2" width="12.140625" style="1" bestFit="1" customWidth="1"/>
  </cols>
  <sheetData>
    <row r="1" spans="1:2" x14ac:dyDescent="0.25">
      <c r="A1" t="s">
        <v>27</v>
      </c>
      <c r="B1" s="1" t="s">
        <v>28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8723-7AD0-43D1-877B-48DD24740F80}">
  <dimension ref="A1:W6"/>
  <sheetViews>
    <sheetView tabSelected="1" topLeftCell="J1" workbookViewId="0">
      <selection sqref="A1:W6"/>
    </sheetView>
  </sheetViews>
  <sheetFormatPr defaultRowHeight="15" x14ac:dyDescent="0.25"/>
  <cols>
    <col min="1" max="1" width="10.7109375" customWidth="1"/>
  </cols>
  <sheetData>
    <row r="1" spans="1:23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5</v>
      </c>
    </row>
    <row r="2" spans="1:23" x14ac:dyDescent="0.25">
      <c r="A2" t="s">
        <v>1</v>
      </c>
      <c r="B2">
        <v>38</v>
      </c>
      <c r="C2">
        <v>0</v>
      </c>
      <c r="D2">
        <v>0</v>
      </c>
      <c r="E2">
        <v>167</v>
      </c>
      <c r="F2">
        <v>0</v>
      </c>
      <c r="G2">
        <v>5</v>
      </c>
      <c r="H2">
        <v>0</v>
      </c>
      <c r="I2">
        <v>0</v>
      </c>
      <c r="J2">
        <v>345</v>
      </c>
      <c r="K2">
        <v>0</v>
      </c>
      <c r="L2">
        <v>1</v>
      </c>
      <c r="M2">
        <v>0</v>
      </c>
      <c r="N2">
        <v>43</v>
      </c>
      <c r="O2">
        <v>0</v>
      </c>
      <c r="P2">
        <v>0</v>
      </c>
      <c r="Q2">
        <v>43</v>
      </c>
      <c r="R2">
        <v>17</v>
      </c>
      <c r="S2">
        <v>70</v>
      </c>
      <c r="T2">
        <v>186</v>
      </c>
      <c r="U2">
        <v>0</v>
      </c>
      <c r="V2">
        <v>0</v>
      </c>
      <c r="W2">
        <v>915</v>
      </c>
    </row>
    <row r="3" spans="1:23" x14ac:dyDescent="0.25">
      <c r="A3" t="s">
        <v>2</v>
      </c>
      <c r="B3">
        <v>0</v>
      </c>
      <c r="C3">
        <v>1</v>
      </c>
      <c r="D3">
        <v>0</v>
      </c>
      <c r="E3">
        <v>0</v>
      </c>
      <c r="F3">
        <v>38</v>
      </c>
      <c r="G3">
        <v>0</v>
      </c>
      <c r="H3">
        <v>42</v>
      </c>
      <c r="I3">
        <v>15</v>
      </c>
      <c r="J3">
        <v>26</v>
      </c>
      <c r="K3">
        <v>5</v>
      </c>
      <c r="L3">
        <v>3</v>
      </c>
      <c r="M3">
        <v>6</v>
      </c>
      <c r="N3">
        <v>0</v>
      </c>
      <c r="O3">
        <v>19</v>
      </c>
      <c r="P3">
        <v>3</v>
      </c>
      <c r="Q3">
        <v>0</v>
      </c>
      <c r="R3">
        <v>0</v>
      </c>
      <c r="S3">
        <v>0</v>
      </c>
      <c r="T3">
        <v>0</v>
      </c>
      <c r="U3">
        <v>90</v>
      </c>
      <c r="V3">
        <v>148</v>
      </c>
      <c r="W3">
        <v>396</v>
      </c>
    </row>
    <row r="4" spans="1:23" x14ac:dyDescent="0.25">
      <c r="A4" t="s">
        <v>3</v>
      </c>
      <c r="B4">
        <v>0</v>
      </c>
      <c r="C4">
        <v>3</v>
      </c>
      <c r="D4">
        <v>0</v>
      </c>
      <c r="E4">
        <v>0</v>
      </c>
      <c r="F4">
        <v>0</v>
      </c>
      <c r="G4">
        <v>0</v>
      </c>
      <c r="H4">
        <v>6</v>
      </c>
      <c r="I4">
        <v>0</v>
      </c>
      <c r="J4">
        <v>0</v>
      </c>
      <c r="K4">
        <v>10</v>
      </c>
      <c r="L4">
        <v>3</v>
      </c>
      <c r="M4">
        <v>0</v>
      </c>
      <c r="N4">
        <v>0</v>
      </c>
      <c r="O4">
        <v>323</v>
      </c>
      <c r="P4">
        <v>26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371</v>
      </c>
    </row>
    <row r="5" spans="1:23" x14ac:dyDescent="0.25">
      <c r="A5" t="s">
        <v>4</v>
      </c>
      <c r="B5">
        <v>0</v>
      </c>
      <c r="C5">
        <v>0</v>
      </c>
      <c r="D5">
        <v>5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5</v>
      </c>
    </row>
    <row r="6" spans="1:23" x14ac:dyDescent="0.25">
      <c r="A6" t="s">
        <v>5</v>
      </c>
      <c r="B6">
        <v>38</v>
      </c>
      <c r="C6">
        <v>4</v>
      </c>
      <c r="D6">
        <v>5</v>
      </c>
      <c r="E6">
        <v>167</v>
      </c>
      <c r="F6">
        <v>38</v>
      </c>
      <c r="G6">
        <v>5</v>
      </c>
      <c r="H6">
        <v>48</v>
      </c>
      <c r="I6">
        <v>15</v>
      </c>
      <c r="J6">
        <v>371</v>
      </c>
      <c r="K6">
        <v>15</v>
      </c>
      <c r="L6">
        <v>7</v>
      </c>
      <c r="M6">
        <v>6</v>
      </c>
      <c r="N6">
        <v>43</v>
      </c>
      <c r="O6">
        <v>342</v>
      </c>
      <c r="P6">
        <v>29</v>
      </c>
      <c r="Q6">
        <v>43</v>
      </c>
      <c r="R6">
        <v>17</v>
      </c>
      <c r="S6">
        <v>70</v>
      </c>
      <c r="T6">
        <v>186</v>
      </c>
      <c r="U6">
        <v>90</v>
      </c>
      <c r="V6">
        <v>148</v>
      </c>
      <c r="W6">
        <v>1687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2318-A584-458C-B16D-E7843D442825}">
  <dimension ref="A1:X6"/>
  <sheetViews>
    <sheetView topLeftCell="P1" workbookViewId="0">
      <selection activeCell="X6" sqref="X6"/>
    </sheetView>
  </sheetViews>
  <sheetFormatPr defaultRowHeight="15" x14ac:dyDescent="0.25"/>
  <cols>
    <col min="1" max="1" width="10" bestFit="1" customWidth="1"/>
    <col min="2" max="2" width="10.85546875" customWidth="1"/>
    <col min="3" max="3" width="13.28515625" bestFit="1" customWidth="1"/>
    <col min="4" max="4" width="12.140625" bestFit="1" customWidth="1"/>
    <col min="5" max="5" width="13.28515625" bestFit="1" customWidth="1"/>
    <col min="6" max="6" width="14.28515625" bestFit="1" customWidth="1"/>
    <col min="7" max="10" width="12.140625" bestFit="1" customWidth="1"/>
    <col min="11" max="11" width="14.28515625" bestFit="1" customWidth="1"/>
    <col min="12" max="13" width="12.140625" bestFit="1" customWidth="1"/>
    <col min="14" max="14" width="10.5703125" bestFit="1" customWidth="1"/>
    <col min="15" max="16" width="13.28515625" bestFit="1" customWidth="1"/>
    <col min="17" max="17" width="12.140625" bestFit="1" customWidth="1"/>
    <col min="18" max="20" width="13.28515625" bestFit="1" customWidth="1"/>
    <col min="21" max="21" width="14.28515625" bestFit="1" customWidth="1"/>
    <col min="22" max="23" width="13.28515625" bestFit="1" customWidth="1"/>
    <col min="24" max="24" width="15.85546875" bestFit="1" customWidth="1"/>
  </cols>
  <sheetData>
    <row r="1" spans="1:24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5</v>
      </c>
    </row>
    <row r="2" spans="1:24" x14ac:dyDescent="0.25">
      <c r="A2">
        <f>LEFT(B2,10)*1</f>
        <v>303050233</v>
      </c>
      <c r="B2" t="s">
        <v>1</v>
      </c>
      <c r="C2" s="1">
        <f>IFERROR(VLOOKUP($A2,delibxxfp,2,0)*(Físico!B2),0)</f>
        <v>47673.279999999999</v>
      </c>
      <c r="D2" s="1">
        <f>IFERROR(VLOOKUP($A2,delibxxfp,2,0)*(Físico!C2),0)</f>
        <v>0</v>
      </c>
      <c r="E2" s="1">
        <f>IFERROR(VLOOKUP($A2,delibxxfp,2,0)*(Físico!D2),0)</f>
        <v>0</v>
      </c>
      <c r="F2" s="1">
        <f>IFERROR(VLOOKUP($A2,delibxxfp,2,0)*(Físico!E2),0)</f>
        <v>209511.52</v>
      </c>
      <c r="G2" s="1">
        <f>IFERROR(VLOOKUP($A2,delibxxfp,2,0)*(Físico!F2),0)</f>
        <v>0</v>
      </c>
      <c r="H2" s="1">
        <f>IFERROR(VLOOKUP($A2,delibxxfp,2,0)*(Físico!G2),0)</f>
        <v>6272.7999999999993</v>
      </c>
      <c r="I2" s="1">
        <f>IFERROR(VLOOKUP($A2,delibxxfp,2,0)*(Físico!H2),0)</f>
        <v>0</v>
      </c>
      <c r="J2" s="1">
        <f>IFERROR(VLOOKUP($A2,delibxxfp,2,0)*(Físico!I2),0)</f>
        <v>0</v>
      </c>
      <c r="K2" s="1">
        <f>IFERROR(VLOOKUP($A2,delibxxfp,2,0)*(Físico!J2),0)</f>
        <v>432823.19999999995</v>
      </c>
      <c r="L2" s="1">
        <f>IFERROR(VLOOKUP($A2,delibxxfp,2,0)*(Físico!K2),0)</f>
        <v>0</v>
      </c>
      <c r="M2" s="1">
        <f>IFERROR(VLOOKUP($A2,delibxxfp,2,0)*(Físico!L2),0)</f>
        <v>1254.56</v>
      </c>
      <c r="N2" s="1">
        <f>IFERROR(VLOOKUP($A2,delibxxfp,2,0)*(Físico!M2),0)</f>
        <v>0</v>
      </c>
      <c r="O2" s="1">
        <f>IFERROR(VLOOKUP($A2,delibxxfp,2,0)*(Físico!N2),0)</f>
        <v>53946.079999999994</v>
      </c>
      <c r="P2" s="1">
        <f>IFERROR(VLOOKUP($A2,delibxxfp,2,0)*(Físico!O2),0)</f>
        <v>0</v>
      </c>
      <c r="Q2" s="1">
        <f>IFERROR(VLOOKUP($A2,delibxxfp,2,0)*(Físico!P2),0)</f>
        <v>0</v>
      </c>
      <c r="R2" s="1">
        <f>IFERROR(VLOOKUP($A2,delibxxfp,2,0)*(Físico!Q2),0)</f>
        <v>53946.079999999994</v>
      </c>
      <c r="S2" s="1">
        <f>IFERROR(VLOOKUP($A2,delibxxfp,2,0)*(Físico!R2),0)</f>
        <v>21327.52</v>
      </c>
      <c r="T2" s="1">
        <f>IFERROR(VLOOKUP($A2,delibxxfp,2,0)*(Físico!S2),0)</f>
        <v>87819.199999999997</v>
      </c>
      <c r="U2" s="1">
        <f>IFERROR(VLOOKUP($A2,delibxxfp,2,0)*(Físico!T2),0)</f>
        <v>233348.16</v>
      </c>
      <c r="V2" s="1">
        <f>IFERROR(VLOOKUP($A2,delibxxfp,2,0)*(Físico!U2),0)</f>
        <v>0</v>
      </c>
      <c r="W2" s="1">
        <f>IFERROR(VLOOKUP($A2,delibxxfp,2,0)*(Físico!V2),0)</f>
        <v>0</v>
      </c>
      <c r="X2" s="1">
        <f>SUM(C2:W2)</f>
        <v>1147922.3999999999</v>
      </c>
    </row>
    <row r="3" spans="1:24" x14ac:dyDescent="0.25">
      <c r="A3">
        <f t="shared" ref="A3:A5" si="0">LEFT(B3,10)*1</f>
        <v>309070015</v>
      </c>
      <c r="B3" t="s">
        <v>2</v>
      </c>
      <c r="C3" s="1">
        <f>IFERROR(VLOOKUP($A3,delibxxfp,2,0)*(Físico!B3),0)</f>
        <v>0</v>
      </c>
      <c r="D3" s="1">
        <f>IFERROR(VLOOKUP($A3,delibxxfp,2,0)*(Físico!C3),0)</f>
        <v>150</v>
      </c>
      <c r="E3" s="1">
        <f>IFERROR(VLOOKUP($A3,delibxxfp,2,0)*(Físico!D3),0)</f>
        <v>0</v>
      </c>
      <c r="F3" s="1">
        <f>IFERROR(VLOOKUP($A3,delibxxfp,2,0)*(Físico!E3),0)</f>
        <v>0</v>
      </c>
      <c r="G3" s="1">
        <f>IFERROR(VLOOKUP($A3,delibxxfp,2,0)*(Físico!F3),0)</f>
        <v>5700</v>
      </c>
      <c r="H3" s="1">
        <f>IFERROR(VLOOKUP($A3,delibxxfp,2,0)*(Físico!G3),0)</f>
        <v>0</v>
      </c>
      <c r="I3" s="1">
        <f>IFERROR(VLOOKUP($A3,delibxxfp,2,0)*(Físico!H3),0)</f>
        <v>6300</v>
      </c>
      <c r="J3" s="1">
        <f>IFERROR(VLOOKUP($A3,delibxxfp,2,0)*(Físico!I3),0)</f>
        <v>2250</v>
      </c>
      <c r="K3" s="1">
        <f>IFERROR(VLOOKUP($A3,delibxxfp,2,0)*(Físico!J3),0)</f>
        <v>3900</v>
      </c>
      <c r="L3" s="1">
        <f>IFERROR(VLOOKUP($A3,delibxxfp,2,0)*(Físico!K3),0)</f>
        <v>750</v>
      </c>
      <c r="M3" s="1">
        <f>IFERROR(VLOOKUP($A3,delibxxfp,2,0)*(Físico!L3),0)</f>
        <v>450</v>
      </c>
      <c r="N3" s="1">
        <f>IFERROR(VLOOKUP($A3,delibxxfp,2,0)*(Físico!M3),0)</f>
        <v>900</v>
      </c>
      <c r="O3" s="1">
        <f>IFERROR(VLOOKUP($A3,delibxxfp,2,0)*(Físico!N3),0)</f>
        <v>0</v>
      </c>
      <c r="P3" s="1">
        <f>IFERROR(VLOOKUP($A3,delibxxfp,2,0)*(Físico!O3),0)</f>
        <v>2850</v>
      </c>
      <c r="Q3" s="1">
        <f>IFERROR(VLOOKUP($A3,delibxxfp,2,0)*(Físico!P3),0)</f>
        <v>450</v>
      </c>
      <c r="R3" s="1">
        <f>IFERROR(VLOOKUP($A3,delibxxfp,2,0)*(Físico!Q3),0)</f>
        <v>0</v>
      </c>
      <c r="S3" s="1">
        <f>IFERROR(VLOOKUP($A3,delibxxfp,2,0)*(Físico!R3),0)</f>
        <v>0</v>
      </c>
      <c r="T3" s="1">
        <f>IFERROR(VLOOKUP($A3,delibxxfp,2,0)*(Físico!S3),0)</f>
        <v>0</v>
      </c>
      <c r="U3" s="1">
        <f>IFERROR(VLOOKUP($A3,delibxxfp,2,0)*(Físico!T3),0)</f>
        <v>0</v>
      </c>
      <c r="V3" s="1">
        <f>IFERROR(VLOOKUP($A3,delibxxfp,2,0)*(Físico!U3),0)</f>
        <v>13500</v>
      </c>
      <c r="W3" s="1">
        <f>IFERROR(VLOOKUP($A3,delibxxfp,2,0)*(Físico!V3),0)</f>
        <v>22200</v>
      </c>
      <c r="X3" s="1">
        <f t="shared" ref="X3:X5" si="1">SUM(C3:W3)</f>
        <v>59400</v>
      </c>
    </row>
    <row r="4" spans="1:24" x14ac:dyDescent="0.25">
      <c r="A4">
        <f t="shared" si="0"/>
        <v>309070023</v>
      </c>
      <c r="B4" t="s">
        <v>3</v>
      </c>
      <c r="C4" s="1">
        <f>IFERROR(VLOOKUP($A4,delibxxfp,2,0)*(Físico!B4),0)</f>
        <v>0</v>
      </c>
      <c r="D4" s="1">
        <f>IFERROR(VLOOKUP($A4,delibxxfp,2,0)*(Físico!C4),0)</f>
        <v>900</v>
      </c>
      <c r="E4" s="1">
        <f>IFERROR(VLOOKUP($A4,delibxxfp,2,0)*(Físico!D4),0)</f>
        <v>0</v>
      </c>
      <c r="F4" s="1">
        <f>IFERROR(VLOOKUP($A4,delibxxfp,2,0)*(Físico!E4),0)</f>
        <v>0</v>
      </c>
      <c r="G4" s="1">
        <f>IFERROR(VLOOKUP($A4,delibxxfp,2,0)*(Físico!F4),0)</f>
        <v>0</v>
      </c>
      <c r="H4" s="1">
        <f>IFERROR(VLOOKUP($A4,delibxxfp,2,0)*(Físico!G4),0)</f>
        <v>0</v>
      </c>
      <c r="I4" s="1">
        <f>IFERROR(VLOOKUP($A4,delibxxfp,2,0)*(Físico!H4),0)</f>
        <v>1800</v>
      </c>
      <c r="J4" s="1">
        <f>IFERROR(VLOOKUP($A4,delibxxfp,2,0)*(Físico!I4),0)</f>
        <v>0</v>
      </c>
      <c r="K4" s="1">
        <f>IFERROR(VLOOKUP($A4,delibxxfp,2,0)*(Físico!J4),0)</f>
        <v>0</v>
      </c>
      <c r="L4" s="1">
        <f>IFERROR(VLOOKUP($A4,delibxxfp,2,0)*(Físico!K4),0)</f>
        <v>3000</v>
      </c>
      <c r="M4" s="1">
        <f>IFERROR(VLOOKUP($A4,delibxxfp,2,0)*(Físico!L4),0)</f>
        <v>900</v>
      </c>
      <c r="N4" s="1">
        <f>IFERROR(VLOOKUP($A4,delibxxfp,2,0)*(Físico!M4),0)</f>
        <v>0</v>
      </c>
      <c r="O4" s="1">
        <f>IFERROR(VLOOKUP($A4,delibxxfp,2,0)*(Físico!N4),0)</f>
        <v>0</v>
      </c>
      <c r="P4" s="1">
        <f>IFERROR(VLOOKUP($A4,delibxxfp,2,0)*(Físico!O4),0)</f>
        <v>96900</v>
      </c>
      <c r="Q4" s="1">
        <f>IFERROR(VLOOKUP($A4,delibxxfp,2,0)*(Físico!P4),0)</f>
        <v>7800</v>
      </c>
      <c r="R4" s="1">
        <f>IFERROR(VLOOKUP($A4,delibxxfp,2,0)*(Físico!Q4),0)</f>
        <v>0</v>
      </c>
      <c r="S4" s="1">
        <f>IFERROR(VLOOKUP($A4,delibxxfp,2,0)*(Físico!R4),0)</f>
        <v>0</v>
      </c>
      <c r="T4" s="1">
        <f>IFERROR(VLOOKUP($A4,delibxxfp,2,0)*(Físico!S4),0)</f>
        <v>0</v>
      </c>
      <c r="U4" s="1">
        <f>IFERROR(VLOOKUP($A4,delibxxfp,2,0)*(Físico!T4),0)</f>
        <v>0</v>
      </c>
      <c r="V4" s="1">
        <f>IFERROR(VLOOKUP($A4,delibxxfp,2,0)*(Físico!U4),0)</f>
        <v>0</v>
      </c>
      <c r="W4" s="1">
        <f>IFERROR(VLOOKUP($A4,delibxxfp,2,0)*(Físico!V4),0)</f>
        <v>0</v>
      </c>
      <c r="X4" s="1">
        <f t="shared" si="1"/>
        <v>111300</v>
      </c>
    </row>
    <row r="5" spans="1:24" x14ac:dyDescent="0.25">
      <c r="A5">
        <f t="shared" si="0"/>
        <v>418010030</v>
      </c>
      <c r="B5" t="s">
        <v>4</v>
      </c>
      <c r="C5" s="1">
        <f>IFERROR(VLOOKUP($A5,delibxxfp,2,0)*(Físico!B5),0)</f>
        <v>0</v>
      </c>
      <c r="D5" s="1">
        <f>IFERROR(VLOOKUP($A5,delibxxfp,2,0)*(Físico!C5),0)</f>
        <v>0</v>
      </c>
      <c r="E5" s="1">
        <f>IFERROR(VLOOKUP($A5,delibxxfp,2,0)*(Físico!D5),0)</f>
        <v>12888</v>
      </c>
      <c r="F5" s="1">
        <f>IFERROR(VLOOKUP($A5,delibxxfp,2,0)*(Físico!E5),0)</f>
        <v>0</v>
      </c>
      <c r="G5" s="1">
        <f>IFERROR(VLOOKUP($A5,delibxxfp,2,0)*(Físico!F5),0)</f>
        <v>0</v>
      </c>
      <c r="H5" s="1">
        <f>IFERROR(VLOOKUP($A5,delibxxfp,2,0)*(Físico!G5),0)</f>
        <v>0</v>
      </c>
      <c r="I5" s="1">
        <f>IFERROR(VLOOKUP($A5,delibxxfp,2,0)*(Físico!H5),0)</f>
        <v>0</v>
      </c>
      <c r="J5" s="1">
        <f>IFERROR(VLOOKUP($A5,delibxxfp,2,0)*(Físico!I5),0)</f>
        <v>0</v>
      </c>
      <c r="K5" s="1">
        <f>IFERROR(VLOOKUP($A5,delibxxfp,2,0)*(Físico!J5),0)</f>
        <v>0</v>
      </c>
      <c r="L5" s="1">
        <f>IFERROR(VLOOKUP($A5,delibxxfp,2,0)*(Físico!K5),0)</f>
        <v>0</v>
      </c>
      <c r="M5" s="1">
        <f>IFERROR(VLOOKUP($A5,delibxxfp,2,0)*(Físico!L5),0)</f>
        <v>0</v>
      </c>
      <c r="N5" s="1">
        <f>IFERROR(VLOOKUP($A5,delibxxfp,2,0)*(Físico!M5),0)</f>
        <v>0</v>
      </c>
      <c r="O5" s="1">
        <f>IFERROR(VLOOKUP($A5,delibxxfp,2,0)*(Físico!N5),0)</f>
        <v>0</v>
      </c>
      <c r="P5" s="1">
        <f>IFERROR(VLOOKUP($A5,delibxxfp,2,0)*(Físico!O5),0)</f>
        <v>0</v>
      </c>
      <c r="Q5" s="1">
        <f>IFERROR(VLOOKUP($A5,delibxxfp,2,0)*(Físico!P5),0)</f>
        <v>0</v>
      </c>
      <c r="R5" s="1">
        <f>IFERROR(VLOOKUP($A5,delibxxfp,2,0)*(Físico!Q5),0)</f>
        <v>0</v>
      </c>
      <c r="S5" s="1">
        <f>IFERROR(VLOOKUP($A5,delibxxfp,2,0)*(Físico!R5),0)</f>
        <v>0</v>
      </c>
      <c r="T5" s="1">
        <f>IFERROR(VLOOKUP($A5,delibxxfp,2,0)*(Físico!S5),0)</f>
        <v>0</v>
      </c>
      <c r="U5" s="1">
        <f>IFERROR(VLOOKUP($A5,delibxxfp,2,0)*(Físico!T5),0)</f>
        <v>0</v>
      </c>
      <c r="V5" s="1">
        <f>IFERROR(VLOOKUP($A5,delibxxfp,2,0)*(Físico!U5),0)</f>
        <v>0</v>
      </c>
      <c r="W5" s="1">
        <f>IFERROR(VLOOKUP($A5,delibxxfp,2,0)*(Físico!V5),0)</f>
        <v>0</v>
      </c>
      <c r="X5" s="1">
        <f t="shared" si="1"/>
        <v>12888</v>
      </c>
    </row>
    <row r="6" spans="1:24" x14ac:dyDescent="0.25">
      <c r="B6" t="s">
        <v>5</v>
      </c>
      <c r="C6" s="1">
        <f t="shared" ref="C6:W6" si="2">SUM(C2:C5)</f>
        <v>47673.279999999999</v>
      </c>
      <c r="D6" s="1">
        <f t="shared" si="2"/>
        <v>1050</v>
      </c>
      <c r="E6" s="1">
        <f t="shared" si="2"/>
        <v>12888</v>
      </c>
      <c r="F6" s="1">
        <f t="shared" si="2"/>
        <v>209511.52</v>
      </c>
      <c r="G6" s="1">
        <f t="shared" si="2"/>
        <v>5700</v>
      </c>
      <c r="H6" s="1">
        <f t="shared" si="2"/>
        <v>6272.7999999999993</v>
      </c>
      <c r="I6" s="1">
        <f t="shared" si="2"/>
        <v>8100</v>
      </c>
      <c r="J6" s="1">
        <f t="shared" si="2"/>
        <v>2250</v>
      </c>
      <c r="K6" s="1">
        <f t="shared" si="2"/>
        <v>436723.19999999995</v>
      </c>
      <c r="L6" s="1">
        <f t="shared" si="2"/>
        <v>3750</v>
      </c>
      <c r="M6" s="1">
        <f t="shared" si="2"/>
        <v>2604.56</v>
      </c>
      <c r="N6" s="1">
        <f t="shared" si="2"/>
        <v>900</v>
      </c>
      <c r="O6" s="1">
        <f t="shared" si="2"/>
        <v>53946.079999999994</v>
      </c>
      <c r="P6" s="1">
        <f t="shared" si="2"/>
        <v>99750</v>
      </c>
      <c r="Q6" s="1">
        <f t="shared" si="2"/>
        <v>8250</v>
      </c>
      <c r="R6" s="1">
        <f t="shared" si="2"/>
        <v>53946.079999999994</v>
      </c>
      <c r="S6" s="1">
        <f t="shared" si="2"/>
        <v>21327.52</v>
      </c>
      <c r="T6" s="1">
        <f t="shared" si="2"/>
        <v>87819.199999999997</v>
      </c>
      <c r="U6" s="1">
        <f t="shared" si="2"/>
        <v>233348.16</v>
      </c>
      <c r="V6" s="1">
        <f t="shared" si="2"/>
        <v>13500</v>
      </c>
      <c r="W6" s="1">
        <f t="shared" si="2"/>
        <v>22200</v>
      </c>
      <c r="X6" s="1">
        <f>SUM(X2:X5)</f>
        <v>1331510.3999999999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delibxxfp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2026-05-11T12:03:34Z</dcterms:created>
  <dcterms:modified xsi:type="dcterms:W3CDTF">2026-05-11T12:08:11Z</dcterms:modified>
</cp:coreProperties>
</file>