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Detalhado\Ambulatorial\"/>
    </mc:Choice>
  </mc:AlternateContent>
  <xr:revisionPtr revIDLastSave="0" documentId="13_ncr:1_{84BD4ED9-2203-43B4-ADCD-AD3EFCCA804F}" xr6:coauthVersionLast="47" xr6:coauthVersionMax="47" xr10:uidLastSave="{00000000-0000-0000-0000-000000000000}"/>
  <bookViews>
    <workbookView xWindow="14310" yWindow="30" windowWidth="14520" windowHeight="15435" activeTab="1" xr2:uid="{051AF824-0BA1-4A67-80EA-A95BA0FFFE93}"/>
  </bookViews>
  <sheets>
    <sheet name="Delib" sheetId="1" r:id="rId1"/>
    <sheet name="Físico" sheetId="2" r:id="rId2"/>
    <sheet name="Complemento" sheetId="4" r:id="rId3"/>
  </sheets>
  <externalReferences>
    <externalReference r:id="rId4"/>
  </externalReferences>
  <definedNames>
    <definedName name="delib">Delib!$A$1:$B$15</definedName>
    <definedName name="delibcc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" i="4" l="1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3" i="4"/>
  <c r="AE4" i="4"/>
  <c r="AE5" i="4"/>
  <c r="AE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3" i="4"/>
  <c r="A4" i="4"/>
  <c r="A5" i="4"/>
  <c r="A2" i="4"/>
  <c r="C2" i="4" l="1"/>
</calcChain>
</file>

<file path=xl/sharedStrings.xml><?xml version="1.0" encoding="utf-8"?>
<sst xmlns="http://schemas.openxmlformats.org/spreadsheetml/2006/main" count="72" uniqueCount="36">
  <si>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</si>
  <si>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</si>
  <si>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</si>
  <si>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</si>
  <si>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</si>
  <si>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</si>
  <si>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0019259 POLICLINICA MUNICIPAL CONTINENTE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</si>
  <si>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</si>
  <si>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</si>
  <si>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</si>
  <si>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</si>
  <si>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</si>
  <si>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</si>
  <si>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2418177 HOSPITAL SAO FRANCISCO DE ASSIS</t>
  </si>
  <si>
    <t>2490935 HOSPITAL FELIX DA COSTA GOMES</t>
  </si>
  <si>
    <t>2521296 HOSPITAL BETHESDA</t>
  </si>
  <si>
    <t>2521792 HOSPITAL E MATERNIDADE SAGRADA FAMILIA</t>
  </si>
  <si>
    <t>2521873 HOSPITAL BEATRIZ RAMOS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</si>
  <si>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</si>
  <si>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</si>
  <si>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</si>
  <si>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</si>
  <si>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</si>
  <si>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</si>
  <si>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</si>
  <si>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</si>
  <si>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</si>
  <si>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</si>
  <si>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4564812 MULTI HOSPITAL</t>
  </si>
  <si>
    <t>4575407 COB CENTRO OFTALMOLOGICO DE BLUMENAU</t>
  </si>
  <si>
    <t>5195756 CIS NORDESTE SC</t>
  </si>
  <si>
    <t>6567274 CLINICA DE OLHOS ANTONELLI</t>
  </si>
  <si>
    <t>7486596 HOSPITAL REGIONAL DE BIGUACU HELMUTH NASS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</si>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</sst>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nho/Detalhado/Ambulatorial/SIA%20FAEC%20Puro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B610-FEC6-42BD-B5E5-8F9325DB722C}">
  <dimension ref="A1:B15"/>
  <sheetViews>
    <sheetView workbookViewId="0">
      <selection activeCell="A4" sqref="A4"/>
    </sheetView>
  </sheetViews>
  <sheetFormatPr defaultRowHeight="15" x14ac:dyDescent="0.25"/>
  <cols>
    <col min="1" max="1" width="12" bestFit="1" customWidth="1"/>
    <col min="2" max="2" width="12.140625" style="1" bestFit="1" customWidth="1"/>
  </cols>
  <sheetData>
    <row r="1" spans="1:2" x14ac:dyDescent="0.25">
      <c r="A1" t="s">
        <v>34</v>
      </c>
      <c r="B1" s="1" t="s">
        <v>35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18D9-FA8F-43A5-A335-8FE2DBE184E1}">
  <dimension ref="A1:AD6"/>
  <sheetViews>
    <sheetView tabSelected="1" topLeftCell="Q1" workbookViewId="0">
      <selection sqref="A1:AD6"/>
    </sheetView>
  </sheetViews>
  <sheetFormatPr defaultRowHeight="15" x14ac:dyDescent="0.25"/>
  <cols>
    <col min="1" max="1" width="64.5703125" bestFit="1" customWidth="1"/>
  </cols>
  <sheetData>
    <row r="1" spans="1:30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5</v>
      </c>
    </row>
    <row r="2" spans="1:30" x14ac:dyDescent="0.25">
      <c r="A2" t="s">
        <v>1</v>
      </c>
      <c r="B2">
        <v>0</v>
      </c>
      <c r="C2">
        <v>0</v>
      </c>
      <c r="D2">
        <v>9</v>
      </c>
      <c r="E2">
        <v>0</v>
      </c>
      <c r="F2">
        <v>0</v>
      </c>
      <c r="G2">
        <v>134</v>
      </c>
      <c r="H2">
        <v>0</v>
      </c>
      <c r="I2">
        <v>0</v>
      </c>
      <c r="J2">
        <v>0</v>
      </c>
      <c r="K2">
        <v>80</v>
      </c>
      <c r="L2">
        <v>0</v>
      </c>
      <c r="M2">
        <v>0</v>
      </c>
      <c r="N2">
        <v>46</v>
      </c>
      <c r="O2">
        <v>0</v>
      </c>
      <c r="P2">
        <v>0</v>
      </c>
      <c r="Q2">
        <v>41</v>
      </c>
      <c r="R2">
        <v>0</v>
      </c>
      <c r="S2">
        <v>0</v>
      </c>
      <c r="T2">
        <v>0</v>
      </c>
      <c r="U2">
        <v>55</v>
      </c>
      <c r="V2">
        <v>4</v>
      </c>
      <c r="W2">
        <v>92</v>
      </c>
      <c r="X2">
        <v>7</v>
      </c>
      <c r="Y2">
        <v>41</v>
      </c>
      <c r="Z2">
        <v>0</v>
      </c>
      <c r="AA2">
        <v>209</v>
      </c>
      <c r="AB2">
        <v>0</v>
      </c>
      <c r="AC2">
        <v>933</v>
      </c>
      <c r="AD2">
        <v>1651</v>
      </c>
    </row>
    <row r="3" spans="1:30" x14ac:dyDescent="0.25">
      <c r="A3" t="s">
        <v>2</v>
      </c>
      <c r="B3">
        <v>3</v>
      </c>
      <c r="C3">
        <v>393</v>
      </c>
      <c r="D3">
        <v>0</v>
      </c>
      <c r="E3">
        <v>1</v>
      </c>
      <c r="F3">
        <v>0</v>
      </c>
      <c r="G3">
        <v>0</v>
      </c>
      <c r="H3">
        <v>97</v>
      </c>
      <c r="I3">
        <v>43</v>
      </c>
      <c r="J3">
        <v>14</v>
      </c>
      <c r="K3">
        <v>60</v>
      </c>
      <c r="L3">
        <v>1</v>
      </c>
      <c r="M3">
        <v>10</v>
      </c>
      <c r="N3">
        <v>0</v>
      </c>
      <c r="O3">
        <v>0</v>
      </c>
      <c r="P3">
        <v>4</v>
      </c>
      <c r="Q3">
        <v>0</v>
      </c>
      <c r="R3">
        <v>22</v>
      </c>
      <c r="S3">
        <v>30</v>
      </c>
      <c r="T3">
        <v>9</v>
      </c>
      <c r="U3">
        <v>0</v>
      </c>
      <c r="V3">
        <v>0</v>
      </c>
      <c r="W3">
        <v>0</v>
      </c>
      <c r="X3">
        <v>0</v>
      </c>
      <c r="Y3">
        <v>0</v>
      </c>
      <c r="Z3">
        <v>51</v>
      </c>
      <c r="AA3">
        <v>0</v>
      </c>
      <c r="AB3">
        <v>78</v>
      </c>
      <c r="AC3">
        <v>0</v>
      </c>
      <c r="AD3">
        <v>816</v>
      </c>
    </row>
    <row r="4" spans="1:30" x14ac:dyDescent="0.25">
      <c r="A4" t="s">
        <v>3</v>
      </c>
      <c r="B4">
        <v>0</v>
      </c>
      <c r="C4">
        <v>429</v>
      </c>
      <c r="D4">
        <v>0</v>
      </c>
      <c r="E4">
        <v>0</v>
      </c>
      <c r="F4">
        <v>0</v>
      </c>
      <c r="G4">
        <v>0</v>
      </c>
      <c r="H4">
        <v>0</v>
      </c>
      <c r="I4">
        <v>21</v>
      </c>
      <c r="J4">
        <v>0</v>
      </c>
      <c r="K4">
        <v>0</v>
      </c>
      <c r="L4">
        <v>62</v>
      </c>
      <c r="M4">
        <v>5</v>
      </c>
      <c r="N4">
        <v>0</v>
      </c>
      <c r="O4">
        <v>1</v>
      </c>
      <c r="P4">
        <v>2</v>
      </c>
      <c r="Q4">
        <v>0</v>
      </c>
      <c r="R4">
        <v>177</v>
      </c>
      <c r="S4">
        <v>97</v>
      </c>
      <c r="T4">
        <v>11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805</v>
      </c>
    </row>
    <row r="5" spans="1:30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</row>
    <row r="6" spans="1:30" x14ac:dyDescent="0.25">
      <c r="A6" t="s">
        <v>5</v>
      </c>
      <c r="B6">
        <v>3</v>
      </c>
      <c r="C6">
        <v>822</v>
      </c>
      <c r="D6">
        <v>9</v>
      </c>
      <c r="E6">
        <v>1</v>
      </c>
      <c r="F6">
        <v>2</v>
      </c>
      <c r="G6">
        <v>134</v>
      </c>
      <c r="H6">
        <v>97</v>
      </c>
      <c r="I6">
        <v>64</v>
      </c>
      <c r="J6">
        <v>14</v>
      </c>
      <c r="K6">
        <v>140</v>
      </c>
      <c r="L6">
        <v>63</v>
      </c>
      <c r="M6">
        <v>15</v>
      </c>
      <c r="N6">
        <v>46</v>
      </c>
      <c r="O6">
        <v>1</v>
      </c>
      <c r="P6">
        <v>6</v>
      </c>
      <c r="Q6">
        <v>41</v>
      </c>
      <c r="R6">
        <v>199</v>
      </c>
      <c r="S6">
        <v>127</v>
      </c>
      <c r="T6">
        <v>20</v>
      </c>
      <c r="U6">
        <v>55</v>
      </c>
      <c r="V6">
        <v>4</v>
      </c>
      <c r="W6">
        <v>92</v>
      </c>
      <c r="X6">
        <v>7</v>
      </c>
      <c r="Y6">
        <v>41</v>
      </c>
      <c r="Z6">
        <v>51</v>
      </c>
      <c r="AA6">
        <v>209</v>
      </c>
      <c r="AB6">
        <v>78</v>
      </c>
      <c r="AC6">
        <v>933</v>
      </c>
      <c r="AD6">
        <v>3274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5D29-04C9-4256-8DA9-8913BE1F39D5}">
  <dimension ref="A1:AE6"/>
  <sheetViews>
    <sheetView topLeftCell="W1" workbookViewId="0">
      <selection activeCell="AE6" sqref="AE6"/>
    </sheetView>
  </sheetViews>
  <sheetFormatPr defaultRowHeight="15" x14ac:dyDescent="0.25"/>
  <cols>
    <col min="1" max="1" width="11" bestFit="1" customWidth="1"/>
    <col min="2" max="2" width="10.7109375" customWidth="1"/>
    <col min="3" max="3" width="10.5703125" bestFit="1" customWidth="1"/>
    <col min="4" max="4" width="14.28515625" bestFit="1" customWidth="1"/>
    <col min="5" max="5" width="13.28515625" bestFit="1" customWidth="1"/>
    <col min="6" max="6" width="10.5703125" bestFit="1" customWidth="1"/>
    <col min="7" max="7" width="12.140625" bestFit="1" customWidth="1"/>
    <col min="8" max="8" width="14.28515625" bestFit="1" customWidth="1"/>
    <col min="9" max="10" width="13.28515625" bestFit="1" customWidth="1"/>
    <col min="11" max="11" width="12.140625" bestFit="1" customWidth="1"/>
    <col min="12" max="12" width="14.28515625" bestFit="1" customWidth="1"/>
    <col min="13" max="13" width="13.28515625" bestFit="1" customWidth="1"/>
    <col min="14" max="14" width="12.140625" bestFit="1" customWidth="1"/>
    <col min="15" max="15" width="13.28515625" bestFit="1" customWidth="1"/>
    <col min="16" max="16" width="10.5703125" bestFit="1" customWidth="1"/>
    <col min="17" max="17" width="12.140625" bestFit="1" customWidth="1"/>
    <col min="18" max="20" width="13.28515625" bestFit="1" customWidth="1"/>
    <col min="21" max="21" width="12.140625" bestFit="1" customWidth="1"/>
    <col min="22" max="22" width="13.28515625" bestFit="1" customWidth="1"/>
    <col min="23" max="23" width="12.140625" bestFit="1" customWidth="1"/>
    <col min="24" max="24" width="14.28515625" bestFit="1" customWidth="1"/>
    <col min="25" max="25" width="12.140625" bestFit="1" customWidth="1"/>
    <col min="26" max="26" width="13.28515625" bestFit="1" customWidth="1"/>
    <col min="27" max="27" width="12.140625" bestFit="1" customWidth="1"/>
    <col min="28" max="28" width="14.28515625" bestFit="1" customWidth="1"/>
    <col min="29" max="29" width="13.28515625" bestFit="1" customWidth="1"/>
    <col min="30" max="31" width="15.85546875" bestFit="1" customWidth="1"/>
  </cols>
  <sheetData>
    <row r="1" spans="1:31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5</v>
      </c>
    </row>
    <row r="2" spans="1:31" x14ac:dyDescent="0.25">
      <c r="A2">
        <f>LEFT(B2,10)*1</f>
        <v>303050233</v>
      </c>
      <c r="B2" t="s">
        <v>1</v>
      </c>
      <c r="C2" s="1">
        <f>IFERROR(VLOOKUP($A2,delib,2,0)*(Físico!B2),0)</f>
        <v>0</v>
      </c>
      <c r="D2" s="1">
        <f>IFERROR(VLOOKUP($A2,delib,2,0)*(Físico!C2),0)</f>
        <v>0</v>
      </c>
      <c r="E2" s="1">
        <f>IFERROR(VLOOKUP($A2,delib,2,0)*(Físico!D2),0)</f>
        <v>11291.039999999999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168111.03999999998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0</v>
      </c>
      <c r="L2" s="1">
        <f>IFERROR(VLOOKUP($A2,delib,2,0)*(Físico!K2),0)</f>
        <v>100364.79999999999</v>
      </c>
      <c r="M2" s="1">
        <f>IFERROR(VLOOKUP($A2,delib,2,0)*(Físico!L2),0)</f>
        <v>0</v>
      </c>
      <c r="N2" s="1">
        <f>IFERROR(VLOOKUP($A2,delib,2,0)*(Físico!M2),0)</f>
        <v>0</v>
      </c>
      <c r="O2" s="1">
        <f>IFERROR(VLOOKUP($A2,delib,2,0)*(Físico!N2),0)</f>
        <v>57709.759999999995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51436.959999999999</v>
      </c>
      <c r="S2" s="1">
        <f>IFERROR(VLOOKUP($A2,delib,2,0)*(Físico!R2),0)</f>
        <v>0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69000.800000000003</v>
      </c>
      <c r="W2" s="1">
        <f>IFERROR(VLOOKUP($A2,delib,2,0)*(Físico!V2),0)</f>
        <v>5018.24</v>
      </c>
      <c r="X2" s="1">
        <f>IFERROR(VLOOKUP($A2,delib,2,0)*(Físico!W2),0)</f>
        <v>115419.51999999999</v>
      </c>
      <c r="Y2" s="1">
        <f>IFERROR(VLOOKUP($A2,delib,2,0)*(Físico!X2),0)</f>
        <v>8781.92</v>
      </c>
      <c r="Z2" s="1">
        <f>IFERROR(VLOOKUP($A2,delib,2,0)*(Físico!Y2),0)</f>
        <v>51436.959999999999</v>
      </c>
      <c r="AA2" s="1">
        <f>IFERROR(VLOOKUP($A2,delib,2,0)*(Físico!Z2),0)</f>
        <v>0</v>
      </c>
      <c r="AB2" s="1">
        <f>IFERROR(VLOOKUP($A2,delib,2,0)*(Físico!AA2),0)</f>
        <v>262203.03999999998</v>
      </c>
      <c r="AC2" s="1">
        <f>IFERROR(VLOOKUP($A2,delib,2,0)*(Físico!AB2),0)</f>
        <v>0</v>
      </c>
      <c r="AD2" s="1">
        <f>IFERROR(VLOOKUP($A2,delib,2,0)*(Físico!AC2),0)</f>
        <v>1170504.48</v>
      </c>
      <c r="AE2" s="1">
        <f>SUM(C2:AD2)</f>
        <v>2071278.56</v>
      </c>
    </row>
    <row r="3" spans="1:31" x14ac:dyDescent="0.25">
      <c r="A3">
        <f t="shared" ref="A3:A5" si="0">LEFT(B3,10)*1</f>
        <v>309070015</v>
      </c>
      <c r="B3" t="s">
        <v>2</v>
      </c>
      <c r="C3" s="1">
        <f>IFERROR(VLOOKUP($A3,delib,2,0)*(Físico!B3),0)</f>
        <v>450</v>
      </c>
      <c r="D3" s="1">
        <f>IFERROR(VLOOKUP($A3,delib,2,0)*(Físico!C3),0)</f>
        <v>58950</v>
      </c>
      <c r="E3" s="1">
        <f>IFERROR(VLOOKUP($A3,delib,2,0)*(Físico!D3),0)</f>
        <v>0</v>
      </c>
      <c r="F3" s="1">
        <f>IFERROR(VLOOKUP($A3,delib,2,0)*(Físico!E3),0)</f>
        <v>150</v>
      </c>
      <c r="G3" s="1">
        <f>IFERROR(VLOOKUP($A3,delib,2,0)*(Físico!F3),0)</f>
        <v>0</v>
      </c>
      <c r="H3" s="1">
        <f>IFERROR(VLOOKUP($A3,delib,2,0)*(Físico!G3),0)</f>
        <v>0</v>
      </c>
      <c r="I3" s="1">
        <f>IFERROR(VLOOKUP($A3,delib,2,0)*(Físico!H3),0)</f>
        <v>14550</v>
      </c>
      <c r="J3" s="1">
        <f>IFERROR(VLOOKUP($A3,delib,2,0)*(Físico!I3),0)</f>
        <v>6450</v>
      </c>
      <c r="K3" s="1">
        <f>IFERROR(VLOOKUP($A3,delib,2,0)*(Físico!J3),0)</f>
        <v>2100</v>
      </c>
      <c r="L3" s="1">
        <f>IFERROR(VLOOKUP($A3,delib,2,0)*(Físico!K3),0)</f>
        <v>9000</v>
      </c>
      <c r="M3" s="1">
        <f>IFERROR(VLOOKUP($A3,delib,2,0)*(Físico!L3),0)</f>
        <v>150</v>
      </c>
      <c r="N3" s="1">
        <f>IFERROR(VLOOKUP($A3,delib,2,0)*(Físico!M3),0)</f>
        <v>1500</v>
      </c>
      <c r="O3" s="1">
        <f>IFERROR(VLOOKUP($A3,delib,2,0)*(Físico!N3),0)</f>
        <v>0</v>
      </c>
      <c r="P3" s="1">
        <f>IFERROR(VLOOKUP($A3,delib,2,0)*(Físico!O3),0)</f>
        <v>0</v>
      </c>
      <c r="Q3" s="1">
        <f>IFERROR(VLOOKUP($A3,delib,2,0)*(Físico!P3),0)</f>
        <v>600</v>
      </c>
      <c r="R3" s="1">
        <f>IFERROR(VLOOKUP($A3,delib,2,0)*(Físico!Q3),0)</f>
        <v>0</v>
      </c>
      <c r="S3" s="1">
        <f>IFERROR(VLOOKUP($A3,delib,2,0)*(Físico!R3),0)</f>
        <v>3300</v>
      </c>
      <c r="T3" s="1">
        <f>IFERROR(VLOOKUP($A3,delib,2,0)*(Físico!S3),0)</f>
        <v>4500</v>
      </c>
      <c r="U3" s="1">
        <f>IFERROR(VLOOKUP($A3,delib,2,0)*(Físico!T3),0)</f>
        <v>1350</v>
      </c>
      <c r="V3" s="1">
        <f>IFERROR(VLOOKUP($A3,delib,2,0)*(Físico!U3),0)</f>
        <v>0</v>
      </c>
      <c r="W3" s="1">
        <f>IFERROR(VLOOKUP($A3,delib,2,0)*(Físico!V3),0)</f>
        <v>0</v>
      </c>
      <c r="X3" s="1">
        <f>IFERROR(VLOOKUP($A3,delib,2,0)*(Físico!W3),0)</f>
        <v>0</v>
      </c>
      <c r="Y3" s="1">
        <f>IFERROR(VLOOKUP($A3,delib,2,0)*(Físico!X3),0)</f>
        <v>0</v>
      </c>
      <c r="Z3" s="1">
        <f>IFERROR(VLOOKUP($A3,delib,2,0)*(Físico!Y3),0)</f>
        <v>0</v>
      </c>
      <c r="AA3" s="1">
        <f>IFERROR(VLOOKUP($A3,delib,2,0)*(Físico!Z3),0)</f>
        <v>7650</v>
      </c>
      <c r="AB3" s="1">
        <f>IFERROR(VLOOKUP($A3,delib,2,0)*(Físico!AA3),0)</f>
        <v>0</v>
      </c>
      <c r="AC3" s="1">
        <f>IFERROR(VLOOKUP($A3,delib,2,0)*(Físico!AB3),0)</f>
        <v>11700</v>
      </c>
      <c r="AD3" s="1">
        <f>IFERROR(VLOOKUP($A3,delib,2,0)*(Físico!AC3),0)</f>
        <v>0</v>
      </c>
      <c r="AE3" s="1">
        <f t="shared" ref="AE3:AE5" si="1">SUM(C3:AD3)</f>
        <v>122400</v>
      </c>
    </row>
    <row r="4" spans="1:31" x14ac:dyDescent="0.25">
      <c r="A4">
        <f t="shared" si="0"/>
        <v>309070023</v>
      </c>
      <c r="B4" t="s">
        <v>3</v>
      </c>
      <c r="C4" s="1">
        <f>IFERROR(VLOOKUP($A4,delib,2,0)*(Físico!B4),0)</f>
        <v>0</v>
      </c>
      <c r="D4" s="1">
        <f>IFERROR(VLOOKUP($A4,delib,2,0)*(Físico!C4),0)</f>
        <v>128700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6300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18600</v>
      </c>
      <c r="N4" s="1">
        <f>IFERROR(VLOOKUP($A4,delib,2,0)*(Físico!M4),0)</f>
        <v>1500</v>
      </c>
      <c r="O4" s="1">
        <f>IFERROR(VLOOKUP($A4,delib,2,0)*(Físico!N4),0)</f>
        <v>0</v>
      </c>
      <c r="P4" s="1">
        <f>IFERROR(VLOOKUP($A4,delib,2,0)*(Físico!O4),0)</f>
        <v>300</v>
      </c>
      <c r="Q4" s="1">
        <f>IFERROR(VLOOKUP($A4,delib,2,0)*(Físico!P4),0)</f>
        <v>600</v>
      </c>
      <c r="R4" s="1">
        <f>IFERROR(VLOOKUP($A4,delib,2,0)*(Físico!Q4),0)</f>
        <v>0</v>
      </c>
      <c r="S4" s="1">
        <f>IFERROR(VLOOKUP($A4,delib,2,0)*(Físico!R4),0)</f>
        <v>53100</v>
      </c>
      <c r="T4" s="1">
        <f>IFERROR(VLOOKUP($A4,delib,2,0)*(Físico!S4),0)</f>
        <v>29100</v>
      </c>
      <c r="U4" s="1">
        <f>IFERROR(VLOOKUP($A4,delib,2,0)*(Físico!T4),0)</f>
        <v>3300</v>
      </c>
      <c r="V4" s="1">
        <f>IFERROR(VLOOKUP($A4,delib,2,0)*(Físico!U4),0)</f>
        <v>0</v>
      </c>
      <c r="W4" s="1">
        <f>IFERROR(VLOOKUP($A4,delib,2,0)*(Físico!V4),0)</f>
        <v>0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0</v>
      </c>
      <c r="AE4" s="1">
        <f t="shared" si="1"/>
        <v>241500</v>
      </c>
    </row>
    <row r="5" spans="1:31" x14ac:dyDescent="0.25">
      <c r="A5">
        <f t="shared" si="0"/>
        <v>418010030</v>
      </c>
      <c r="B5" t="s">
        <v>4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0</v>
      </c>
      <c r="F5" s="1">
        <f>IFERROR(VLOOKUP($A5,delib,2,0)*(Físico!E5),0)</f>
        <v>0</v>
      </c>
      <c r="G5" s="1">
        <f>IFERROR(VLOOKUP($A5,delib,2,0)*(Físico!F5),0)</f>
        <v>5155.2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0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>IFERROR(VLOOKUP($A5,delib,2,0)*(Físico!AA5),0)</f>
        <v>0</v>
      </c>
      <c r="AC5" s="1">
        <f>IFERROR(VLOOKUP($A5,delib,2,0)*(Físico!AB5),0)</f>
        <v>0</v>
      </c>
      <c r="AD5" s="1">
        <f>IFERROR(VLOOKUP($A5,delib,2,0)*(Físico!AC5),0)</f>
        <v>0</v>
      </c>
      <c r="AE5" s="1">
        <f t="shared" si="1"/>
        <v>5155.2</v>
      </c>
    </row>
    <row r="6" spans="1:31" x14ac:dyDescent="0.25">
      <c r="B6" t="s">
        <v>5</v>
      </c>
      <c r="C6" s="1">
        <f t="shared" ref="C6:AD6" si="2">SUM(C2:C5)</f>
        <v>450</v>
      </c>
      <c r="D6" s="1">
        <f t="shared" si="2"/>
        <v>187650</v>
      </c>
      <c r="E6" s="1">
        <f t="shared" si="2"/>
        <v>11291.039999999999</v>
      </c>
      <c r="F6" s="1">
        <f t="shared" si="2"/>
        <v>150</v>
      </c>
      <c r="G6" s="1">
        <f t="shared" si="2"/>
        <v>5155.2</v>
      </c>
      <c r="H6" s="1">
        <f t="shared" si="2"/>
        <v>168111.03999999998</v>
      </c>
      <c r="I6" s="1">
        <f t="shared" si="2"/>
        <v>14550</v>
      </c>
      <c r="J6" s="1">
        <f t="shared" si="2"/>
        <v>12750</v>
      </c>
      <c r="K6" s="1">
        <f t="shared" si="2"/>
        <v>2100</v>
      </c>
      <c r="L6" s="1">
        <f t="shared" si="2"/>
        <v>109364.79999999999</v>
      </c>
      <c r="M6" s="1">
        <f t="shared" si="2"/>
        <v>18750</v>
      </c>
      <c r="N6" s="1">
        <f t="shared" si="2"/>
        <v>3000</v>
      </c>
      <c r="O6" s="1">
        <f t="shared" si="2"/>
        <v>57709.759999999995</v>
      </c>
      <c r="P6" s="1">
        <f t="shared" si="2"/>
        <v>300</v>
      </c>
      <c r="Q6" s="1">
        <f t="shared" si="2"/>
        <v>1200</v>
      </c>
      <c r="R6" s="1">
        <f t="shared" si="2"/>
        <v>51436.959999999999</v>
      </c>
      <c r="S6" s="1">
        <f t="shared" si="2"/>
        <v>56400</v>
      </c>
      <c r="T6" s="1">
        <f t="shared" si="2"/>
        <v>33600</v>
      </c>
      <c r="U6" s="1">
        <f t="shared" si="2"/>
        <v>4650</v>
      </c>
      <c r="V6" s="1">
        <f t="shared" si="2"/>
        <v>69000.800000000003</v>
      </c>
      <c r="W6" s="1">
        <f t="shared" si="2"/>
        <v>5018.24</v>
      </c>
      <c r="X6" s="1">
        <f t="shared" si="2"/>
        <v>115419.51999999999</v>
      </c>
      <c r="Y6" s="1">
        <f t="shared" si="2"/>
        <v>8781.92</v>
      </c>
      <c r="Z6" s="1">
        <f t="shared" si="2"/>
        <v>51436.959999999999</v>
      </c>
      <c r="AA6" s="1">
        <f t="shared" si="2"/>
        <v>7650</v>
      </c>
      <c r="AB6" s="1">
        <f t="shared" si="2"/>
        <v>262203.03999999998</v>
      </c>
      <c r="AC6" s="1">
        <f t="shared" si="2"/>
        <v>11700</v>
      </c>
      <c r="AD6" s="1">
        <f t="shared" si="2"/>
        <v>1170504.48</v>
      </c>
      <c r="AE6" s="1">
        <f>SUM(AE2:AE5)</f>
        <v>2440333.7600000002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2025-09-25T19:43:41Z</dcterms:created>
  <dcterms:modified xsi:type="dcterms:W3CDTF">2025-09-25T19:49:47Z</dcterms:modified>
</cp:coreProperties>
</file>