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Fevereiro\Detalhado\Ambulatorial\"/>
    </mc:Choice>
  </mc:AlternateContent>
  <xr:revisionPtr revIDLastSave="0" documentId="13_ncr:1_{11E53550-99AC-4EDE-8C6C-90CD87FA0771}" xr6:coauthVersionLast="47" xr6:coauthVersionMax="47" xr10:uidLastSave="{00000000-0000-0000-0000-000000000000}"/>
  <bookViews>
    <workbookView xWindow="14340" yWindow="0" windowWidth="14430" windowHeight="15570" activeTab="4" xr2:uid="{CFD5C41E-BF5C-4461-A58C-F8250BD14317}"/>
  </bookViews>
  <sheets>
    <sheet name="Delib30" sheetId="5" r:id="rId1"/>
    <sheet name="Resumo" sheetId="1" r:id="rId2"/>
    <sheet name="Físico" sheetId="2" r:id="rId3"/>
    <sheet name="Financeiro" sheetId="3" r:id="rId4"/>
    <sheet name="Complemento" sheetId="4" r:id="rId5"/>
  </sheets>
  <definedNames>
    <definedName name="delib030">Delib30!$A$1:$B$15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Z3" i="4"/>
  <c r="Z4" i="4"/>
  <c r="Z5" i="4"/>
  <c r="Z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C3" i="4"/>
  <c r="C4" i="4"/>
  <c r="C5" i="4"/>
  <c r="C2" i="4"/>
  <c r="A3" i="4"/>
  <c r="A4" i="4"/>
  <c r="A5" i="4"/>
  <c r="A2" i="4"/>
</calcChain>
</file>

<file path=xl/sharedStrings.xml><?xml version="1.0" encoding="utf-8"?>
<sst xmlns="http://schemas.openxmlformats.org/spreadsheetml/2006/main" count="119" uniqueCount="33">
  <si>
    <t>Estabelecimentos CNES-SC</t>
  </si>
  <si>
    <t>Freqüência</t>
  </si>
  <si>
    <t>Valor Aprovado</t>
  </si>
  <si>
    <t>0019259 POLICLINICA MUNICIPAL CONTINENTE</t>
  </si>
  <si>
    <t>0366323 HOSPITAL DIA MARIA SCHMITT</t>
  </si>
  <si>
    <t>0610062 HOSPITAL DE OLHOS DE CONCORDIA LTDA</t>
  </si>
  <si>
    <t>2303892 HOSPITAL SAO FRANCISCO</t>
  </si>
  <si>
    <t>2306336 HOSPITAL SAO JOSE</t>
  </si>
  <si>
    <t>2306344 HOSPITAL JARAGUA</t>
  </si>
  <si>
    <t>2335026 AEM AMBULATORIO DE ESPECIALIDADES MEDICAS</t>
  </si>
  <si>
    <t>2418177 HOSPITAL SAO FRANCISCO DE ASSIS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</si>
  <si>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</si>
  <si>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</si>
  <si>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</si>
  <si>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</si>
  <si>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</si>
  <si>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2566931 POLICLINICA DE REFERENCIA</t>
  </si>
  <si>
    <t>2568713 HOSPITAL REGIONAL ALTO VALE</t>
  </si>
  <si>
    <t>2641445 POLICLINICA DE REFERENCIA REGIONAL RIO DO SUL</t>
  </si>
  <si>
    <t>2662914 HOSPITAL SEARA DO BEM MATERNO E INFANTIL</t>
  </si>
  <si>
    <t>2701464 CIS AMOSC</t>
  </si>
  <si>
    <t>2778831 HOSPITAL NOSSA SENHORA DA IMACULADA CONCEICAO</t>
  </si>
  <si>
    <t>3123251 HOSPITAL DE OLHOS DE BLUMENAU</t>
  </si>
  <si>
    <t>3590909 HOSPITAL DA VISAO</t>
  </si>
  <si>
    <t>6567274 CLINICA DE OLHOS ANTONELLI</t>
  </si>
  <si>
    <t>7486596 HOSPITAL REGIONAL DE BIGUACU HELMUTH NASS</t>
  </si>
  <si>
    <t>Total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</si>
  <si>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</si>
  <si>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</si>
  <si>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</si>
  <si>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0418020027 LIGADURA DE FISTULA ARTERIO-VENOSA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</si>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</sst>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F611-617D-467C-A755-9B79364F16A3}">
  <dimension ref="A1:B15"/>
  <sheetViews>
    <sheetView workbookViewId="0">
      <selection sqref="A1:B15"/>
    </sheetView>
  </sheetViews>
  <sheetFormatPr defaultRowHeight="15" x14ac:dyDescent="0.25"/>
  <cols>
    <col min="1" max="1" width="12" bestFit="1" customWidth="1"/>
  </cols>
  <sheetData>
    <row r="1" spans="1:2" x14ac:dyDescent="0.25">
      <c r="A1" t="s">
        <v>31</v>
      </c>
      <c r="B1" t="s">
        <v>32</v>
      </c>
    </row>
    <row r="2" spans="1:2" x14ac:dyDescent="0.25">
      <c r="A2">
        <v>303050233</v>
      </c>
      <c r="B2">
        <v>1254.56</v>
      </c>
    </row>
    <row r="3" spans="1:2" x14ac:dyDescent="0.25">
      <c r="A3">
        <v>405050364</v>
      </c>
      <c r="B3">
        <v>628.65</v>
      </c>
    </row>
    <row r="4" spans="1:2" x14ac:dyDescent="0.25">
      <c r="A4">
        <v>405010184</v>
      </c>
      <c r="B4">
        <v>286.26</v>
      </c>
    </row>
    <row r="5" spans="1:2" x14ac:dyDescent="0.25">
      <c r="A5">
        <v>404010369</v>
      </c>
      <c r="B5">
        <v>511.56</v>
      </c>
    </row>
    <row r="6" spans="1:2" x14ac:dyDescent="0.25">
      <c r="A6">
        <v>409010154</v>
      </c>
      <c r="B6">
        <v>500</v>
      </c>
    </row>
    <row r="7" spans="1:2" x14ac:dyDescent="0.25">
      <c r="A7">
        <v>418010013</v>
      </c>
      <c r="B7">
        <v>4361.55</v>
      </c>
    </row>
    <row r="8" spans="1:2" x14ac:dyDescent="0.25">
      <c r="A8">
        <v>418010021</v>
      </c>
      <c r="B8">
        <v>2056.59</v>
      </c>
    </row>
    <row r="9" spans="1:2" x14ac:dyDescent="0.25">
      <c r="A9">
        <v>418010030</v>
      </c>
      <c r="B9">
        <v>2577.6</v>
      </c>
    </row>
    <row r="10" spans="1:2" x14ac:dyDescent="0.25">
      <c r="A10">
        <v>418010080</v>
      </c>
      <c r="B10">
        <v>1200</v>
      </c>
    </row>
    <row r="11" spans="1:2" x14ac:dyDescent="0.25">
      <c r="A11">
        <v>418020019</v>
      </c>
      <c r="B11">
        <v>1800</v>
      </c>
    </row>
    <row r="12" spans="1:2" x14ac:dyDescent="0.25">
      <c r="A12">
        <v>418020027</v>
      </c>
      <c r="B12">
        <v>1800</v>
      </c>
    </row>
    <row r="13" spans="1:2" x14ac:dyDescent="0.25">
      <c r="A13">
        <v>418020035</v>
      </c>
      <c r="B13">
        <v>1200</v>
      </c>
    </row>
    <row r="14" spans="1:2" x14ac:dyDescent="0.25">
      <c r="A14">
        <v>309070015</v>
      </c>
      <c r="B14">
        <v>150</v>
      </c>
    </row>
    <row r="15" spans="1:2" x14ac:dyDescent="0.25">
      <c r="A15">
        <v>309070023</v>
      </c>
      <c r="B15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9B89-3F30-4549-A1C6-9AB15FAA2CBD}">
  <dimension ref="A1:C25"/>
  <sheetViews>
    <sheetView workbookViewId="0">
      <selection sqref="A1:C25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2</v>
      </c>
      <c r="C2">
        <v>693.4</v>
      </c>
    </row>
    <row r="3" spans="1:3" x14ac:dyDescent="0.25">
      <c r="A3" t="s">
        <v>4</v>
      </c>
      <c r="B3">
        <v>452</v>
      </c>
      <c r="C3">
        <v>135952.56</v>
      </c>
    </row>
    <row r="4" spans="1:3" x14ac:dyDescent="0.25">
      <c r="A4" t="s">
        <v>5</v>
      </c>
      <c r="B4">
        <v>4</v>
      </c>
      <c r="C4">
        <v>2509.12</v>
      </c>
    </row>
    <row r="5" spans="1:3" x14ac:dyDescent="0.25">
      <c r="A5" t="s">
        <v>6</v>
      </c>
      <c r="B5">
        <v>1</v>
      </c>
      <c r="C5">
        <v>600</v>
      </c>
    </row>
    <row r="6" spans="1:3" x14ac:dyDescent="0.25">
      <c r="A6" t="s">
        <v>7</v>
      </c>
      <c r="B6">
        <v>134</v>
      </c>
      <c r="C6">
        <v>84055.52</v>
      </c>
    </row>
    <row r="7" spans="1:3" x14ac:dyDescent="0.25">
      <c r="A7" t="s">
        <v>8</v>
      </c>
      <c r="B7">
        <v>95</v>
      </c>
      <c r="C7">
        <v>28574.1</v>
      </c>
    </row>
    <row r="8" spans="1:3" x14ac:dyDescent="0.25">
      <c r="A8" t="s">
        <v>9</v>
      </c>
      <c r="B8">
        <v>7</v>
      </c>
      <c r="C8">
        <v>2105.46</v>
      </c>
    </row>
    <row r="9" spans="1:3" x14ac:dyDescent="0.25">
      <c r="A9" t="s">
        <v>10</v>
      </c>
      <c r="B9">
        <v>75</v>
      </c>
      <c r="C9">
        <v>22558.5</v>
      </c>
    </row>
    <row r="10" spans="1:3" x14ac:dyDescent="0.25">
      <c r="A10" t="s">
        <v>11</v>
      </c>
      <c r="B10">
        <v>161</v>
      </c>
      <c r="C10">
        <v>74545.58</v>
      </c>
    </row>
    <row r="11" spans="1:3" x14ac:dyDescent="0.25">
      <c r="A11" t="s">
        <v>12</v>
      </c>
      <c r="B11">
        <v>19</v>
      </c>
      <c r="C11">
        <v>5714.82</v>
      </c>
    </row>
    <row r="12" spans="1:3" x14ac:dyDescent="0.25">
      <c r="A12" t="s">
        <v>13</v>
      </c>
      <c r="B12">
        <v>55</v>
      </c>
      <c r="C12">
        <v>21594.1</v>
      </c>
    </row>
    <row r="13" spans="1:3" x14ac:dyDescent="0.25">
      <c r="A13" t="s">
        <v>14</v>
      </c>
      <c r="B13">
        <v>66</v>
      </c>
      <c r="C13">
        <v>21412.76</v>
      </c>
    </row>
    <row r="14" spans="1:3" x14ac:dyDescent="0.25">
      <c r="A14" t="s">
        <v>15</v>
      </c>
      <c r="B14">
        <v>4</v>
      </c>
      <c r="C14">
        <v>1203.1199999999999</v>
      </c>
    </row>
    <row r="15" spans="1:3" x14ac:dyDescent="0.25">
      <c r="A15" t="s">
        <v>16</v>
      </c>
      <c r="B15">
        <v>21</v>
      </c>
      <c r="C15">
        <v>6316.38</v>
      </c>
    </row>
    <row r="16" spans="1:3" x14ac:dyDescent="0.25">
      <c r="A16" t="s">
        <v>17</v>
      </c>
      <c r="B16">
        <v>1</v>
      </c>
      <c r="C16">
        <v>900.78</v>
      </c>
    </row>
    <row r="17" spans="1:3" x14ac:dyDescent="0.25">
      <c r="A17" t="s">
        <v>18</v>
      </c>
      <c r="B17">
        <v>10</v>
      </c>
      <c r="C17">
        <v>9007.7999999999993</v>
      </c>
    </row>
    <row r="18" spans="1:3" x14ac:dyDescent="0.25">
      <c r="A18" t="s">
        <v>19</v>
      </c>
      <c r="B18">
        <v>34</v>
      </c>
      <c r="C18">
        <v>21327.52</v>
      </c>
    </row>
    <row r="19" spans="1:3" x14ac:dyDescent="0.25">
      <c r="A19" t="s">
        <v>20</v>
      </c>
      <c r="B19">
        <v>88</v>
      </c>
      <c r="C19">
        <v>31887.200000000001</v>
      </c>
    </row>
    <row r="20" spans="1:3" x14ac:dyDescent="0.25">
      <c r="A20" t="s">
        <v>21</v>
      </c>
      <c r="B20">
        <v>11</v>
      </c>
      <c r="C20">
        <v>4043.3</v>
      </c>
    </row>
    <row r="21" spans="1:3" x14ac:dyDescent="0.25">
      <c r="A21" t="s">
        <v>22</v>
      </c>
      <c r="B21">
        <v>66</v>
      </c>
      <c r="C21">
        <v>41400.480000000003</v>
      </c>
    </row>
    <row r="22" spans="1:3" x14ac:dyDescent="0.25">
      <c r="A22" t="s">
        <v>23</v>
      </c>
      <c r="B22">
        <v>91</v>
      </c>
      <c r="C22">
        <v>57082.48</v>
      </c>
    </row>
    <row r="23" spans="1:3" x14ac:dyDescent="0.25">
      <c r="A23" t="s">
        <v>24</v>
      </c>
      <c r="B23">
        <v>286</v>
      </c>
      <c r="C23">
        <v>179402.08</v>
      </c>
    </row>
    <row r="24" spans="1:3" x14ac:dyDescent="0.25">
      <c r="A24" t="s">
        <v>25</v>
      </c>
      <c r="B24">
        <v>37</v>
      </c>
      <c r="C24">
        <v>11128.86</v>
      </c>
    </row>
    <row r="25" spans="1:3" x14ac:dyDescent="0.25">
      <c r="A25" t="s">
        <v>26</v>
      </c>
      <c r="B25">
        <v>1720</v>
      </c>
      <c r="C25">
        <v>764015.92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14B2-0130-4566-9CBF-C4C1857057E9}">
  <dimension ref="A1:Y6"/>
  <sheetViews>
    <sheetView workbookViewId="0">
      <selection activeCell="B2" sqref="B2"/>
    </sheetView>
  </sheetViews>
  <sheetFormatPr defaultRowHeight="15" x14ac:dyDescent="0.25"/>
  <sheetData>
    <row r="1" spans="1:25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</row>
    <row r="2" spans="1:25" x14ac:dyDescent="0.25">
      <c r="A2" t="s">
        <v>27</v>
      </c>
      <c r="B2">
        <v>0</v>
      </c>
      <c r="C2">
        <v>0</v>
      </c>
      <c r="D2">
        <v>4</v>
      </c>
      <c r="E2">
        <v>0</v>
      </c>
      <c r="F2">
        <v>134</v>
      </c>
      <c r="G2">
        <v>0</v>
      </c>
      <c r="H2">
        <v>0</v>
      </c>
      <c r="I2">
        <v>0</v>
      </c>
      <c r="J2">
        <v>80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34</v>
      </c>
      <c r="S2">
        <v>0</v>
      </c>
      <c r="T2">
        <v>0</v>
      </c>
      <c r="U2">
        <v>66</v>
      </c>
      <c r="V2">
        <v>91</v>
      </c>
      <c r="W2">
        <v>286</v>
      </c>
      <c r="X2">
        <v>0</v>
      </c>
      <c r="Y2">
        <v>695</v>
      </c>
    </row>
    <row r="3" spans="1:25" x14ac:dyDescent="0.25">
      <c r="A3" t="s">
        <v>28</v>
      </c>
      <c r="B3">
        <v>1</v>
      </c>
      <c r="C3">
        <v>452</v>
      </c>
      <c r="D3">
        <v>0</v>
      </c>
      <c r="E3">
        <v>0</v>
      </c>
      <c r="F3">
        <v>0</v>
      </c>
      <c r="G3">
        <v>95</v>
      </c>
      <c r="H3">
        <v>7</v>
      </c>
      <c r="I3">
        <v>75</v>
      </c>
      <c r="J3">
        <v>81</v>
      </c>
      <c r="K3">
        <v>19</v>
      </c>
      <c r="L3">
        <v>0</v>
      </c>
      <c r="M3">
        <v>49</v>
      </c>
      <c r="N3">
        <v>4</v>
      </c>
      <c r="O3">
        <v>21</v>
      </c>
      <c r="P3">
        <v>1</v>
      </c>
      <c r="Q3">
        <v>10</v>
      </c>
      <c r="R3">
        <v>0</v>
      </c>
      <c r="S3">
        <v>29</v>
      </c>
      <c r="T3">
        <v>3</v>
      </c>
      <c r="U3">
        <v>0</v>
      </c>
      <c r="V3">
        <v>0</v>
      </c>
      <c r="W3">
        <v>0</v>
      </c>
      <c r="X3">
        <v>37</v>
      </c>
      <c r="Y3">
        <v>884</v>
      </c>
    </row>
    <row r="4" spans="1:25" x14ac:dyDescent="0.25">
      <c r="A4" t="s">
        <v>29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55</v>
      </c>
      <c r="M4">
        <v>17</v>
      </c>
      <c r="N4">
        <v>0</v>
      </c>
      <c r="O4">
        <v>0</v>
      </c>
      <c r="P4">
        <v>0</v>
      </c>
      <c r="Q4">
        <v>0</v>
      </c>
      <c r="R4">
        <v>0</v>
      </c>
      <c r="S4">
        <v>59</v>
      </c>
      <c r="T4">
        <v>8</v>
      </c>
      <c r="U4">
        <v>0</v>
      </c>
      <c r="V4">
        <v>0</v>
      </c>
      <c r="W4">
        <v>0</v>
      </c>
      <c r="X4">
        <v>0</v>
      </c>
      <c r="Y4">
        <v>140</v>
      </c>
    </row>
    <row r="5" spans="1:25" x14ac:dyDescent="0.25">
      <c r="A5" t="s">
        <v>30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</row>
    <row r="6" spans="1:25" x14ac:dyDescent="0.25">
      <c r="A6" t="s">
        <v>26</v>
      </c>
      <c r="B6">
        <v>2</v>
      </c>
      <c r="C6">
        <v>452</v>
      </c>
      <c r="D6">
        <v>4</v>
      </c>
      <c r="E6">
        <v>1</v>
      </c>
      <c r="F6">
        <v>134</v>
      </c>
      <c r="G6">
        <v>95</v>
      </c>
      <c r="H6">
        <v>7</v>
      </c>
      <c r="I6">
        <v>75</v>
      </c>
      <c r="J6">
        <v>161</v>
      </c>
      <c r="K6">
        <v>19</v>
      </c>
      <c r="L6">
        <v>55</v>
      </c>
      <c r="M6">
        <v>66</v>
      </c>
      <c r="N6">
        <v>4</v>
      </c>
      <c r="O6">
        <v>21</v>
      </c>
      <c r="P6">
        <v>1</v>
      </c>
      <c r="Q6">
        <v>10</v>
      </c>
      <c r="R6">
        <v>34</v>
      </c>
      <c r="S6">
        <v>88</v>
      </c>
      <c r="T6">
        <v>11</v>
      </c>
      <c r="U6">
        <v>66</v>
      </c>
      <c r="V6">
        <v>91</v>
      </c>
      <c r="W6">
        <v>286</v>
      </c>
      <c r="X6">
        <v>37</v>
      </c>
      <c r="Y6">
        <v>1720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8B2-A246-4F13-ACBB-791F367C79EB}">
  <dimension ref="A1:Y6"/>
  <sheetViews>
    <sheetView topLeftCell="R1" workbookViewId="0">
      <selection activeCell="Y6" sqref="B2:Y6"/>
    </sheetView>
  </sheetViews>
  <sheetFormatPr defaultRowHeight="15" x14ac:dyDescent="0.25"/>
  <cols>
    <col min="2" max="2" width="10.5703125" bestFit="1" customWidth="1"/>
    <col min="3" max="3" width="14.28515625" bestFit="1" customWidth="1"/>
    <col min="4" max="4" width="12.140625" bestFit="1" customWidth="1"/>
    <col min="5" max="5" width="10.5703125" bestFit="1" customWidth="1"/>
    <col min="6" max="7" width="13.28515625" bestFit="1" customWidth="1"/>
    <col min="8" max="8" width="12.140625" bestFit="1" customWidth="1"/>
    <col min="9" max="10" width="13.28515625" bestFit="1" customWidth="1"/>
    <col min="11" max="11" width="12.140625" bestFit="1" customWidth="1"/>
    <col min="12" max="13" width="13.28515625" bestFit="1" customWidth="1"/>
    <col min="14" max="15" width="12.140625" bestFit="1" customWidth="1"/>
    <col min="16" max="16" width="10.5703125" bestFit="1" customWidth="1"/>
    <col min="17" max="17" width="12.140625" bestFit="1" customWidth="1"/>
    <col min="18" max="19" width="13.28515625" bestFit="1" customWidth="1"/>
    <col min="20" max="20" width="12.140625" bestFit="1" customWidth="1"/>
    <col min="21" max="22" width="13.28515625" bestFit="1" customWidth="1"/>
    <col min="23" max="23" width="14.28515625" bestFit="1" customWidth="1"/>
    <col min="24" max="24" width="13.28515625" bestFit="1" customWidth="1"/>
    <col min="25" max="25" width="14.28515625" bestFit="1" customWidth="1"/>
  </cols>
  <sheetData>
    <row r="1" spans="1:25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</row>
    <row r="2" spans="1:25" x14ac:dyDescent="0.25">
      <c r="A2" t="s">
        <v>27</v>
      </c>
      <c r="B2" s="1">
        <v>0</v>
      </c>
      <c r="C2" s="1">
        <v>0</v>
      </c>
      <c r="D2" s="1">
        <v>2509.12</v>
      </c>
      <c r="E2" s="1">
        <v>0</v>
      </c>
      <c r="F2" s="1">
        <v>84055.52</v>
      </c>
      <c r="G2" s="1">
        <v>0</v>
      </c>
      <c r="H2" s="1">
        <v>0</v>
      </c>
      <c r="I2" s="1">
        <v>0</v>
      </c>
      <c r="J2" s="1">
        <v>50182.400000000001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21327.52</v>
      </c>
      <c r="S2" s="1">
        <v>0</v>
      </c>
      <c r="T2" s="1">
        <v>0</v>
      </c>
      <c r="U2" s="1">
        <v>41400.480000000003</v>
      </c>
      <c r="V2" s="1">
        <v>57082.48</v>
      </c>
      <c r="W2" s="1">
        <v>179402.08</v>
      </c>
      <c r="X2" s="1">
        <v>0</v>
      </c>
      <c r="Y2" s="1">
        <v>435959.6</v>
      </c>
    </row>
    <row r="3" spans="1:25" x14ac:dyDescent="0.25">
      <c r="A3" t="s">
        <v>28</v>
      </c>
      <c r="B3" s="1">
        <v>300.77999999999997</v>
      </c>
      <c r="C3" s="1">
        <v>135952.56</v>
      </c>
      <c r="D3" s="1">
        <v>0</v>
      </c>
      <c r="E3" s="1">
        <v>0</v>
      </c>
      <c r="F3" s="1">
        <v>0</v>
      </c>
      <c r="G3" s="1">
        <v>28574.1</v>
      </c>
      <c r="H3" s="1">
        <v>2105.46</v>
      </c>
      <c r="I3" s="1">
        <v>22558.5</v>
      </c>
      <c r="J3" s="1">
        <v>24363.18</v>
      </c>
      <c r="K3" s="1">
        <v>5714.82</v>
      </c>
      <c r="L3" s="1">
        <v>0</v>
      </c>
      <c r="M3" s="1">
        <v>14738.22</v>
      </c>
      <c r="N3" s="1">
        <v>1203.1199999999999</v>
      </c>
      <c r="O3" s="1">
        <v>6316.38</v>
      </c>
      <c r="P3" s="1">
        <v>900.78</v>
      </c>
      <c r="Q3" s="1">
        <v>9007.7999999999993</v>
      </c>
      <c r="R3" s="1">
        <v>0</v>
      </c>
      <c r="S3" s="1">
        <v>8722.6200000000008</v>
      </c>
      <c r="T3" s="1">
        <v>902.34</v>
      </c>
      <c r="U3" s="1">
        <v>0</v>
      </c>
      <c r="V3" s="1">
        <v>0</v>
      </c>
      <c r="W3" s="1">
        <v>0</v>
      </c>
      <c r="X3" s="1">
        <v>11128.86</v>
      </c>
      <c r="Y3" s="1">
        <v>272489.52</v>
      </c>
    </row>
    <row r="4" spans="1:25" x14ac:dyDescent="0.25">
      <c r="A4" t="s">
        <v>29</v>
      </c>
      <c r="B4" s="1">
        <v>392.62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21594.1</v>
      </c>
      <c r="M4" s="1">
        <v>6674.54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23164.58</v>
      </c>
      <c r="T4" s="1">
        <v>3140.96</v>
      </c>
      <c r="U4" s="1">
        <v>0</v>
      </c>
      <c r="V4" s="1">
        <v>0</v>
      </c>
      <c r="W4" s="1">
        <v>0</v>
      </c>
      <c r="X4" s="1">
        <v>0</v>
      </c>
      <c r="Y4" s="1">
        <v>54966.8</v>
      </c>
    </row>
    <row r="5" spans="1:25" x14ac:dyDescent="0.25">
      <c r="A5" t="s">
        <v>30</v>
      </c>
      <c r="B5" s="1">
        <v>0</v>
      </c>
      <c r="C5" s="1">
        <v>0</v>
      </c>
      <c r="D5" s="1">
        <v>0</v>
      </c>
      <c r="E5" s="1">
        <v>600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600</v>
      </c>
    </row>
    <row r="6" spans="1:25" x14ac:dyDescent="0.25">
      <c r="A6" t="s">
        <v>26</v>
      </c>
      <c r="B6" s="1">
        <v>693.4</v>
      </c>
      <c r="C6" s="1">
        <v>135952.56</v>
      </c>
      <c r="D6" s="1">
        <v>2509.12</v>
      </c>
      <c r="E6" s="1">
        <v>600</v>
      </c>
      <c r="F6" s="1">
        <v>84055.52</v>
      </c>
      <c r="G6" s="1">
        <v>28574.1</v>
      </c>
      <c r="H6" s="1">
        <v>2105.46</v>
      </c>
      <c r="I6" s="1">
        <v>22558.5</v>
      </c>
      <c r="J6" s="1">
        <v>74545.58</v>
      </c>
      <c r="K6" s="1">
        <v>5714.82</v>
      </c>
      <c r="L6" s="1">
        <v>21594.1</v>
      </c>
      <c r="M6" s="1">
        <v>21412.76</v>
      </c>
      <c r="N6" s="1">
        <v>1203.1199999999999</v>
      </c>
      <c r="O6" s="1">
        <v>6316.38</v>
      </c>
      <c r="P6" s="1">
        <v>900.78</v>
      </c>
      <c r="Q6" s="1">
        <v>9007.7999999999993</v>
      </c>
      <c r="R6" s="1">
        <v>21327.52</v>
      </c>
      <c r="S6" s="1">
        <v>31887.200000000001</v>
      </c>
      <c r="T6" s="1">
        <v>4043.3</v>
      </c>
      <c r="U6" s="1">
        <v>41400.480000000003</v>
      </c>
      <c r="V6" s="1">
        <v>57082.48</v>
      </c>
      <c r="W6" s="1">
        <v>179402.08</v>
      </c>
      <c r="X6" s="1">
        <v>11128.86</v>
      </c>
      <c r="Y6" s="1">
        <v>764015.92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F3D7B-56DC-4278-A272-33EE23E18721}">
  <dimension ref="A1:Z6"/>
  <sheetViews>
    <sheetView tabSelected="1" workbookViewId="0">
      <selection activeCell="C6" sqref="C6"/>
    </sheetView>
  </sheetViews>
  <sheetFormatPr defaultRowHeight="15" x14ac:dyDescent="0.25"/>
  <cols>
    <col min="1" max="1" width="10" bestFit="1" customWidth="1"/>
    <col min="2" max="2" width="10.85546875" customWidth="1"/>
    <col min="3" max="3" width="10.5703125" bestFit="1" customWidth="1"/>
    <col min="4" max="4" width="13.28515625" bestFit="1" customWidth="1"/>
    <col min="5" max="6" width="12.140625" bestFit="1" customWidth="1"/>
    <col min="7" max="7" width="14.28515625" bestFit="1" customWidth="1"/>
    <col min="8" max="8" width="13.28515625" bestFit="1" customWidth="1"/>
    <col min="9" max="9" width="12.140625" bestFit="1" customWidth="1"/>
    <col min="10" max="10" width="13.28515625" bestFit="1" customWidth="1"/>
    <col min="11" max="11" width="14.28515625" bestFit="1" customWidth="1"/>
    <col min="12" max="12" width="12.140625" bestFit="1" customWidth="1"/>
    <col min="13" max="14" width="13.28515625" bestFit="1" customWidth="1"/>
    <col min="15" max="15" width="10.5703125" bestFit="1" customWidth="1"/>
    <col min="16" max="16" width="12.140625" bestFit="1" customWidth="1"/>
    <col min="17" max="17" width="10.5703125" bestFit="1" customWidth="1"/>
    <col min="18" max="18" width="12.140625" bestFit="1" customWidth="1"/>
    <col min="19" max="20" width="13.28515625" bestFit="1" customWidth="1"/>
    <col min="21" max="21" width="12.140625" bestFit="1" customWidth="1"/>
    <col min="22" max="22" width="13.28515625" bestFit="1" customWidth="1"/>
    <col min="23" max="24" width="14.28515625" bestFit="1" customWidth="1"/>
    <col min="25" max="25" width="12.140625" bestFit="1" customWidth="1"/>
    <col min="26" max="26" width="15.85546875" bestFit="1" customWidth="1"/>
  </cols>
  <sheetData>
    <row r="1" spans="1:26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</row>
    <row r="2" spans="1:26" x14ac:dyDescent="0.25">
      <c r="A2">
        <f>LEFT(B2,10)*1</f>
        <v>303050233</v>
      </c>
      <c r="B2" t="s">
        <v>27</v>
      </c>
      <c r="C2" s="1">
        <f>IFERROR(VLOOKUP($A2,delib030,2,0)*(Físico!B2),0)</f>
        <v>0</v>
      </c>
      <c r="D2" s="1">
        <f>IFERROR(VLOOKUP($A2,delib030,2,0)*(Físico!C2),0)</f>
        <v>0</v>
      </c>
      <c r="E2" s="1">
        <f>IFERROR(VLOOKUP($A2,delib030,2,0)*(Físico!D2),0)</f>
        <v>5018.24</v>
      </c>
      <c r="F2" s="1">
        <f>IFERROR(VLOOKUP($A2,delib030,2,0)*(Físico!E2),0)</f>
        <v>0</v>
      </c>
      <c r="G2" s="1">
        <f>IFERROR(VLOOKUP($A2,delib030,2,0)*(Físico!F2),0)</f>
        <v>168111.03999999998</v>
      </c>
      <c r="H2" s="1">
        <f>IFERROR(VLOOKUP($A2,delib030,2,0)*(Físico!G2),0)</f>
        <v>0</v>
      </c>
      <c r="I2" s="1">
        <f>IFERROR(VLOOKUP($A2,delib030,2,0)*(Físico!H2),0)</f>
        <v>0</v>
      </c>
      <c r="J2" s="1">
        <f>IFERROR(VLOOKUP($A2,delib030,2,0)*(Físico!I2),0)</f>
        <v>0</v>
      </c>
      <c r="K2" s="1">
        <f>IFERROR(VLOOKUP($A2,delib030,2,0)*(Físico!J2),0)</f>
        <v>100364.79999999999</v>
      </c>
      <c r="L2" s="1">
        <f>IFERROR(VLOOKUP($A2,delib030,2,0)*(Físico!K2),0)</f>
        <v>0</v>
      </c>
      <c r="M2" s="1">
        <f>IFERROR(VLOOKUP($A2,delib030,2,0)*(Físico!L2),0)</f>
        <v>0</v>
      </c>
      <c r="N2" s="1">
        <f>IFERROR(VLOOKUP($A2,delib030,2,0)*(Físico!M2),0)</f>
        <v>0</v>
      </c>
      <c r="O2" s="1">
        <f>IFERROR(VLOOKUP($A2,delib030,2,0)*(Físico!N2),0)</f>
        <v>0</v>
      </c>
      <c r="P2" s="1">
        <f>IFERROR(VLOOKUP($A2,delib030,2,0)*(Físico!O2),0)</f>
        <v>0</v>
      </c>
      <c r="Q2" s="1">
        <f>IFERROR(VLOOKUP($A2,delib030,2,0)*(Físico!P2),0)</f>
        <v>0</v>
      </c>
      <c r="R2" s="1">
        <f>IFERROR(VLOOKUP($A2,delib030,2,0)*(Físico!Q2),0)</f>
        <v>0</v>
      </c>
      <c r="S2" s="1">
        <f>IFERROR(VLOOKUP($A2,delib030,2,0)*(Físico!R2),0)</f>
        <v>42655.040000000001</v>
      </c>
      <c r="T2" s="1">
        <f>IFERROR(VLOOKUP($A2,delib030,2,0)*(Físico!S2),0)</f>
        <v>0</v>
      </c>
      <c r="U2" s="1">
        <f>IFERROR(VLOOKUP($A2,delib030,2,0)*(Físico!T2),0)</f>
        <v>0</v>
      </c>
      <c r="V2" s="1">
        <f>IFERROR(VLOOKUP($A2,delib030,2,0)*(Físico!U2),0)</f>
        <v>82800.959999999992</v>
      </c>
      <c r="W2" s="1">
        <f>IFERROR(VLOOKUP($A2,delib030,2,0)*(Físico!V2),0)</f>
        <v>114164.95999999999</v>
      </c>
      <c r="X2" s="1">
        <f>IFERROR(VLOOKUP($A2,delib030,2,0)*(Físico!W2),0)</f>
        <v>358804.16</v>
      </c>
      <c r="Y2" s="1">
        <f>IFERROR(VLOOKUP($A2,delib030,2,0)*(Físico!X2),0)</f>
        <v>0</v>
      </c>
      <c r="Z2" s="1">
        <f>SUM(C2:Y2)</f>
        <v>871919.2</v>
      </c>
    </row>
    <row r="3" spans="1:26" x14ac:dyDescent="0.25">
      <c r="A3">
        <f t="shared" ref="A3:A5" si="0">LEFT(B3,10)*1</f>
        <v>309070015</v>
      </c>
      <c r="B3" t="s">
        <v>28</v>
      </c>
      <c r="C3" s="1">
        <f>IFERROR(VLOOKUP($A3,delib030,2,0)*(Físico!B3),0)</f>
        <v>150</v>
      </c>
      <c r="D3" s="1">
        <f>IFERROR(VLOOKUP($A3,delib030,2,0)*(Físico!C3),0)</f>
        <v>67800</v>
      </c>
      <c r="E3" s="1">
        <f>IFERROR(VLOOKUP($A3,delib030,2,0)*(Físico!D3),0)</f>
        <v>0</v>
      </c>
      <c r="F3" s="1">
        <f>IFERROR(VLOOKUP($A3,delib030,2,0)*(Físico!E3),0)</f>
        <v>0</v>
      </c>
      <c r="G3" s="1">
        <f>IFERROR(VLOOKUP($A3,delib030,2,0)*(Físico!F3),0)</f>
        <v>0</v>
      </c>
      <c r="H3" s="1">
        <f>IFERROR(VLOOKUP($A3,delib030,2,0)*(Físico!G3),0)</f>
        <v>14250</v>
      </c>
      <c r="I3" s="1">
        <f>IFERROR(VLOOKUP($A3,delib030,2,0)*(Físico!H3),0)</f>
        <v>1050</v>
      </c>
      <c r="J3" s="1">
        <f>IFERROR(VLOOKUP($A3,delib030,2,0)*(Físico!I3),0)</f>
        <v>11250</v>
      </c>
      <c r="K3" s="1">
        <f>IFERROR(VLOOKUP($A3,delib030,2,0)*(Físico!J3),0)</f>
        <v>12150</v>
      </c>
      <c r="L3" s="1">
        <f>IFERROR(VLOOKUP($A3,delib030,2,0)*(Físico!K3),0)</f>
        <v>2850</v>
      </c>
      <c r="M3" s="1">
        <f>IFERROR(VLOOKUP($A3,delib030,2,0)*(Físico!L3),0)</f>
        <v>0</v>
      </c>
      <c r="N3" s="1">
        <f>IFERROR(VLOOKUP($A3,delib030,2,0)*(Físico!M3),0)</f>
        <v>7350</v>
      </c>
      <c r="O3" s="1">
        <f>IFERROR(VLOOKUP($A3,delib030,2,0)*(Físico!N3),0)</f>
        <v>600</v>
      </c>
      <c r="P3" s="1">
        <f>IFERROR(VLOOKUP($A3,delib030,2,0)*(Físico!O3),0)</f>
        <v>3150</v>
      </c>
      <c r="Q3" s="1">
        <f>IFERROR(VLOOKUP($A3,delib030,2,0)*(Físico!P3),0)</f>
        <v>150</v>
      </c>
      <c r="R3" s="1">
        <f>IFERROR(VLOOKUP($A3,delib030,2,0)*(Físico!Q3),0)</f>
        <v>1500</v>
      </c>
      <c r="S3" s="1">
        <f>IFERROR(VLOOKUP($A3,delib030,2,0)*(Físico!R3),0)</f>
        <v>0</v>
      </c>
      <c r="T3" s="1">
        <f>IFERROR(VLOOKUP($A3,delib030,2,0)*(Físico!S3),0)</f>
        <v>4350</v>
      </c>
      <c r="U3" s="1">
        <f>IFERROR(VLOOKUP($A3,delib030,2,0)*(Físico!T3),0)</f>
        <v>450</v>
      </c>
      <c r="V3" s="1">
        <f>IFERROR(VLOOKUP($A3,delib030,2,0)*(Físico!U3),0)</f>
        <v>0</v>
      </c>
      <c r="W3" s="1">
        <f>IFERROR(VLOOKUP($A3,delib030,2,0)*(Físico!V3),0)</f>
        <v>0</v>
      </c>
      <c r="X3" s="1">
        <f>IFERROR(VLOOKUP($A3,delib030,2,0)*(Físico!W3),0)</f>
        <v>0</v>
      </c>
      <c r="Y3" s="1">
        <f>IFERROR(VLOOKUP($A3,delib030,2,0)*(Físico!X3),0)</f>
        <v>5550</v>
      </c>
      <c r="Z3" s="1">
        <f t="shared" ref="Z3:Z5" si="1">SUM(C3:Y3)</f>
        <v>132600</v>
      </c>
    </row>
    <row r="4" spans="1:26" x14ac:dyDescent="0.25">
      <c r="A4">
        <f t="shared" si="0"/>
        <v>309070023</v>
      </c>
      <c r="B4" t="s">
        <v>29</v>
      </c>
      <c r="C4" s="1">
        <f>IFERROR(VLOOKUP($A4,delib030,2,0)*(Físico!B4),0)</f>
        <v>300</v>
      </c>
      <c r="D4" s="1">
        <f>IFERROR(VLOOKUP($A4,delib030,2,0)*(Físico!C4),0)</f>
        <v>0</v>
      </c>
      <c r="E4" s="1">
        <f>IFERROR(VLOOKUP($A4,delib030,2,0)*(Físico!D4),0)</f>
        <v>0</v>
      </c>
      <c r="F4" s="1">
        <f>IFERROR(VLOOKUP($A4,delib030,2,0)*(Físico!E4),0)</f>
        <v>0</v>
      </c>
      <c r="G4" s="1">
        <f>IFERROR(VLOOKUP($A4,delib030,2,0)*(Físico!F4),0)</f>
        <v>0</v>
      </c>
      <c r="H4" s="1">
        <f>IFERROR(VLOOKUP($A4,delib030,2,0)*(Físico!G4),0)</f>
        <v>0</v>
      </c>
      <c r="I4" s="1">
        <f>IFERROR(VLOOKUP($A4,delib030,2,0)*(Físico!H4),0)</f>
        <v>0</v>
      </c>
      <c r="J4" s="1">
        <f>IFERROR(VLOOKUP($A4,delib030,2,0)*(Físico!I4),0)</f>
        <v>0</v>
      </c>
      <c r="K4" s="1">
        <f>IFERROR(VLOOKUP($A4,delib030,2,0)*(Físico!J4),0)</f>
        <v>0</v>
      </c>
      <c r="L4" s="1">
        <f>IFERROR(VLOOKUP($A4,delib030,2,0)*(Físico!K4),0)</f>
        <v>0</v>
      </c>
      <c r="M4" s="1">
        <f>IFERROR(VLOOKUP($A4,delib030,2,0)*(Físico!L4),0)</f>
        <v>16500</v>
      </c>
      <c r="N4" s="1">
        <f>IFERROR(VLOOKUP($A4,delib030,2,0)*(Físico!M4),0)</f>
        <v>5100</v>
      </c>
      <c r="O4" s="1">
        <f>IFERROR(VLOOKUP($A4,delib030,2,0)*(Físico!N4),0)</f>
        <v>0</v>
      </c>
      <c r="P4" s="1">
        <f>IFERROR(VLOOKUP($A4,delib030,2,0)*(Físico!O4),0)</f>
        <v>0</v>
      </c>
      <c r="Q4" s="1">
        <f>IFERROR(VLOOKUP($A4,delib030,2,0)*(Físico!P4),0)</f>
        <v>0</v>
      </c>
      <c r="R4" s="1">
        <f>IFERROR(VLOOKUP($A4,delib030,2,0)*(Físico!Q4),0)</f>
        <v>0</v>
      </c>
      <c r="S4" s="1">
        <f>IFERROR(VLOOKUP($A4,delib030,2,0)*(Físico!R4),0)</f>
        <v>0</v>
      </c>
      <c r="T4" s="1">
        <f>IFERROR(VLOOKUP($A4,delib030,2,0)*(Físico!S4),0)</f>
        <v>17700</v>
      </c>
      <c r="U4" s="1">
        <f>IFERROR(VLOOKUP($A4,delib030,2,0)*(Físico!T4),0)</f>
        <v>2400</v>
      </c>
      <c r="V4" s="1">
        <f>IFERROR(VLOOKUP($A4,delib030,2,0)*(Físico!U4),0)</f>
        <v>0</v>
      </c>
      <c r="W4" s="1">
        <f>IFERROR(VLOOKUP($A4,delib030,2,0)*(Físico!V4),0)</f>
        <v>0</v>
      </c>
      <c r="X4" s="1">
        <f>IFERROR(VLOOKUP($A4,delib030,2,0)*(Físico!W4),0)</f>
        <v>0</v>
      </c>
      <c r="Y4" s="1">
        <f>IFERROR(VLOOKUP($A4,delib030,2,0)*(Físico!X4),0)</f>
        <v>0</v>
      </c>
      <c r="Z4" s="1">
        <f t="shared" si="1"/>
        <v>42000</v>
      </c>
    </row>
    <row r="5" spans="1:26" x14ac:dyDescent="0.25">
      <c r="A5">
        <f t="shared" si="0"/>
        <v>418020027</v>
      </c>
      <c r="B5" t="s">
        <v>30</v>
      </c>
      <c r="C5" s="1">
        <f>IFERROR(VLOOKUP($A5,delib030,2,0)*(Físico!B5),0)</f>
        <v>0</v>
      </c>
      <c r="D5" s="1">
        <f>IFERROR(VLOOKUP($A5,delib030,2,0)*(Físico!C5),0)</f>
        <v>0</v>
      </c>
      <c r="E5" s="1">
        <f>IFERROR(VLOOKUP($A5,delib030,2,0)*(Físico!D5),0)</f>
        <v>0</v>
      </c>
      <c r="F5" s="1">
        <f>IFERROR(VLOOKUP($A5,delib030,2,0)*(Físico!E5),0)</f>
        <v>1800</v>
      </c>
      <c r="G5" s="1">
        <f>IFERROR(VLOOKUP($A5,delib030,2,0)*(Físico!F5),0)</f>
        <v>0</v>
      </c>
      <c r="H5" s="1">
        <f>IFERROR(VLOOKUP($A5,delib030,2,0)*(Físico!G5),0)</f>
        <v>0</v>
      </c>
      <c r="I5" s="1">
        <f>IFERROR(VLOOKUP($A5,delib030,2,0)*(Físico!H5),0)</f>
        <v>0</v>
      </c>
      <c r="J5" s="1">
        <f>IFERROR(VLOOKUP($A5,delib030,2,0)*(Físico!I5),0)</f>
        <v>0</v>
      </c>
      <c r="K5" s="1">
        <f>IFERROR(VLOOKUP($A5,delib030,2,0)*(Físico!J5),0)</f>
        <v>0</v>
      </c>
      <c r="L5" s="1">
        <f>IFERROR(VLOOKUP($A5,delib030,2,0)*(Físico!K5),0)</f>
        <v>0</v>
      </c>
      <c r="M5" s="1">
        <f>IFERROR(VLOOKUP($A5,delib030,2,0)*(Físico!L5),0)</f>
        <v>0</v>
      </c>
      <c r="N5" s="1">
        <f>IFERROR(VLOOKUP($A5,delib030,2,0)*(Físico!M5),0)</f>
        <v>0</v>
      </c>
      <c r="O5" s="1">
        <f>IFERROR(VLOOKUP($A5,delib030,2,0)*(Físico!N5),0)</f>
        <v>0</v>
      </c>
      <c r="P5" s="1">
        <f>IFERROR(VLOOKUP($A5,delib030,2,0)*(Físico!O5),0)</f>
        <v>0</v>
      </c>
      <c r="Q5" s="1">
        <f>IFERROR(VLOOKUP($A5,delib030,2,0)*(Físico!P5),0)</f>
        <v>0</v>
      </c>
      <c r="R5" s="1">
        <f>IFERROR(VLOOKUP($A5,delib030,2,0)*(Físico!Q5),0)</f>
        <v>0</v>
      </c>
      <c r="S5" s="1">
        <f>IFERROR(VLOOKUP($A5,delib030,2,0)*(Físico!R5),0)</f>
        <v>0</v>
      </c>
      <c r="T5" s="1">
        <f>IFERROR(VLOOKUP($A5,delib030,2,0)*(Físico!S5),0)</f>
        <v>0</v>
      </c>
      <c r="U5" s="1">
        <f>IFERROR(VLOOKUP($A5,delib030,2,0)*(Físico!T5),0)</f>
        <v>0</v>
      </c>
      <c r="V5" s="1">
        <f>IFERROR(VLOOKUP($A5,delib030,2,0)*(Físico!U5),0)</f>
        <v>0</v>
      </c>
      <c r="W5" s="1">
        <f>IFERROR(VLOOKUP($A5,delib030,2,0)*(Físico!V5),0)</f>
        <v>0</v>
      </c>
      <c r="X5" s="1">
        <f>IFERROR(VLOOKUP($A5,delib030,2,0)*(Físico!W5),0)</f>
        <v>0</v>
      </c>
      <c r="Y5" s="1">
        <f>IFERROR(VLOOKUP($A5,delib030,2,0)*(Físico!X5),0)</f>
        <v>0</v>
      </c>
      <c r="Z5" s="1">
        <f t="shared" si="1"/>
        <v>1800</v>
      </c>
    </row>
    <row r="6" spans="1:26" x14ac:dyDescent="0.25">
      <c r="B6" t="s">
        <v>26</v>
      </c>
      <c r="C6" s="1">
        <f t="shared" ref="C6:Y6" si="2">SUM(C2:C5)</f>
        <v>450</v>
      </c>
      <c r="D6" s="1">
        <f t="shared" si="2"/>
        <v>67800</v>
      </c>
      <c r="E6" s="1">
        <f t="shared" si="2"/>
        <v>5018.24</v>
      </c>
      <c r="F6" s="1">
        <f t="shared" si="2"/>
        <v>1800</v>
      </c>
      <c r="G6" s="1">
        <f t="shared" si="2"/>
        <v>168111.03999999998</v>
      </c>
      <c r="H6" s="1">
        <f t="shared" si="2"/>
        <v>14250</v>
      </c>
      <c r="I6" s="1">
        <f t="shared" si="2"/>
        <v>1050</v>
      </c>
      <c r="J6" s="1">
        <f t="shared" si="2"/>
        <v>11250</v>
      </c>
      <c r="K6" s="1">
        <f t="shared" si="2"/>
        <v>112514.79999999999</v>
      </c>
      <c r="L6" s="1">
        <f t="shared" si="2"/>
        <v>2850</v>
      </c>
      <c r="M6" s="1">
        <f t="shared" si="2"/>
        <v>16500</v>
      </c>
      <c r="N6" s="1">
        <f t="shared" si="2"/>
        <v>12450</v>
      </c>
      <c r="O6" s="1">
        <f t="shared" si="2"/>
        <v>600</v>
      </c>
      <c r="P6" s="1">
        <f t="shared" si="2"/>
        <v>3150</v>
      </c>
      <c r="Q6" s="1">
        <f t="shared" si="2"/>
        <v>150</v>
      </c>
      <c r="R6" s="1">
        <f t="shared" si="2"/>
        <v>1500</v>
      </c>
      <c r="S6" s="1">
        <f t="shared" si="2"/>
        <v>42655.040000000001</v>
      </c>
      <c r="T6" s="1">
        <f t="shared" si="2"/>
        <v>22050</v>
      </c>
      <c r="U6" s="1">
        <f t="shared" si="2"/>
        <v>2850</v>
      </c>
      <c r="V6" s="1">
        <f t="shared" si="2"/>
        <v>82800.959999999992</v>
      </c>
      <c r="W6" s="1">
        <f t="shared" si="2"/>
        <v>114164.95999999999</v>
      </c>
      <c r="X6" s="1">
        <f t="shared" si="2"/>
        <v>358804.16</v>
      </c>
      <c r="Y6" s="1">
        <f t="shared" si="2"/>
        <v>5550</v>
      </c>
      <c r="Z6" s="1">
        <f>SUM(Z2:Z5)</f>
        <v>1048319.2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Delib30</vt:lpstr>
      <vt:lpstr>Resumo</vt:lpstr>
      <vt:lpstr>Físico</vt:lpstr>
      <vt:lpstr>Financeiro</vt:lpstr>
      <vt:lpstr>Complemento</vt:lpstr>
      <vt:lpstr>delib030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2025-04-10T16:46:56Z</dcterms:created>
  <dcterms:modified xsi:type="dcterms:W3CDTF">2025-04-14T16:48:07Z</dcterms:modified>
</cp:coreProperties>
</file>