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Detalhado\"/>
    </mc:Choice>
  </mc:AlternateContent>
  <xr:revisionPtr revIDLastSave="0" documentId="13_ncr:1_{FD75E130-B547-4F91-ADA8-BB7ED8EFB30E}" xr6:coauthVersionLast="47" xr6:coauthVersionMax="47" xr10:uidLastSave="{00000000-0000-0000-0000-000000000000}"/>
  <bookViews>
    <workbookView xWindow="-120" yWindow="-120" windowWidth="29040" windowHeight="15840" activeTab="3" xr2:uid="{AB6A618B-5B03-41F3-BA3A-4BE2DFAE6C69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3" i="5"/>
  <c r="D3" i="5"/>
  <c r="E3" i="5"/>
  <c r="F3" i="5"/>
  <c r="G3" i="5"/>
  <c r="H3" i="5"/>
  <c r="I3" i="5"/>
  <c r="AA3" i="5" s="1"/>
  <c r="J3" i="5"/>
  <c r="K3" i="5"/>
  <c r="L3" i="5"/>
  <c r="M3" i="5"/>
  <c r="N3" i="5"/>
  <c r="O3" i="5"/>
  <c r="P3" i="5"/>
  <c r="Q3" i="5"/>
  <c r="Q5" i="5" s="1"/>
  <c r="R3" i="5"/>
  <c r="S3" i="5"/>
  <c r="T3" i="5"/>
  <c r="U3" i="5"/>
  <c r="V3" i="5"/>
  <c r="W3" i="5"/>
  <c r="X3" i="5"/>
  <c r="Y3" i="5"/>
  <c r="Y5" i="5" s="1"/>
  <c r="Z3" i="5"/>
  <c r="B4" i="5"/>
  <c r="C4" i="5"/>
  <c r="D4" i="5"/>
  <c r="E4" i="5"/>
  <c r="F4" i="5"/>
  <c r="G4" i="5"/>
  <c r="H4" i="5"/>
  <c r="H5" i="5" s="1"/>
  <c r="I4" i="5"/>
  <c r="J4" i="5"/>
  <c r="K4" i="5"/>
  <c r="L4" i="5"/>
  <c r="M4" i="5"/>
  <c r="N4" i="5"/>
  <c r="O4" i="5"/>
  <c r="P4" i="5"/>
  <c r="P5" i="5" s="1"/>
  <c r="Q4" i="5"/>
  <c r="R4" i="5"/>
  <c r="S4" i="5"/>
  <c r="T4" i="5"/>
  <c r="U4" i="5"/>
  <c r="V4" i="5"/>
  <c r="W4" i="5"/>
  <c r="X4" i="5"/>
  <c r="X5" i="5" s="1"/>
  <c r="Y4" i="5"/>
  <c r="Z4" i="5"/>
  <c r="C2" i="5"/>
  <c r="D2" i="5"/>
  <c r="E2" i="5"/>
  <c r="F2" i="5"/>
  <c r="G2" i="5"/>
  <c r="H2" i="5"/>
  <c r="I2" i="5"/>
  <c r="J2" i="5"/>
  <c r="J5" i="5" s="1"/>
  <c r="K2" i="5"/>
  <c r="L2" i="5"/>
  <c r="M2" i="5"/>
  <c r="N2" i="5"/>
  <c r="O2" i="5"/>
  <c r="P2" i="5"/>
  <c r="Q2" i="5"/>
  <c r="R2" i="5"/>
  <c r="R5" i="5" s="1"/>
  <c r="S2" i="5"/>
  <c r="T2" i="5"/>
  <c r="U2" i="5"/>
  <c r="V2" i="5"/>
  <c r="W2" i="5"/>
  <c r="X2" i="5"/>
  <c r="Y2" i="5"/>
  <c r="Z2" i="5"/>
  <c r="Z5" i="5" s="1"/>
  <c r="B2" i="5"/>
  <c r="B5" i="5"/>
  <c r="C5" i="5"/>
  <c r="D5" i="5"/>
  <c r="E5" i="5"/>
  <c r="F5" i="5"/>
  <c r="G5" i="5"/>
  <c r="K5" i="5"/>
  <c r="L5" i="5"/>
  <c r="M5" i="5"/>
  <c r="N5" i="5"/>
  <c r="O5" i="5"/>
  <c r="S5" i="5"/>
  <c r="T5" i="5"/>
  <c r="U5" i="5"/>
  <c r="V5" i="5"/>
  <c r="W5" i="5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B3" i="4"/>
  <c r="AB4" i="4"/>
  <c r="AB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C2" i="4"/>
  <c r="A3" i="4"/>
  <c r="A4" i="4"/>
  <c r="A2" i="4"/>
  <c r="AA4" i="5" l="1"/>
  <c r="I5" i="5"/>
  <c r="AA2" i="5"/>
  <c r="AA5" i="5" l="1"/>
</calcChain>
</file>

<file path=xl/sharedStrings.xml><?xml version="1.0" encoding="utf-8"?>
<sst xmlns="http://schemas.openxmlformats.org/spreadsheetml/2006/main" count="140" uniqueCount="41">
  <si>
    <t>0303040203 - TRATAMENTO DE DOENÇAS NEURO-DEGENERATIVAS</t>
  </si>
  <si>
    <t>NEUROLOGIA</t>
  </si>
  <si>
    <t>AIH Estado</t>
  </si>
  <si>
    <t>média</t>
  </si>
  <si>
    <t>0303050233 - TRATAMENTO MEDICAMENTOSO DE DOENÇA DA RETINA</t>
  </si>
  <si>
    <t>OFTALMO</t>
  </si>
  <si>
    <t>APAC Estado</t>
  </si>
  <si>
    <t>0309070015 - TRATAMENTO ESCLEROSANTE NÃO ESTÉTICO DE VARIZES DOS MEMBROS INFERIORES (UNILATERAL)</t>
  </si>
  <si>
    <t>VASCULAR</t>
  </si>
  <si>
    <t>BPAI</t>
  </si>
  <si>
    <t>0309070023 - TRATAMENTO ESCLEROSANTE NÃO ESTÉTICO DE VARIZES DOS MEMBROS INFERIORES (BILATERAL)</t>
  </si>
  <si>
    <t>Estabelecimentos CNES-SC</t>
  </si>
  <si>
    <t>0303050233 TRATAMENTO MEDICAMENTOSO DE DOENCA DA RETINA I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</si>
  <si>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</si>
  <si>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</si>
  <si>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</si>
  <si>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</si>
  <si>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0366323 HOSPITAL DIA MARIA SCHMITT</t>
  </si>
  <si>
    <t>2306336 HOSPITAL SAO JOSE</t>
  </si>
  <si>
    <t>2306344 HOSPITAL JARAGUA</t>
  </si>
  <si>
    <t>2335026 AEM AMBULATORIO DE ESPECIALIDADES MEDICAS</t>
  </si>
  <si>
    <t>2418177 HOSPITAL SAO FRANCISCO DE ASSIS</t>
  </si>
  <si>
    <t>2490935 HOSPITAL FELIX DA COSTA GOMES</t>
  </si>
  <si>
    <t>2521296 HOSPITAL BETHESDA</t>
  </si>
  <si>
    <t>2521792 HOSPITAL E MATERNIDADE SAGRADA FAMILIA</t>
  </si>
  <si>
    <t>2522209 HOSPITAL MISERICORDIA</t>
  </si>
  <si>
    <t>2566931 POLICLINICA DE REFERENCIA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</si>
  <si>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</si>
  <si>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</si>
  <si>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</si>
  <si>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</si>
  <si>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</si>
  <si>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</si>
  <si>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</si>
  <si>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</si>
  <si>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</si>
  <si>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5195756 CIS NORDESTE SC</t>
  </si>
  <si>
    <t>6567274 CLINICA DE OLHOS ANTONELLI</t>
  </si>
  <si>
    <t>7200625 ANGIOCLINICA</t>
  </si>
  <si>
    <t>7486596 HOSPITAL REGIONAL DE BIGUACU HELMUTH NASS</t>
  </si>
  <si>
    <t>9712038 HOSPITAL DE OLHOS DE CRICIUMA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</si>
</sst>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/>
  </cellXfs>
  <cellStyles count="3">
    <cellStyle name="Moeda" xfId="1" builtinId="4"/>
    <cellStyle name="Moeda 2" xfId="2" xr:uid="{CB7D936E-5395-440B-9BB8-E4F925F97E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9C62-BB85-4EB8-8F00-6AEB30C55BA8}">
  <dimension ref="A1:J4"/>
  <sheetViews>
    <sheetView workbookViewId="0">
      <selection sqref="A1:J4"/>
    </sheetView>
  </sheetViews>
  <sheetFormatPr defaultRowHeight="15" x14ac:dyDescent="0.25"/>
  <cols>
    <col min="1" max="1" width="9.85546875" customWidth="1"/>
  </cols>
  <sheetData>
    <row r="1" spans="1:10" x14ac:dyDescent="0.25">
      <c r="A1" s="2">
        <v>303040203</v>
      </c>
      <c r="B1" s="2" t="s">
        <v>0</v>
      </c>
      <c r="C1" s="2" t="s">
        <v>1</v>
      </c>
      <c r="D1" s="2" t="s">
        <v>2</v>
      </c>
      <c r="E1" s="2"/>
      <c r="F1" s="2">
        <v>309.73</v>
      </c>
      <c r="G1" s="2">
        <v>309.73</v>
      </c>
      <c r="H1" s="2"/>
      <c r="I1" s="2">
        <v>619.46</v>
      </c>
      <c r="J1" s="2" t="s">
        <v>3</v>
      </c>
    </row>
    <row r="2" spans="1:10" x14ac:dyDescent="0.25">
      <c r="A2" s="2">
        <v>303050233</v>
      </c>
      <c r="B2" s="2" t="s">
        <v>4</v>
      </c>
      <c r="C2" s="2" t="s">
        <v>5</v>
      </c>
      <c r="D2" s="2" t="s">
        <v>6</v>
      </c>
      <c r="E2" s="2">
        <v>627.28</v>
      </c>
      <c r="F2" s="2"/>
      <c r="G2" s="2">
        <v>1254.56</v>
      </c>
      <c r="H2" s="2"/>
      <c r="I2" s="2">
        <v>1881.84</v>
      </c>
      <c r="J2" s="2" t="s">
        <v>3</v>
      </c>
    </row>
    <row r="3" spans="1:10" x14ac:dyDescent="0.25">
      <c r="A3" s="2">
        <v>309070015</v>
      </c>
      <c r="B3" s="2" t="s">
        <v>7</v>
      </c>
      <c r="C3" s="2" t="s">
        <v>8</v>
      </c>
      <c r="D3" s="2" t="s">
        <v>9</v>
      </c>
      <c r="E3" s="2">
        <v>300.77999999999997</v>
      </c>
      <c r="F3" s="2"/>
      <c r="G3" s="2">
        <v>600</v>
      </c>
      <c r="H3" s="2"/>
      <c r="I3" s="2">
        <v>900.78</v>
      </c>
      <c r="J3" s="2" t="s">
        <v>3</v>
      </c>
    </row>
    <row r="4" spans="1:10" x14ac:dyDescent="0.25">
      <c r="A4" s="2">
        <v>309070023</v>
      </c>
      <c r="B4" s="2" t="s">
        <v>10</v>
      </c>
      <c r="C4" s="2" t="s">
        <v>8</v>
      </c>
      <c r="D4" s="2" t="s">
        <v>9</v>
      </c>
      <c r="E4" s="2">
        <v>392.62</v>
      </c>
      <c r="F4" s="2"/>
      <c r="G4" s="2">
        <v>600</v>
      </c>
      <c r="H4" s="2"/>
      <c r="I4" s="2">
        <v>992.62</v>
      </c>
      <c r="J4" s="2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1C52-F744-4F44-A557-B7CB0B4C2793}">
  <dimension ref="A1:AA5"/>
  <sheetViews>
    <sheetView workbookViewId="0">
      <selection sqref="A1:AA5"/>
    </sheetView>
  </sheetViews>
  <sheetFormatPr defaultRowHeight="15" x14ac:dyDescent="0.25"/>
  <sheetData>
    <row r="1" spans="1:27" x14ac:dyDescent="0.25">
      <c r="A1" s="2" t="s">
        <v>11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2" t="s">
        <v>32</v>
      </c>
      <c r="S1" s="2" t="s">
        <v>33</v>
      </c>
      <c r="T1" s="2" t="s">
        <v>34</v>
      </c>
      <c r="U1" s="2" t="s">
        <v>35</v>
      </c>
      <c r="V1" s="2" t="s">
        <v>36</v>
      </c>
      <c r="W1" s="2" t="s">
        <v>37</v>
      </c>
      <c r="X1" s="2" t="s">
        <v>38</v>
      </c>
      <c r="Y1" s="2" t="s">
        <v>39</v>
      </c>
      <c r="Z1" s="2" t="s">
        <v>40</v>
      </c>
      <c r="AA1" s="2" t="s">
        <v>15</v>
      </c>
    </row>
    <row r="2" spans="1:27" x14ac:dyDescent="0.25">
      <c r="A2" s="2" t="s">
        <v>12</v>
      </c>
      <c r="B2" s="2">
        <v>0</v>
      </c>
      <c r="C2" s="2">
        <v>0</v>
      </c>
      <c r="D2" s="2">
        <v>53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69</v>
      </c>
      <c r="P2" s="2">
        <v>0</v>
      </c>
      <c r="Q2" s="2">
        <v>0</v>
      </c>
      <c r="R2" s="2">
        <v>0</v>
      </c>
      <c r="S2" s="2">
        <v>54</v>
      </c>
      <c r="T2" s="2">
        <v>89</v>
      </c>
      <c r="U2" s="2">
        <v>12</v>
      </c>
      <c r="V2" s="2">
        <v>0</v>
      </c>
      <c r="W2" s="2">
        <v>296</v>
      </c>
      <c r="X2" s="2">
        <v>0</v>
      </c>
      <c r="Y2" s="2">
        <v>0</v>
      </c>
      <c r="Z2" s="2">
        <v>374</v>
      </c>
      <c r="AA2" s="2">
        <v>947</v>
      </c>
    </row>
    <row r="3" spans="1:27" x14ac:dyDescent="0.25">
      <c r="A3" s="2" t="s">
        <v>13</v>
      </c>
      <c r="B3" s="2">
        <v>3</v>
      </c>
      <c r="C3" s="2">
        <v>378</v>
      </c>
      <c r="D3" s="2">
        <v>0</v>
      </c>
      <c r="E3" s="2">
        <v>32</v>
      </c>
      <c r="F3" s="2">
        <v>2</v>
      </c>
      <c r="G3" s="2">
        <v>78</v>
      </c>
      <c r="H3" s="2">
        <v>6</v>
      </c>
      <c r="I3" s="2">
        <v>71</v>
      </c>
      <c r="J3" s="2">
        <v>0</v>
      </c>
      <c r="K3" s="2">
        <v>163</v>
      </c>
      <c r="L3" s="2">
        <v>12</v>
      </c>
      <c r="M3" s="2">
        <v>1</v>
      </c>
      <c r="N3" s="2">
        <v>21</v>
      </c>
      <c r="O3" s="2">
        <v>0</v>
      </c>
      <c r="P3" s="2">
        <v>78</v>
      </c>
      <c r="Q3" s="2">
        <v>43</v>
      </c>
      <c r="R3" s="2">
        <v>0</v>
      </c>
      <c r="S3" s="2">
        <v>0</v>
      </c>
      <c r="T3" s="2">
        <v>0</v>
      </c>
      <c r="U3" s="2">
        <v>0</v>
      </c>
      <c r="V3" s="2">
        <v>6</v>
      </c>
      <c r="W3" s="2">
        <v>0</v>
      </c>
      <c r="X3" s="2">
        <v>0</v>
      </c>
      <c r="Y3" s="2">
        <v>47</v>
      </c>
      <c r="Z3" s="2">
        <v>0</v>
      </c>
      <c r="AA3" s="2">
        <v>941</v>
      </c>
    </row>
    <row r="4" spans="1:27" x14ac:dyDescent="0.25">
      <c r="A4" s="2" t="s">
        <v>14</v>
      </c>
      <c r="B4" s="2">
        <v>1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63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54</v>
      </c>
      <c r="R4" s="2">
        <v>9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3</v>
      </c>
      <c r="Y4" s="2">
        <v>0</v>
      </c>
      <c r="Z4" s="2">
        <v>0</v>
      </c>
      <c r="AA4" s="2">
        <v>130</v>
      </c>
    </row>
    <row r="5" spans="1:27" x14ac:dyDescent="0.25">
      <c r="A5" s="2" t="s">
        <v>15</v>
      </c>
      <c r="B5" s="2">
        <v>4</v>
      </c>
      <c r="C5" s="2">
        <v>378</v>
      </c>
      <c r="D5" s="2">
        <v>53</v>
      </c>
      <c r="E5" s="2">
        <v>32</v>
      </c>
      <c r="F5" s="2">
        <v>2</v>
      </c>
      <c r="G5" s="2">
        <v>78</v>
      </c>
      <c r="H5" s="2">
        <v>6</v>
      </c>
      <c r="I5" s="2">
        <v>71</v>
      </c>
      <c r="J5" s="2">
        <v>63</v>
      </c>
      <c r="K5" s="2">
        <v>163</v>
      </c>
      <c r="L5" s="2">
        <v>12</v>
      </c>
      <c r="M5" s="2">
        <v>1</v>
      </c>
      <c r="N5" s="2">
        <v>21</v>
      </c>
      <c r="O5" s="2">
        <v>69</v>
      </c>
      <c r="P5" s="2">
        <v>78</v>
      </c>
      <c r="Q5" s="2">
        <v>97</v>
      </c>
      <c r="R5" s="2">
        <v>9</v>
      </c>
      <c r="S5" s="2">
        <v>54</v>
      </c>
      <c r="T5" s="2">
        <v>89</v>
      </c>
      <c r="U5" s="2">
        <v>12</v>
      </c>
      <c r="V5" s="2">
        <v>6</v>
      </c>
      <c r="W5" s="2">
        <v>296</v>
      </c>
      <c r="X5" s="2">
        <v>3</v>
      </c>
      <c r="Y5" s="2">
        <v>47</v>
      </c>
      <c r="Z5" s="2">
        <v>374</v>
      </c>
      <c r="AA5" s="2">
        <v>2018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6191-44CD-491B-BD79-4D00A67D6816}">
  <dimension ref="A1:AA5"/>
  <sheetViews>
    <sheetView workbookViewId="0">
      <selection activeCell="S2" sqref="S2"/>
    </sheetView>
  </sheetViews>
  <sheetFormatPr defaultRowHeight="15" x14ac:dyDescent="0.25"/>
  <cols>
    <col min="27" max="27" width="14.28515625" bestFit="1" customWidth="1"/>
  </cols>
  <sheetData>
    <row r="1" spans="1:27" x14ac:dyDescent="0.25">
      <c r="A1" s="2" t="s">
        <v>11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2" t="s">
        <v>32</v>
      </c>
      <c r="S1" s="2" t="s">
        <v>33</v>
      </c>
      <c r="T1" s="2" t="s">
        <v>34</v>
      </c>
      <c r="U1" s="2" t="s">
        <v>35</v>
      </c>
      <c r="V1" s="2" t="s">
        <v>36</v>
      </c>
      <c r="W1" s="2" t="s">
        <v>37</v>
      </c>
      <c r="X1" s="2" t="s">
        <v>38</v>
      </c>
      <c r="Y1" s="2" t="s">
        <v>39</v>
      </c>
      <c r="Z1" s="2" t="s">
        <v>40</v>
      </c>
      <c r="AA1" s="2" t="s">
        <v>15</v>
      </c>
    </row>
    <row r="2" spans="1:27" x14ac:dyDescent="0.25">
      <c r="A2" s="2" t="s">
        <v>12</v>
      </c>
      <c r="B2" s="2">
        <v>0</v>
      </c>
      <c r="C2" s="2">
        <v>0</v>
      </c>
      <c r="D2" s="2">
        <v>33245.839999999997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43282.32</v>
      </c>
      <c r="P2" s="2">
        <v>0</v>
      </c>
      <c r="Q2" s="2">
        <v>0</v>
      </c>
      <c r="R2" s="2">
        <v>0</v>
      </c>
      <c r="S2" s="2">
        <v>33873.120000000003</v>
      </c>
      <c r="T2" s="2">
        <v>55827.92</v>
      </c>
      <c r="U2" s="2">
        <v>7527.36</v>
      </c>
      <c r="V2" s="2">
        <v>0</v>
      </c>
      <c r="W2" s="2">
        <v>185674.88</v>
      </c>
      <c r="X2" s="2">
        <v>0</v>
      </c>
      <c r="Y2" s="2">
        <v>0</v>
      </c>
      <c r="Z2" s="2">
        <v>234602.72</v>
      </c>
      <c r="AA2" s="1">
        <v>594034.16</v>
      </c>
    </row>
    <row r="3" spans="1:27" x14ac:dyDescent="0.25">
      <c r="A3" s="2" t="s">
        <v>13</v>
      </c>
      <c r="B3" s="2">
        <v>902.34</v>
      </c>
      <c r="C3" s="2">
        <v>113694.84</v>
      </c>
      <c r="D3" s="2">
        <v>0</v>
      </c>
      <c r="E3" s="2">
        <v>9624.9599999999991</v>
      </c>
      <c r="F3" s="2">
        <v>601.55999999999995</v>
      </c>
      <c r="G3" s="2">
        <v>23460.84</v>
      </c>
      <c r="H3" s="2">
        <v>1804.68</v>
      </c>
      <c r="I3" s="2">
        <v>21355.38</v>
      </c>
      <c r="J3" s="2">
        <v>0</v>
      </c>
      <c r="K3" s="2">
        <v>49027.14</v>
      </c>
      <c r="L3" s="2">
        <v>3609.36</v>
      </c>
      <c r="M3" s="2">
        <v>900.78</v>
      </c>
      <c r="N3" s="2">
        <v>18916.38</v>
      </c>
      <c r="O3" s="2">
        <v>0</v>
      </c>
      <c r="P3" s="2">
        <v>23460.84</v>
      </c>
      <c r="Q3" s="2">
        <v>12933.54</v>
      </c>
      <c r="R3" s="2">
        <v>0</v>
      </c>
      <c r="S3" s="2">
        <v>0</v>
      </c>
      <c r="T3" s="2">
        <v>0</v>
      </c>
      <c r="U3" s="2">
        <v>0</v>
      </c>
      <c r="V3" s="2">
        <v>1804.68</v>
      </c>
      <c r="W3" s="2">
        <v>0</v>
      </c>
      <c r="X3" s="2">
        <v>0</v>
      </c>
      <c r="Y3" s="2">
        <v>14136.66</v>
      </c>
      <c r="Z3" s="2">
        <v>0</v>
      </c>
      <c r="AA3" s="1">
        <v>296233.98</v>
      </c>
    </row>
    <row r="4" spans="1:27" x14ac:dyDescent="0.25">
      <c r="A4" s="2" t="s">
        <v>14</v>
      </c>
      <c r="B4" s="2">
        <v>392.62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24735.06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21201.48</v>
      </c>
      <c r="R4" s="2">
        <v>3533.58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1177.8599999999999</v>
      </c>
      <c r="Y4" s="2">
        <v>0</v>
      </c>
      <c r="Z4" s="2">
        <v>0</v>
      </c>
      <c r="AA4" s="1">
        <v>51040.6</v>
      </c>
    </row>
    <row r="5" spans="1:27" x14ac:dyDescent="0.25">
      <c r="A5" s="2" t="s">
        <v>15</v>
      </c>
      <c r="B5" s="2">
        <v>1294.96</v>
      </c>
      <c r="C5" s="2">
        <v>113694.84</v>
      </c>
      <c r="D5" s="2">
        <v>33245.839999999997</v>
      </c>
      <c r="E5" s="2">
        <v>9624.9599999999991</v>
      </c>
      <c r="F5" s="2">
        <v>601.55999999999995</v>
      </c>
      <c r="G5" s="2">
        <v>23460.84</v>
      </c>
      <c r="H5" s="2">
        <v>1804.68</v>
      </c>
      <c r="I5" s="2">
        <v>21355.38</v>
      </c>
      <c r="J5" s="2">
        <v>24735.06</v>
      </c>
      <c r="K5" s="2">
        <v>49027.14</v>
      </c>
      <c r="L5" s="2">
        <v>3609.36</v>
      </c>
      <c r="M5" s="2">
        <v>900.78</v>
      </c>
      <c r="N5" s="2">
        <v>18916.38</v>
      </c>
      <c r="O5" s="2">
        <v>43282.32</v>
      </c>
      <c r="P5" s="2">
        <v>23460.84</v>
      </c>
      <c r="Q5" s="2">
        <v>34135.019999999997</v>
      </c>
      <c r="R5" s="2">
        <v>3533.58</v>
      </c>
      <c r="S5" s="2">
        <v>33873.120000000003</v>
      </c>
      <c r="T5" s="2">
        <v>55827.92</v>
      </c>
      <c r="U5" s="2">
        <v>7527.36</v>
      </c>
      <c r="V5" s="2">
        <v>1804.68</v>
      </c>
      <c r="W5" s="2">
        <v>185674.88</v>
      </c>
      <c r="X5" s="2">
        <v>1177.8599999999999</v>
      </c>
      <c r="Y5" s="2">
        <v>14136.66</v>
      </c>
      <c r="Z5" s="2">
        <v>234602.72</v>
      </c>
      <c r="AA5" s="1">
        <v>941308.74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9E62-4E0B-4216-91C9-F41D9DA22A53}">
  <dimension ref="A1:AB5"/>
  <sheetViews>
    <sheetView tabSelected="1" topLeftCell="P1" workbookViewId="0">
      <selection activeCell="U2" sqref="U2"/>
    </sheetView>
  </sheetViews>
  <sheetFormatPr defaultRowHeight="15" x14ac:dyDescent="0.25"/>
  <cols>
    <col min="1" max="1" width="10" style="2" bestFit="1" customWidth="1"/>
    <col min="28" max="28" width="15.85546875" bestFit="1" customWidth="1"/>
  </cols>
  <sheetData>
    <row r="1" spans="1:28" x14ac:dyDescent="0.25">
      <c r="B1" s="2" t="s">
        <v>11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32</v>
      </c>
      <c r="T1" s="2" t="s">
        <v>33</v>
      </c>
      <c r="U1" s="2" t="s">
        <v>34</v>
      </c>
      <c r="V1" s="2" t="s">
        <v>35</v>
      </c>
      <c r="W1" s="2" t="s">
        <v>36</v>
      </c>
      <c r="X1" s="2" t="s">
        <v>37</v>
      </c>
      <c r="Y1" s="2" t="s">
        <v>38</v>
      </c>
      <c r="Z1" s="2" t="s">
        <v>39</v>
      </c>
      <c r="AA1" s="2" t="s">
        <v>40</v>
      </c>
      <c r="AB1" s="2" t="s">
        <v>15</v>
      </c>
    </row>
    <row r="2" spans="1:28" x14ac:dyDescent="0.25">
      <c r="A2" s="2">
        <f>LEFT(B2,10)*1</f>
        <v>303050233</v>
      </c>
      <c r="B2" s="2" t="s">
        <v>12</v>
      </c>
      <c r="C2" s="2">
        <f>IFERROR(VLOOKUP($A2,DELIB,7,0)*(Físico!B2),0)</f>
        <v>0</v>
      </c>
      <c r="D2" s="2">
        <f>IFERROR(VLOOKUP($A2,DELIB,7,0)*(Físico!C2),0)</f>
        <v>0</v>
      </c>
      <c r="E2" s="2">
        <f>IFERROR(VLOOKUP($A2,DELIB,7,0)*(Físico!D2),0)</f>
        <v>66491.679999999993</v>
      </c>
      <c r="F2" s="2">
        <f>IFERROR(VLOOKUP($A2,DELIB,7,0)*(Físico!E2),0)</f>
        <v>0</v>
      </c>
      <c r="G2" s="2">
        <f>IFERROR(VLOOKUP($A2,DELIB,7,0)*(Físico!F2),0)</f>
        <v>0</v>
      </c>
      <c r="H2" s="2">
        <f>IFERROR(VLOOKUP($A2,DELIB,7,0)*(Físico!G2),0)</f>
        <v>0</v>
      </c>
      <c r="I2" s="2">
        <f>IFERROR(VLOOKUP($A2,DELIB,7,0)*(Físico!H2),0)</f>
        <v>0</v>
      </c>
      <c r="J2" s="2">
        <f>IFERROR(VLOOKUP($A2,DELIB,7,0)*(Físico!I2),0)</f>
        <v>0</v>
      </c>
      <c r="K2" s="2">
        <f>IFERROR(VLOOKUP($A2,DELIB,7,0)*(Físico!J2),0)</f>
        <v>0</v>
      </c>
      <c r="L2" s="2">
        <f>IFERROR(VLOOKUP($A2,DELIB,7,0)*(Físico!K2),0)</f>
        <v>0</v>
      </c>
      <c r="M2" s="2">
        <f>IFERROR(VLOOKUP($A2,DELIB,7,0)*(Físico!L2),0)</f>
        <v>0</v>
      </c>
      <c r="N2" s="2">
        <f>IFERROR(VLOOKUP($A2,DELIB,7,0)*(Físico!M2),0)</f>
        <v>0</v>
      </c>
      <c r="O2" s="2">
        <f>IFERROR(VLOOKUP($A2,DELIB,7,0)*(Físico!N2),0)</f>
        <v>0</v>
      </c>
      <c r="P2" s="2">
        <f>IFERROR(VLOOKUP($A2,DELIB,7,0)*(Físico!O2),0)</f>
        <v>86564.64</v>
      </c>
      <c r="Q2" s="2">
        <f>IFERROR(VLOOKUP($A2,DELIB,7,0)*(Físico!P2),0)</f>
        <v>0</v>
      </c>
      <c r="R2" s="2">
        <f>IFERROR(VLOOKUP($A2,DELIB,7,0)*(Físico!Q2),0)</f>
        <v>0</v>
      </c>
      <c r="S2" s="2">
        <f>IFERROR(VLOOKUP($A2,DELIB,7,0)*(Físico!R2),0)</f>
        <v>0</v>
      </c>
      <c r="T2" s="2">
        <f>IFERROR(VLOOKUP($A2,DELIB,7,0)*(Físico!S2),0)</f>
        <v>67746.239999999991</v>
      </c>
      <c r="U2" s="2">
        <f>IFERROR(VLOOKUP($A2,DELIB,7,0)*(Físico!T2),0)</f>
        <v>111655.84</v>
      </c>
      <c r="V2" s="2">
        <f>IFERROR(VLOOKUP($A2,DELIB,7,0)*(Físico!U2),0)</f>
        <v>15054.72</v>
      </c>
      <c r="W2" s="2">
        <f>IFERROR(VLOOKUP($A2,DELIB,7,0)*(Físico!V2),0)</f>
        <v>0</v>
      </c>
      <c r="X2" s="2">
        <f>IFERROR(VLOOKUP($A2,DELIB,7,0)*(Físico!W2),0)</f>
        <v>371349.76000000001</v>
      </c>
      <c r="Y2" s="2">
        <f>IFERROR(VLOOKUP($A2,DELIB,7,0)*(Físico!X2),0)</f>
        <v>0</v>
      </c>
      <c r="Z2" s="2">
        <f>IFERROR(VLOOKUP($A2,DELIB,7,0)*(Físico!Y2),0)</f>
        <v>0</v>
      </c>
      <c r="AA2" s="2">
        <f>IFERROR(VLOOKUP($A2,DELIB,7,0)*(Físico!Z2),0)</f>
        <v>469205.44</v>
      </c>
      <c r="AB2" s="1">
        <f>SUM(C2:AA2)</f>
        <v>1188068.32</v>
      </c>
    </row>
    <row r="3" spans="1:28" x14ac:dyDescent="0.25">
      <c r="A3" s="2">
        <f t="shared" ref="A3:A4" si="0">LEFT(B3,10)*1</f>
        <v>309070015</v>
      </c>
      <c r="B3" s="2" t="s">
        <v>13</v>
      </c>
      <c r="C3" s="2">
        <f>IFERROR(VLOOKUP($A3,DELIB,7,0)*(Físico!B3),0)</f>
        <v>1800</v>
      </c>
      <c r="D3" s="2">
        <f>IFERROR(VLOOKUP($A3,DELIB,7,0)*(Físico!C3),0)</f>
        <v>226800</v>
      </c>
      <c r="E3" s="2">
        <f>IFERROR(VLOOKUP($A3,DELIB,7,0)*(Físico!D3),0)</f>
        <v>0</v>
      </c>
      <c r="F3" s="2">
        <f>IFERROR(VLOOKUP($A3,DELIB,7,0)*(Físico!E3),0)</f>
        <v>19200</v>
      </c>
      <c r="G3" s="2">
        <f>IFERROR(VLOOKUP($A3,DELIB,7,0)*(Físico!F3),0)</f>
        <v>1200</v>
      </c>
      <c r="H3" s="2">
        <f>IFERROR(VLOOKUP($A3,DELIB,7,0)*(Físico!G3),0)</f>
        <v>46800</v>
      </c>
      <c r="I3" s="2">
        <f>IFERROR(VLOOKUP($A3,DELIB,7,0)*(Físico!H3),0)</f>
        <v>3600</v>
      </c>
      <c r="J3" s="2">
        <f>IFERROR(VLOOKUP($A3,DELIB,7,0)*(Físico!I3),0)</f>
        <v>42600</v>
      </c>
      <c r="K3" s="2">
        <f>IFERROR(VLOOKUP($A3,DELIB,7,0)*(Físico!J3),0)</f>
        <v>0</v>
      </c>
      <c r="L3" s="2">
        <f>IFERROR(VLOOKUP($A3,DELIB,7,0)*(Físico!K3),0)</f>
        <v>97800</v>
      </c>
      <c r="M3" s="2">
        <f>IFERROR(VLOOKUP($A3,DELIB,7,0)*(Físico!L3),0)</f>
        <v>7200</v>
      </c>
      <c r="N3" s="2">
        <f>IFERROR(VLOOKUP($A3,DELIB,7,0)*(Físico!M3),0)</f>
        <v>600</v>
      </c>
      <c r="O3" s="2">
        <f>IFERROR(VLOOKUP($A3,DELIB,7,0)*(Físico!N3),0)</f>
        <v>12600</v>
      </c>
      <c r="P3" s="2">
        <f>IFERROR(VLOOKUP($A3,DELIB,7,0)*(Físico!O3),0)</f>
        <v>0</v>
      </c>
      <c r="Q3" s="2">
        <f>IFERROR(VLOOKUP($A3,DELIB,7,0)*(Físico!P3),0)</f>
        <v>46800</v>
      </c>
      <c r="R3" s="2">
        <f>IFERROR(VLOOKUP($A3,DELIB,7,0)*(Físico!Q3),0)</f>
        <v>25800</v>
      </c>
      <c r="S3" s="2">
        <f>IFERROR(VLOOKUP($A3,DELIB,7,0)*(Físico!R3),0)</f>
        <v>0</v>
      </c>
      <c r="T3" s="2">
        <f>IFERROR(VLOOKUP($A3,DELIB,7,0)*(Físico!S3),0)</f>
        <v>0</v>
      </c>
      <c r="U3" s="2">
        <f>IFERROR(VLOOKUP($A3,DELIB,7,0)*(Físico!T3),0)</f>
        <v>0</v>
      </c>
      <c r="V3" s="2">
        <f>IFERROR(VLOOKUP($A3,DELIB,7,0)*(Físico!U3),0)</f>
        <v>0</v>
      </c>
      <c r="W3" s="2">
        <f>IFERROR(VLOOKUP($A3,DELIB,7,0)*(Físico!V3),0)</f>
        <v>3600</v>
      </c>
      <c r="X3" s="2">
        <f>IFERROR(VLOOKUP($A3,DELIB,7,0)*(Físico!W3),0)</f>
        <v>0</v>
      </c>
      <c r="Y3" s="2">
        <f>IFERROR(VLOOKUP($A3,DELIB,7,0)*(Físico!X3),0)</f>
        <v>0</v>
      </c>
      <c r="Z3" s="2">
        <f>IFERROR(VLOOKUP($A3,DELIB,7,0)*(Físico!Y3),0)</f>
        <v>28200</v>
      </c>
      <c r="AA3" s="2">
        <f>IFERROR(VLOOKUP($A3,DELIB,7,0)*(Físico!Z3),0)</f>
        <v>0</v>
      </c>
      <c r="AB3" s="1">
        <f t="shared" ref="AB3:AB4" si="1">SUM(C3:AA3)</f>
        <v>564600</v>
      </c>
    </row>
    <row r="4" spans="1:28" x14ac:dyDescent="0.25">
      <c r="A4" s="2">
        <f t="shared" si="0"/>
        <v>309070023</v>
      </c>
      <c r="B4" s="2" t="s">
        <v>14</v>
      </c>
      <c r="C4" s="2">
        <f>IFERROR(VLOOKUP($A4,DELIB,7,0)*(Físico!B4),0)</f>
        <v>600</v>
      </c>
      <c r="D4" s="2">
        <f>IFERROR(VLOOKUP($A4,DELIB,7,0)*(Físico!C4),0)</f>
        <v>0</v>
      </c>
      <c r="E4" s="2">
        <f>IFERROR(VLOOKUP($A4,DELIB,7,0)*(Físico!D4),0)</f>
        <v>0</v>
      </c>
      <c r="F4" s="2">
        <f>IFERROR(VLOOKUP($A4,DELIB,7,0)*(Físico!E4),0)</f>
        <v>0</v>
      </c>
      <c r="G4" s="2">
        <f>IFERROR(VLOOKUP($A4,DELIB,7,0)*(Físico!F4),0)</f>
        <v>0</v>
      </c>
      <c r="H4" s="2">
        <f>IFERROR(VLOOKUP($A4,DELIB,7,0)*(Físico!G4),0)</f>
        <v>0</v>
      </c>
      <c r="I4" s="2">
        <f>IFERROR(VLOOKUP($A4,DELIB,7,0)*(Físico!H4),0)</f>
        <v>0</v>
      </c>
      <c r="J4" s="2">
        <f>IFERROR(VLOOKUP($A4,DELIB,7,0)*(Físico!I4),0)</f>
        <v>0</v>
      </c>
      <c r="K4" s="2">
        <f>IFERROR(VLOOKUP($A4,DELIB,7,0)*(Físico!J4),0)</f>
        <v>37800</v>
      </c>
      <c r="L4" s="2">
        <f>IFERROR(VLOOKUP($A4,DELIB,7,0)*(Físico!K4),0)</f>
        <v>0</v>
      </c>
      <c r="M4" s="2">
        <f>IFERROR(VLOOKUP($A4,DELIB,7,0)*(Físico!L4),0)</f>
        <v>0</v>
      </c>
      <c r="N4" s="2">
        <f>IFERROR(VLOOKUP($A4,DELIB,7,0)*(Físico!M4),0)</f>
        <v>0</v>
      </c>
      <c r="O4" s="2">
        <f>IFERROR(VLOOKUP($A4,DELIB,7,0)*(Físico!N4),0)</f>
        <v>0</v>
      </c>
      <c r="P4" s="2">
        <f>IFERROR(VLOOKUP($A4,DELIB,7,0)*(Físico!O4),0)</f>
        <v>0</v>
      </c>
      <c r="Q4" s="2">
        <f>IFERROR(VLOOKUP($A4,DELIB,7,0)*(Físico!P4),0)</f>
        <v>0</v>
      </c>
      <c r="R4" s="2">
        <f>IFERROR(VLOOKUP($A4,DELIB,7,0)*(Físico!Q4),0)</f>
        <v>32400</v>
      </c>
      <c r="S4" s="2">
        <f>IFERROR(VLOOKUP($A4,DELIB,7,0)*(Físico!R4),0)</f>
        <v>5400</v>
      </c>
      <c r="T4" s="2">
        <f>IFERROR(VLOOKUP($A4,DELIB,7,0)*(Físico!S4),0)</f>
        <v>0</v>
      </c>
      <c r="U4" s="2">
        <f>IFERROR(VLOOKUP($A4,DELIB,7,0)*(Físico!T4),0)</f>
        <v>0</v>
      </c>
      <c r="V4" s="2">
        <f>IFERROR(VLOOKUP($A4,DELIB,7,0)*(Físico!U4),0)</f>
        <v>0</v>
      </c>
      <c r="W4" s="2">
        <f>IFERROR(VLOOKUP($A4,DELIB,7,0)*(Físico!V4),0)</f>
        <v>0</v>
      </c>
      <c r="X4" s="2">
        <f>IFERROR(VLOOKUP($A4,DELIB,7,0)*(Físico!W4),0)</f>
        <v>0</v>
      </c>
      <c r="Y4" s="2">
        <f>IFERROR(VLOOKUP($A4,DELIB,7,0)*(Físico!X4),0)</f>
        <v>1800</v>
      </c>
      <c r="Z4" s="2">
        <f>IFERROR(VLOOKUP($A4,DELIB,7,0)*(Físico!Y4),0)</f>
        <v>0</v>
      </c>
      <c r="AA4" s="2">
        <f>IFERROR(VLOOKUP($A4,DELIB,7,0)*(Físico!Z4),0)</f>
        <v>0</v>
      </c>
      <c r="AB4" s="1">
        <f t="shared" si="1"/>
        <v>78000</v>
      </c>
    </row>
    <row r="5" spans="1:28" x14ac:dyDescent="0.25">
      <c r="B5" s="2" t="s">
        <v>15</v>
      </c>
      <c r="C5" s="2">
        <f t="shared" ref="C5:AA5" si="2">SUM(C2:C4)</f>
        <v>2400</v>
      </c>
      <c r="D5" s="2">
        <f t="shared" si="2"/>
        <v>226800</v>
      </c>
      <c r="E5" s="2">
        <f t="shared" si="2"/>
        <v>66491.679999999993</v>
      </c>
      <c r="F5" s="2">
        <f t="shared" si="2"/>
        <v>19200</v>
      </c>
      <c r="G5" s="2">
        <f t="shared" si="2"/>
        <v>1200</v>
      </c>
      <c r="H5" s="2">
        <f t="shared" si="2"/>
        <v>46800</v>
      </c>
      <c r="I5" s="2">
        <f t="shared" si="2"/>
        <v>3600</v>
      </c>
      <c r="J5" s="2">
        <f t="shared" si="2"/>
        <v>42600</v>
      </c>
      <c r="K5" s="2">
        <f t="shared" si="2"/>
        <v>37800</v>
      </c>
      <c r="L5" s="2">
        <f t="shared" si="2"/>
        <v>97800</v>
      </c>
      <c r="M5" s="2">
        <f t="shared" si="2"/>
        <v>7200</v>
      </c>
      <c r="N5" s="2">
        <f t="shared" si="2"/>
        <v>600</v>
      </c>
      <c r="O5" s="2">
        <f t="shared" si="2"/>
        <v>12600</v>
      </c>
      <c r="P5" s="2">
        <f t="shared" si="2"/>
        <v>86564.64</v>
      </c>
      <c r="Q5" s="2">
        <f t="shared" si="2"/>
        <v>46800</v>
      </c>
      <c r="R5" s="2">
        <f t="shared" si="2"/>
        <v>58200</v>
      </c>
      <c r="S5" s="2">
        <f t="shared" si="2"/>
        <v>5400</v>
      </c>
      <c r="T5" s="2">
        <f t="shared" si="2"/>
        <v>67746.239999999991</v>
      </c>
      <c r="U5" s="2">
        <f t="shared" si="2"/>
        <v>111655.84</v>
      </c>
      <c r="V5" s="2">
        <f t="shared" si="2"/>
        <v>15054.72</v>
      </c>
      <c r="W5" s="2">
        <f t="shared" si="2"/>
        <v>3600</v>
      </c>
      <c r="X5" s="2">
        <f t="shared" si="2"/>
        <v>371349.76000000001</v>
      </c>
      <c r="Y5" s="2">
        <f t="shared" si="2"/>
        <v>1800</v>
      </c>
      <c r="Z5" s="2">
        <f t="shared" si="2"/>
        <v>28200</v>
      </c>
      <c r="AA5" s="2">
        <f t="shared" si="2"/>
        <v>469205.44</v>
      </c>
      <c r="AB5" s="1">
        <f>SUM(AB2:AB4)</f>
        <v>1830668.32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4617-E9B5-4849-A3A7-11B1DC642CDC}">
  <dimension ref="A1:AA5"/>
  <sheetViews>
    <sheetView topLeftCell="S1" workbookViewId="0">
      <selection activeCell="AA5" sqref="AA5"/>
    </sheetView>
  </sheetViews>
  <sheetFormatPr defaultRowHeight="15" x14ac:dyDescent="0.25"/>
  <cols>
    <col min="2" max="2" width="12.140625" bestFit="1" customWidth="1"/>
    <col min="3" max="3" width="14.28515625" bestFit="1" customWidth="1"/>
    <col min="4" max="5" width="13.28515625" bestFit="1" customWidth="1"/>
    <col min="6" max="6" width="12.140625" bestFit="1" customWidth="1"/>
    <col min="7" max="7" width="13.28515625" bestFit="1" customWidth="1"/>
    <col min="8" max="8" width="12.140625" bestFit="1" customWidth="1"/>
    <col min="9" max="10" width="13.28515625" bestFit="1" customWidth="1"/>
    <col min="11" max="11" width="14.28515625" bestFit="1" customWidth="1"/>
    <col min="12" max="12" width="13.28515625" bestFit="1" customWidth="1"/>
    <col min="13" max="13" width="12.140625" bestFit="1" customWidth="1"/>
    <col min="14" max="14" width="13.28515625" bestFit="1" customWidth="1"/>
    <col min="15" max="15" width="14.28515625" bestFit="1" customWidth="1"/>
    <col min="16" max="17" width="13.28515625" bestFit="1" customWidth="1"/>
    <col min="18" max="18" width="12.140625" bestFit="1" customWidth="1"/>
    <col min="19" max="20" width="14.28515625" bestFit="1" customWidth="1"/>
    <col min="21" max="21" width="13.28515625" bestFit="1" customWidth="1"/>
    <col min="22" max="22" width="12.140625" bestFit="1" customWidth="1"/>
    <col min="23" max="23" width="14.28515625" bestFit="1" customWidth="1"/>
    <col min="24" max="24" width="12.140625" bestFit="1" customWidth="1"/>
    <col min="25" max="25" width="13.28515625" bestFit="1" customWidth="1"/>
    <col min="26" max="26" width="14.28515625" bestFit="1" customWidth="1"/>
    <col min="27" max="27" width="15.85546875" bestFit="1" customWidth="1"/>
  </cols>
  <sheetData>
    <row r="1" spans="1:27" x14ac:dyDescent="0.25">
      <c r="A1" s="2" t="s">
        <v>11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2" t="s">
        <v>32</v>
      </c>
      <c r="S1" s="2" t="s">
        <v>33</v>
      </c>
      <c r="T1" s="2" t="s">
        <v>34</v>
      </c>
      <c r="U1" s="2" t="s">
        <v>35</v>
      </c>
      <c r="V1" s="2" t="s">
        <v>36</v>
      </c>
      <c r="W1" s="2" t="s">
        <v>37</v>
      </c>
      <c r="X1" s="2" t="s">
        <v>38</v>
      </c>
      <c r="Y1" s="2" t="s">
        <v>39</v>
      </c>
      <c r="Z1" s="2" t="s">
        <v>40</v>
      </c>
      <c r="AA1" s="2" t="s">
        <v>15</v>
      </c>
    </row>
    <row r="2" spans="1:27" x14ac:dyDescent="0.25">
      <c r="A2" s="2" t="s">
        <v>12</v>
      </c>
      <c r="B2" s="1">
        <f>Complemento!C2</f>
        <v>0</v>
      </c>
      <c r="C2" s="1">
        <f>Complemento!D2</f>
        <v>0</v>
      </c>
      <c r="D2" s="1">
        <f>Complemento!E2</f>
        <v>66491.679999999993</v>
      </c>
      <c r="E2" s="1">
        <f>Complemento!F2</f>
        <v>0</v>
      </c>
      <c r="F2" s="1">
        <f>Complemento!G2</f>
        <v>0</v>
      </c>
      <c r="G2" s="1">
        <f>Complemento!H2</f>
        <v>0</v>
      </c>
      <c r="H2" s="1">
        <f>Complemento!I2</f>
        <v>0</v>
      </c>
      <c r="I2" s="1">
        <f>Complemento!J2</f>
        <v>0</v>
      </c>
      <c r="J2" s="1">
        <f>Complemento!K2</f>
        <v>0</v>
      </c>
      <c r="K2" s="1">
        <f>Complemento!L2</f>
        <v>0</v>
      </c>
      <c r="L2" s="1">
        <f>Complemento!M2</f>
        <v>0</v>
      </c>
      <c r="M2" s="1">
        <f>Complemento!N2</f>
        <v>0</v>
      </c>
      <c r="N2" s="1">
        <f>Complemento!O2</f>
        <v>0</v>
      </c>
      <c r="O2" s="1">
        <f>Complemento!P2</f>
        <v>86564.64</v>
      </c>
      <c r="P2" s="1">
        <f>Complemento!Q2</f>
        <v>0</v>
      </c>
      <c r="Q2" s="1">
        <f>Complemento!R2</f>
        <v>0</v>
      </c>
      <c r="R2" s="1">
        <f>Complemento!S2</f>
        <v>0</v>
      </c>
      <c r="S2" s="1">
        <f>Complemento!T2</f>
        <v>67746.239999999991</v>
      </c>
      <c r="T2" s="1">
        <f>Complemento!U2</f>
        <v>111655.84</v>
      </c>
      <c r="U2" s="1">
        <f>Complemento!V2</f>
        <v>15054.72</v>
      </c>
      <c r="V2" s="1">
        <f>Complemento!W2</f>
        <v>0</v>
      </c>
      <c r="W2" s="1">
        <f>Complemento!X2</f>
        <v>371349.76000000001</v>
      </c>
      <c r="X2" s="1">
        <f>Complemento!Y2</f>
        <v>0</v>
      </c>
      <c r="Y2" s="1">
        <f>Complemento!Z2</f>
        <v>0</v>
      </c>
      <c r="Z2" s="1">
        <f>Complemento!AA2</f>
        <v>469205.44</v>
      </c>
      <c r="AA2" s="1">
        <f>SUM(B2:Z2)</f>
        <v>1188068.32</v>
      </c>
    </row>
    <row r="3" spans="1:27" x14ac:dyDescent="0.25">
      <c r="A3" s="2" t="s">
        <v>13</v>
      </c>
      <c r="B3" s="1">
        <f>Complemento!C3</f>
        <v>1800</v>
      </c>
      <c r="C3" s="1">
        <f>Complemento!D3</f>
        <v>226800</v>
      </c>
      <c r="D3" s="1">
        <f>Complemento!E3</f>
        <v>0</v>
      </c>
      <c r="E3" s="1">
        <f>Complemento!F3</f>
        <v>19200</v>
      </c>
      <c r="F3" s="1">
        <f>Complemento!G3</f>
        <v>1200</v>
      </c>
      <c r="G3" s="1">
        <f>Complemento!H3</f>
        <v>46800</v>
      </c>
      <c r="H3" s="1">
        <f>Complemento!I3</f>
        <v>3600</v>
      </c>
      <c r="I3" s="1">
        <f>Complemento!J3</f>
        <v>42600</v>
      </c>
      <c r="J3" s="1">
        <f>Complemento!K3</f>
        <v>0</v>
      </c>
      <c r="K3" s="1">
        <f>Complemento!L3</f>
        <v>97800</v>
      </c>
      <c r="L3" s="1">
        <f>Complemento!M3</f>
        <v>7200</v>
      </c>
      <c r="M3" s="1">
        <f>Complemento!N3</f>
        <v>600</v>
      </c>
      <c r="N3" s="1">
        <f>Complemento!O3</f>
        <v>12600</v>
      </c>
      <c r="O3" s="1">
        <f>Complemento!P3</f>
        <v>0</v>
      </c>
      <c r="P3" s="1">
        <f>Complemento!Q3</f>
        <v>46800</v>
      </c>
      <c r="Q3" s="1">
        <f>Complemento!R3</f>
        <v>25800</v>
      </c>
      <c r="R3" s="1">
        <f>Complemento!S3</f>
        <v>0</v>
      </c>
      <c r="S3" s="1">
        <f>Complemento!T3</f>
        <v>0</v>
      </c>
      <c r="T3" s="1">
        <f>Complemento!U3</f>
        <v>0</v>
      </c>
      <c r="U3" s="1">
        <f>Complemento!V3</f>
        <v>0</v>
      </c>
      <c r="V3" s="1">
        <f>Complemento!W3</f>
        <v>3600</v>
      </c>
      <c r="W3" s="1">
        <f>Complemento!X3</f>
        <v>0</v>
      </c>
      <c r="X3" s="1">
        <f>Complemento!Y3</f>
        <v>0</v>
      </c>
      <c r="Y3" s="1">
        <f>Complemento!Z3</f>
        <v>28200</v>
      </c>
      <c r="Z3" s="1">
        <f>Complemento!AA3</f>
        <v>0</v>
      </c>
      <c r="AA3" s="1">
        <f t="shared" ref="AA3:AA4" si="0">SUM(B3:Z3)</f>
        <v>564600</v>
      </c>
    </row>
    <row r="4" spans="1:27" x14ac:dyDescent="0.25">
      <c r="A4" s="2" t="s">
        <v>14</v>
      </c>
      <c r="B4" s="1">
        <f>Complemento!C4</f>
        <v>600</v>
      </c>
      <c r="C4" s="1">
        <f>Complemento!D4</f>
        <v>0</v>
      </c>
      <c r="D4" s="1">
        <f>Complemento!E4</f>
        <v>0</v>
      </c>
      <c r="E4" s="1">
        <f>Complemento!F4</f>
        <v>0</v>
      </c>
      <c r="F4" s="1">
        <f>Complemento!G4</f>
        <v>0</v>
      </c>
      <c r="G4" s="1">
        <f>Complemento!H4</f>
        <v>0</v>
      </c>
      <c r="H4" s="1">
        <f>Complemento!I4</f>
        <v>0</v>
      </c>
      <c r="I4" s="1">
        <f>Complemento!J4</f>
        <v>0</v>
      </c>
      <c r="J4" s="1">
        <f>Complemento!K4</f>
        <v>37800</v>
      </c>
      <c r="K4" s="1">
        <f>Complemento!L4</f>
        <v>0</v>
      </c>
      <c r="L4" s="1">
        <f>Complemento!M4</f>
        <v>0</v>
      </c>
      <c r="M4" s="1">
        <f>Complemento!N4</f>
        <v>0</v>
      </c>
      <c r="N4" s="1">
        <f>Complemento!O4</f>
        <v>0</v>
      </c>
      <c r="O4" s="1">
        <f>Complemento!P4</f>
        <v>0</v>
      </c>
      <c r="P4" s="1">
        <f>Complemento!Q4</f>
        <v>0</v>
      </c>
      <c r="Q4" s="1">
        <f>Complemento!R4</f>
        <v>32400</v>
      </c>
      <c r="R4" s="1">
        <f>Complemento!S4</f>
        <v>5400</v>
      </c>
      <c r="S4" s="1">
        <f>Complemento!T4</f>
        <v>0</v>
      </c>
      <c r="T4" s="1">
        <f>Complemento!U4</f>
        <v>0</v>
      </c>
      <c r="U4" s="1">
        <f>Complemento!V4</f>
        <v>0</v>
      </c>
      <c r="V4" s="1">
        <f>Complemento!W4</f>
        <v>0</v>
      </c>
      <c r="W4" s="1">
        <f>Complemento!X4</f>
        <v>0</v>
      </c>
      <c r="X4" s="1">
        <f>Complemento!Y4</f>
        <v>1800</v>
      </c>
      <c r="Y4" s="1">
        <f>Complemento!Z4</f>
        <v>0</v>
      </c>
      <c r="Z4" s="1">
        <f>Complemento!AA4</f>
        <v>0</v>
      </c>
      <c r="AA4" s="1">
        <f t="shared" si="0"/>
        <v>78000</v>
      </c>
    </row>
    <row r="5" spans="1:27" x14ac:dyDescent="0.25">
      <c r="A5" s="2" t="s">
        <v>15</v>
      </c>
      <c r="B5" s="1">
        <f t="shared" ref="B5:Z5" si="1">SUM(B2:B4)</f>
        <v>2400</v>
      </c>
      <c r="C5" s="1">
        <f t="shared" si="1"/>
        <v>226800</v>
      </c>
      <c r="D5" s="1">
        <f t="shared" si="1"/>
        <v>66491.679999999993</v>
      </c>
      <c r="E5" s="1">
        <f t="shared" si="1"/>
        <v>19200</v>
      </c>
      <c r="F5" s="1">
        <f t="shared" si="1"/>
        <v>1200</v>
      </c>
      <c r="G5" s="1">
        <f t="shared" si="1"/>
        <v>46800</v>
      </c>
      <c r="H5" s="1">
        <f t="shared" si="1"/>
        <v>3600</v>
      </c>
      <c r="I5" s="1">
        <f t="shared" si="1"/>
        <v>42600</v>
      </c>
      <c r="J5" s="1">
        <f t="shared" si="1"/>
        <v>37800</v>
      </c>
      <c r="K5" s="1">
        <f t="shared" si="1"/>
        <v>97800</v>
      </c>
      <c r="L5" s="1">
        <f t="shared" si="1"/>
        <v>7200</v>
      </c>
      <c r="M5" s="1">
        <f t="shared" si="1"/>
        <v>600</v>
      </c>
      <c r="N5" s="1">
        <f t="shared" si="1"/>
        <v>12600</v>
      </c>
      <c r="O5" s="1">
        <f t="shared" si="1"/>
        <v>86564.64</v>
      </c>
      <c r="P5" s="1">
        <f t="shared" si="1"/>
        <v>46800</v>
      </c>
      <c r="Q5" s="1">
        <f t="shared" si="1"/>
        <v>58200</v>
      </c>
      <c r="R5" s="1">
        <f t="shared" si="1"/>
        <v>5400</v>
      </c>
      <c r="S5" s="1">
        <f t="shared" si="1"/>
        <v>67746.239999999991</v>
      </c>
      <c r="T5" s="1">
        <f t="shared" si="1"/>
        <v>111655.84</v>
      </c>
      <c r="U5" s="1">
        <f t="shared" si="1"/>
        <v>15054.72</v>
      </c>
      <c r="V5" s="1">
        <f t="shared" si="1"/>
        <v>3600</v>
      </c>
      <c r="W5" s="1">
        <f t="shared" si="1"/>
        <v>371349.76000000001</v>
      </c>
      <c r="X5" s="1">
        <f t="shared" si="1"/>
        <v>1800</v>
      </c>
      <c r="Y5" s="1">
        <f t="shared" si="1"/>
        <v>28200</v>
      </c>
      <c r="Z5" s="1">
        <f t="shared" si="1"/>
        <v>469205.44</v>
      </c>
      <c r="AA5" s="1">
        <f>SUM(AA2:AA4)</f>
        <v>1830668.32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2024-10-10T17:36:12Z</dcterms:created>
  <dcterms:modified xsi:type="dcterms:W3CDTF">2024-10-11T17:53:34Z</dcterms:modified>
</cp:coreProperties>
</file>