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Ambulatorial\"/>
    </mc:Choice>
  </mc:AlternateContent>
  <xr:revisionPtr revIDLastSave="0" documentId="13_ncr:1_{27E588ED-E0B7-4A85-A0C1-26CF9A1FD235}" xr6:coauthVersionLast="47" xr6:coauthVersionMax="47" xr10:uidLastSave="{00000000-0000-0000-0000-000000000000}"/>
  <bookViews>
    <workbookView xWindow="1170" yWindow="720" windowWidth="15120" windowHeight="15480" activeTab="2" xr2:uid="{6C6CBF72-FF21-465F-975E-898E8370B7D1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xxfp">[1]Delib!$A$1:$B$15</definedName>
    <definedName name="delibz">Delib!$A$1:$B$15</definedName>
    <definedName name="deliz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3" l="1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C3" i="3"/>
  <c r="AC4" i="3"/>
  <c r="AC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C2" i="3"/>
  <c r="A3" i="3"/>
  <c r="A4" i="3"/>
  <c r="A2" i="3"/>
</calcChain>
</file>

<file path=xl/sharedStrings.xml><?xml version="1.0" encoding="utf-8"?>
<sst xmlns="http://schemas.openxmlformats.org/spreadsheetml/2006/main" count="66" uniqueCount="33">
  <si>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</si>
  <si>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</si>
  <si>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</si>
  <si>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</si>
  <si>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Total</t>
  </si>
  <si>
    <t>0366323 HOSPITAL DIA MARIA SCHMITT</t>
  </si>
  <si>
    <t>0610062 HOSPITAL DE OLHOS DE CONCORDIA LTDA</t>
  </si>
  <si>
    <t>2303167 HOSPITAL SANTO ANTONIO DE ITAPEMA</t>
  </si>
  <si>
    <t>2306336 HOSPITAL SAO JOSE</t>
  </si>
  <si>
    <t>2306344 HOSPITAL JARAGUA</t>
  </si>
  <si>
    <t>2379627 HOSPITAL SAMARIA</t>
  </si>
  <si>
    <t>2418177 HOSPITAL SAO FRANCISCO DE ASSIS</t>
  </si>
  <si>
    <t>2521296 HOSPITAL BETHESDA</t>
  </si>
  <si>
    <t>2521695 HOSPITAL RIO NEGRINHO</t>
  </si>
  <si>
    <t>2521792 HOSPITAL E MATERNIDADE SAGRADA FAMILIA</t>
  </si>
  <si>
    <t>2522411 HOSPITAL AZAMBUJA</t>
  </si>
  <si>
    <t>2522489 ASSOCIACAO HOSPITAL E MATERNIDADE DOM JOAQUIM</t>
  </si>
  <si>
    <t>2558017 HOSPITAL DE CARIDADE S B J DOS PASSOS</t>
  </si>
  <si>
    <t>2568713 HOSPITAL REGIONAL ALTO VALE</t>
  </si>
  <si>
    <t>2641445 POLICLINICA DE REFERENCIA REGIONAL RIO DO SUL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</si>
  <si>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</si>
  <si>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</si>
  <si>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</si>
  <si>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</si>
  <si>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</si>
  <si>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4564812 MULTI HOSPITAL</t>
  </si>
  <si>
    <t>4575407 COB CENTRO OFTALMOLOGICO DE BLUMENAU</t>
  </si>
  <si>
    <t>6567274 CLINICA DE OLHOS ANTONELLI</t>
  </si>
  <si>
    <t>7486596 HOSPITAL REGIONAL DE BIGUACU HELMUTH NASS</t>
  </si>
  <si>
    <t>9386882 CENTRO DE ESPECIALIDADES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</si>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</sst>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Mar&#231;o%202026/Detalhado/Ambulatorial/SIA%20FAEC%20Puro%20Mar&#231;o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>
        <row r="2">
          <cell r="B2">
            <v>38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E2F0-AA8D-489D-8AE0-441DFB95B3BE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  <col min="2" max="2" width="15.28515625" bestFit="1" customWidth="1"/>
  </cols>
  <sheetData>
    <row r="1" spans="1:2" x14ac:dyDescent="0.25">
      <c r="A1" t="s">
        <v>31</v>
      </c>
      <c r="B1" s="1" t="s">
        <v>32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F2AD-14FA-47DA-89CE-98082A17DAFD}">
  <dimension ref="A1:AB5"/>
  <sheetViews>
    <sheetView workbookViewId="0">
      <selection sqref="A1:AB5"/>
    </sheetView>
  </sheetViews>
  <sheetFormatPr defaultRowHeight="15" x14ac:dyDescent="0.25"/>
  <sheetData>
    <row r="1" spans="1:2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4</v>
      </c>
    </row>
    <row r="2" spans="1:28" x14ac:dyDescent="0.25">
      <c r="A2" t="s">
        <v>1</v>
      </c>
      <c r="B2">
        <v>0</v>
      </c>
      <c r="C2">
        <v>22</v>
      </c>
      <c r="D2">
        <v>0</v>
      </c>
      <c r="E2">
        <v>137</v>
      </c>
      <c r="F2">
        <v>0</v>
      </c>
      <c r="G2">
        <v>2</v>
      </c>
      <c r="H2">
        <v>0</v>
      </c>
      <c r="I2">
        <v>392</v>
      </c>
      <c r="J2">
        <v>0</v>
      </c>
      <c r="K2">
        <v>0</v>
      </c>
      <c r="L2">
        <v>105</v>
      </c>
      <c r="M2">
        <v>11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87</v>
      </c>
      <c r="U2">
        <v>20</v>
      </c>
      <c r="V2">
        <v>2</v>
      </c>
      <c r="W2">
        <v>10</v>
      </c>
      <c r="X2">
        <v>172</v>
      </c>
      <c r="Y2">
        <v>0</v>
      </c>
      <c r="Z2">
        <v>0</v>
      </c>
      <c r="AA2">
        <v>280</v>
      </c>
      <c r="AB2">
        <v>1240</v>
      </c>
    </row>
    <row r="3" spans="1:28" x14ac:dyDescent="0.25">
      <c r="A3" t="s">
        <v>2</v>
      </c>
      <c r="B3">
        <v>0</v>
      </c>
      <c r="C3">
        <v>0</v>
      </c>
      <c r="D3">
        <v>1</v>
      </c>
      <c r="E3">
        <v>0</v>
      </c>
      <c r="F3">
        <v>36</v>
      </c>
      <c r="G3">
        <v>0</v>
      </c>
      <c r="H3">
        <v>46</v>
      </c>
      <c r="I3">
        <v>82</v>
      </c>
      <c r="J3">
        <v>0</v>
      </c>
      <c r="K3">
        <v>12</v>
      </c>
      <c r="L3">
        <v>0</v>
      </c>
      <c r="M3">
        <v>0</v>
      </c>
      <c r="N3">
        <v>27</v>
      </c>
      <c r="O3">
        <v>8</v>
      </c>
      <c r="P3">
        <v>13</v>
      </c>
      <c r="Q3">
        <v>5</v>
      </c>
      <c r="R3">
        <v>33</v>
      </c>
      <c r="S3">
        <v>8</v>
      </c>
      <c r="T3">
        <v>0</v>
      </c>
      <c r="U3">
        <v>0</v>
      </c>
      <c r="V3">
        <v>0</v>
      </c>
      <c r="W3">
        <v>0</v>
      </c>
      <c r="X3">
        <v>0</v>
      </c>
      <c r="Y3">
        <v>115</v>
      </c>
      <c r="Z3">
        <v>0</v>
      </c>
      <c r="AA3">
        <v>0</v>
      </c>
      <c r="AB3">
        <v>386</v>
      </c>
    </row>
    <row r="4" spans="1:28" x14ac:dyDescent="0.25">
      <c r="A4" t="s">
        <v>3</v>
      </c>
      <c r="B4">
        <v>359</v>
      </c>
      <c r="C4">
        <v>0</v>
      </c>
      <c r="D4">
        <v>3</v>
      </c>
      <c r="E4">
        <v>0</v>
      </c>
      <c r="F4">
        <v>0</v>
      </c>
      <c r="G4">
        <v>0</v>
      </c>
      <c r="H4">
        <v>7</v>
      </c>
      <c r="I4">
        <v>0</v>
      </c>
      <c r="J4">
        <v>19</v>
      </c>
      <c r="K4">
        <v>14</v>
      </c>
      <c r="L4">
        <v>0</v>
      </c>
      <c r="M4">
        <v>0</v>
      </c>
      <c r="N4">
        <v>0</v>
      </c>
      <c r="O4">
        <v>0</v>
      </c>
      <c r="P4">
        <v>0</v>
      </c>
      <c r="Q4">
        <v>432</v>
      </c>
      <c r="R4">
        <v>4</v>
      </c>
      <c r="S4">
        <v>32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2</v>
      </c>
      <c r="AA4">
        <v>0</v>
      </c>
      <c r="AB4">
        <v>872</v>
      </c>
    </row>
    <row r="5" spans="1:28" x14ac:dyDescent="0.25">
      <c r="A5" t="s">
        <v>4</v>
      </c>
      <c r="B5">
        <v>359</v>
      </c>
      <c r="C5">
        <v>22</v>
      </c>
      <c r="D5">
        <v>4</v>
      </c>
      <c r="E5">
        <v>137</v>
      </c>
      <c r="F5">
        <v>36</v>
      </c>
      <c r="G5">
        <v>2</v>
      </c>
      <c r="H5">
        <v>53</v>
      </c>
      <c r="I5">
        <v>474</v>
      </c>
      <c r="J5">
        <v>19</v>
      </c>
      <c r="K5">
        <v>26</v>
      </c>
      <c r="L5">
        <v>105</v>
      </c>
      <c r="M5">
        <v>11</v>
      </c>
      <c r="N5">
        <v>27</v>
      </c>
      <c r="O5">
        <v>8</v>
      </c>
      <c r="P5">
        <v>13</v>
      </c>
      <c r="Q5">
        <v>437</v>
      </c>
      <c r="R5">
        <v>37</v>
      </c>
      <c r="S5">
        <v>40</v>
      </c>
      <c r="T5">
        <v>87</v>
      </c>
      <c r="U5">
        <v>20</v>
      </c>
      <c r="V5">
        <v>2</v>
      </c>
      <c r="W5">
        <v>10</v>
      </c>
      <c r="X5">
        <v>172</v>
      </c>
      <c r="Y5">
        <v>115</v>
      </c>
      <c r="Z5">
        <v>2</v>
      </c>
      <c r="AA5">
        <v>280</v>
      </c>
      <c r="AB5">
        <v>2498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B229-306E-4084-A7B6-2DA4964B8EE7}">
  <dimension ref="A1:AC5"/>
  <sheetViews>
    <sheetView tabSelected="1" topLeftCell="V1" workbookViewId="0">
      <selection activeCell="AC5" sqref="AC5"/>
    </sheetView>
  </sheetViews>
  <sheetFormatPr defaultRowHeight="15" x14ac:dyDescent="0.25"/>
  <cols>
    <col min="1" max="1" width="10" bestFit="1" customWidth="1"/>
    <col min="3" max="3" width="13.28515625" bestFit="1" customWidth="1"/>
    <col min="4" max="4" width="10.5703125" bestFit="1" customWidth="1"/>
    <col min="5" max="5" width="9.28515625" bestFit="1" customWidth="1"/>
    <col min="6" max="6" width="14.28515625" bestFit="1" customWidth="1"/>
    <col min="7" max="10" width="12.140625" bestFit="1" customWidth="1"/>
    <col min="11" max="11" width="14.28515625" bestFit="1" customWidth="1"/>
    <col min="12" max="13" width="12.140625" bestFit="1" customWidth="1"/>
    <col min="14" max="14" width="10.5703125" bestFit="1" customWidth="1"/>
    <col min="15" max="16" width="13.28515625" bestFit="1" customWidth="1"/>
    <col min="17" max="17" width="12.140625" bestFit="1" customWidth="1"/>
    <col min="18" max="20" width="13.28515625" bestFit="1" customWidth="1"/>
    <col min="21" max="21" width="14.28515625" bestFit="1" customWidth="1"/>
    <col min="22" max="23" width="13.28515625" bestFit="1" customWidth="1"/>
    <col min="24" max="24" width="15.85546875" bestFit="1" customWidth="1"/>
    <col min="25" max="26" width="10.5703125" bestFit="1" customWidth="1"/>
    <col min="27" max="27" width="9.28515625" bestFit="1" customWidth="1"/>
    <col min="28" max="28" width="10.5703125" bestFit="1" customWidth="1"/>
    <col min="29" max="29" width="15.85546875" bestFit="1" customWidth="1"/>
  </cols>
  <sheetData>
    <row r="1" spans="1:29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4</v>
      </c>
    </row>
    <row r="2" spans="1:29" x14ac:dyDescent="0.25">
      <c r="A2">
        <f>LEFT(B2,10)*1</f>
        <v>303050233</v>
      </c>
      <c r="B2" t="s">
        <v>1</v>
      </c>
      <c r="C2" s="1">
        <f>IFERROR(VLOOKUP($A2,deliz,2,0)*(Físico!B2),0)</f>
        <v>0</v>
      </c>
      <c r="D2" s="1">
        <f>IFERROR(VLOOKUP($A2,deliz,2,0)*(Físico!C2),0)</f>
        <v>27600.32</v>
      </c>
      <c r="E2" s="1">
        <f>IFERROR(VLOOKUP($A2,deliz,2,0)*(Físico!D2),0)</f>
        <v>0</v>
      </c>
      <c r="F2" s="1">
        <f>IFERROR(VLOOKUP($A2,deliz,2,0)*(Físico!E2),0)</f>
        <v>171874.72</v>
      </c>
      <c r="G2" s="1">
        <f>IFERROR(VLOOKUP($A2,deliz,2,0)*(Físico!F2),0)</f>
        <v>0</v>
      </c>
      <c r="H2" s="1">
        <f>IFERROR(VLOOKUP($A2,deliz,2,0)*(Físico!G2),0)</f>
        <v>2509.12</v>
      </c>
      <c r="I2" s="1">
        <f>IFERROR(VLOOKUP($A2,deliz,2,0)*(Físico!H2),0)</f>
        <v>0</v>
      </c>
      <c r="J2" s="1">
        <f>IFERROR(VLOOKUP($A2,deliz,2,0)*(Físico!I2),0)</f>
        <v>491787.51999999996</v>
      </c>
      <c r="K2" s="1">
        <f>IFERROR(VLOOKUP($A2,deliz,2,0)*(Físico!J2),0)</f>
        <v>0</v>
      </c>
      <c r="L2" s="1">
        <f>IFERROR(VLOOKUP($A2,deliz,2,0)*(Físico!K2),0)</f>
        <v>0</v>
      </c>
      <c r="M2" s="1">
        <f>IFERROR(VLOOKUP($A2,deliz,2,0)*(Físico!L2),0)</f>
        <v>131728.79999999999</v>
      </c>
      <c r="N2" s="1">
        <f>IFERROR(VLOOKUP($A2,deliz,2,0)*(Físico!M2),0)</f>
        <v>13800.16</v>
      </c>
      <c r="O2" s="1">
        <f>IFERROR(VLOOKUP($A2,deliz,2,0)*(Físico!N2),0)</f>
        <v>0</v>
      </c>
      <c r="P2" s="1">
        <f>IFERROR(VLOOKUP($A2,deliz,2,0)*(Físico!O2),0)</f>
        <v>0</v>
      </c>
      <c r="Q2" s="1">
        <f>IFERROR(VLOOKUP($A2,deliz,2,0)*(Físico!P2),0)</f>
        <v>0</v>
      </c>
      <c r="R2" s="1">
        <f>IFERROR(VLOOKUP($A2,deliz,2,0)*(Físico!Q2),0)</f>
        <v>0</v>
      </c>
      <c r="S2" s="1">
        <f>IFERROR(VLOOKUP($A2,deliz,2,0)*(Físico!R2),0)</f>
        <v>0</v>
      </c>
      <c r="T2" s="1">
        <f>IFERROR(VLOOKUP($A2,deliz,2,0)*(Físico!S2),0)</f>
        <v>0</v>
      </c>
      <c r="U2" s="1">
        <f>IFERROR(VLOOKUP($A2,deliz,2,0)*(Físico!T2),0)</f>
        <v>109146.72</v>
      </c>
      <c r="V2" s="1">
        <f>IFERROR(VLOOKUP($A2,deliz,2,0)*(Físico!U2),0)</f>
        <v>25091.199999999997</v>
      </c>
      <c r="W2" s="1">
        <f>IFERROR(VLOOKUP($A2,deliz,2,0)*(Físico!V2),0)</f>
        <v>2509.12</v>
      </c>
      <c r="X2" s="1">
        <f>IFERROR(VLOOKUP($A2,deliz,2,0)*(Físico!W2),0)</f>
        <v>12545.599999999999</v>
      </c>
      <c r="Y2" s="1">
        <f>IFERROR(VLOOKUP($A2,deliz,2,0)*(Físico!X2),0)</f>
        <v>215784.31999999998</v>
      </c>
      <c r="Z2" s="1">
        <f>IFERROR(VLOOKUP($A2,deliz,2,0)*(Físico!Y2),0)</f>
        <v>0</v>
      </c>
      <c r="AA2" s="1">
        <f>IFERROR(VLOOKUP($A2,deliz,2,0)*(Físico!Z2),0)</f>
        <v>0</v>
      </c>
      <c r="AB2" s="1">
        <f>IFERROR(VLOOKUP($A2,deliz,2,0)*(Físico!AA2),0)</f>
        <v>351276.79999999999</v>
      </c>
      <c r="AC2" s="1">
        <f>SUM(C2:AB2)</f>
        <v>1555654.4</v>
      </c>
    </row>
    <row r="3" spans="1:29" x14ac:dyDescent="0.25">
      <c r="A3">
        <f t="shared" ref="A3:A4" si="0">LEFT(B3,10)*1</f>
        <v>309070015</v>
      </c>
      <c r="B3" t="s">
        <v>2</v>
      </c>
      <c r="C3" s="1">
        <f>IFERROR(VLOOKUP($A3,deliz,2,0)*(Físico!B3),0)</f>
        <v>0</v>
      </c>
      <c r="D3" s="1">
        <f>IFERROR(VLOOKUP($A3,deliz,2,0)*(Físico!C3),0)</f>
        <v>0</v>
      </c>
      <c r="E3" s="1">
        <f>IFERROR(VLOOKUP($A3,deliz,2,0)*(Físico!D3),0)</f>
        <v>150</v>
      </c>
      <c r="F3" s="1">
        <f>IFERROR(VLOOKUP($A3,deliz,2,0)*(Físico!E3),0)</f>
        <v>0</v>
      </c>
      <c r="G3" s="1">
        <f>IFERROR(VLOOKUP($A3,deliz,2,0)*(Físico!F3),0)</f>
        <v>5400</v>
      </c>
      <c r="H3" s="1">
        <f>IFERROR(VLOOKUP($A3,deliz,2,0)*(Físico!G3),0)</f>
        <v>0</v>
      </c>
      <c r="I3" s="1">
        <f>IFERROR(VLOOKUP($A3,deliz,2,0)*(Físico!H3),0)</f>
        <v>6900</v>
      </c>
      <c r="J3" s="1">
        <f>IFERROR(VLOOKUP($A3,deliz,2,0)*(Físico!I3),0)</f>
        <v>12300</v>
      </c>
      <c r="K3" s="1">
        <f>IFERROR(VLOOKUP($A3,deliz,2,0)*(Físico!J3),0)</f>
        <v>0</v>
      </c>
      <c r="L3" s="1">
        <f>IFERROR(VLOOKUP($A3,deliz,2,0)*(Físico!K3),0)</f>
        <v>1800</v>
      </c>
      <c r="M3" s="1">
        <f>IFERROR(VLOOKUP($A3,deliz,2,0)*(Físico!L3),0)</f>
        <v>0</v>
      </c>
      <c r="N3" s="1">
        <f>IFERROR(VLOOKUP($A3,deliz,2,0)*(Físico!M3),0)</f>
        <v>0</v>
      </c>
      <c r="O3" s="1">
        <f>IFERROR(VLOOKUP($A3,deliz,2,0)*(Físico!N3),0)</f>
        <v>4050</v>
      </c>
      <c r="P3" s="1">
        <f>IFERROR(VLOOKUP($A3,deliz,2,0)*(Físico!O3),0)</f>
        <v>1200</v>
      </c>
      <c r="Q3" s="1">
        <f>IFERROR(VLOOKUP($A3,deliz,2,0)*(Físico!P3),0)</f>
        <v>1950</v>
      </c>
      <c r="R3" s="1">
        <f>IFERROR(VLOOKUP($A3,deliz,2,0)*(Físico!Q3),0)</f>
        <v>750</v>
      </c>
      <c r="S3" s="1">
        <f>IFERROR(VLOOKUP($A3,deliz,2,0)*(Físico!R3),0)</f>
        <v>4950</v>
      </c>
      <c r="T3" s="1">
        <f>IFERROR(VLOOKUP($A3,deliz,2,0)*(Físico!S3),0)</f>
        <v>1200</v>
      </c>
      <c r="U3" s="1">
        <f>IFERROR(VLOOKUP($A3,deliz,2,0)*(Físico!T3),0)</f>
        <v>0</v>
      </c>
      <c r="V3" s="1">
        <f>IFERROR(VLOOKUP($A3,deliz,2,0)*(Físico!U3),0)</f>
        <v>0</v>
      </c>
      <c r="W3" s="1">
        <f>IFERROR(VLOOKUP($A3,deliz,2,0)*(Físico!V3),0)</f>
        <v>0</v>
      </c>
      <c r="X3" s="1">
        <f>IFERROR(VLOOKUP($A3,deliz,2,0)*(Físico!W3),0)</f>
        <v>0</v>
      </c>
      <c r="Y3" s="1">
        <f>IFERROR(VLOOKUP($A3,deliz,2,0)*(Físico!X3),0)</f>
        <v>0</v>
      </c>
      <c r="Z3" s="1">
        <f>IFERROR(VLOOKUP($A3,deliz,2,0)*(Físico!Y3),0)</f>
        <v>17250</v>
      </c>
      <c r="AA3" s="1">
        <f>IFERROR(VLOOKUP($A3,deliz,2,0)*(Físico!Z3),0)</f>
        <v>0</v>
      </c>
      <c r="AB3" s="1">
        <f>IFERROR(VLOOKUP($A3,deliz,2,0)*(Físico!AA3),0)</f>
        <v>0</v>
      </c>
      <c r="AC3" s="1">
        <f t="shared" ref="AC3:AC4" si="1">SUM(C3:AB3)</f>
        <v>57900</v>
      </c>
    </row>
    <row r="4" spans="1:29" x14ac:dyDescent="0.25">
      <c r="A4">
        <f t="shared" si="0"/>
        <v>309070023</v>
      </c>
      <c r="B4" t="s">
        <v>3</v>
      </c>
      <c r="C4" s="1">
        <f>IFERROR(VLOOKUP($A4,deliz,2,0)*(Físico!B4),0)</f>
        <v>107700</v>
      </c>
      <c r="D4" s="1">
        <f>IFERROR(VLOOKUP($A4,deliz,2,0)*(Físico!C4),0)</f>
        <v>0</v>
      </c>
      <c r="E4" s="1">
        <f>IFERROR(VLOOKUP($A4,deliz,2,0)*(Físico!D4),0)</f>
        <v>900</v>
      </c>
      <c r="F4" s="1">
        <f>IFERROR(VLOOKUP($A4,deliz,2,0)*(Físico!E4),0)</f>
        <v>0</v>
      </c>
      <c r="G4" s="1">
        <f>IFERROR(VLOOKUP($A4,deliz,2,0)*(Físico!F4),0)</f>
        <v>0</v>
      </c>
      <c r="H4" s="1">
        <f>IFERROR(VLOOKUP($A4,deliz,2,0)*(Físico!G4),0)</f>
        <v>0</v>
      </c>
      <c r="I4" s="1">
        <f>IFERROR(VLOOKUP($A4,deliz,2,0)*(Físico!H4),0)</f>
        <v>2100</v>
      </c>
      <c r="J4" s="1">
        <f>IFERROR(VLOOKUP($A4,deliz,2,0)*(Físico!I4),0)</f>
        <v>0</v>
      </c>
      <c r="K4" s="1">
        <f>IFERROR(VLOOKUP($A4,deliz,2,0)*(Físico!J4),0)</f>
        <v>5700</v>
      </c>
      <c r="L4" s="1">
        <f>IFERROR(VLOOKUP($A4,deliz,2,0)*(Físico!K4),0)</f>
        <v>4200</v>
      </c>
      <c r="M4" s="1">
        <f>IFERROR(VLOOKUP($A4,deliz,2,0)*(Físico!L4),0)</f>
        <v>0</v>
      </c>
      <c r="N4" s="1">
        <f>IFERROR(VLOOKUP($A4,deliz,2,0)*(Físico!M4),0)</f>
        <v>0</v>
      </c>
      <c r="O4" s="1">
        <f>IFERROR(VLOOKUP($A4,deliz,2,0)*(Físico!N4),0)</f>
        <v>0</v>
      </c>
      <c r="P4" s="1">
        <f>IFERROR(VLOOKUP($A4,deliz,2,0)*(Físico!O4),0)</f>
        <v>0</v>
      </c>
      <c r="Q4" s="1">
        <f>IFERROR(VLOOKUP($A4,deliz,2,0)*(Físico!P4),0)</f>
        <v>0</v>
      </c>
      <c r="R4" s="1">
        <f>IFERROR(VLOOKUP($A4,deliz,2,0)*(Físico!Q4),0)</f>
        <v>129600</v>
      </c>
      <c r="S4" s="1">
        <f>IFERROR(VLOOKUP($A4,deliz,2,0)*(Físico!R4),0)</f>
        <v>1200</v>
      </c>
      <c r="T4" s="1">
        <f>IFERROR(VLOOKUP($A4,deliz,2,0)*(Físico!S4),0)</f>
        <v>9600</v>
      </c>
      <c r="U4" s="1">
        <f>IFERROR(VLOOKUP($A4,deliz,2,0)*(Físico!T4),0)</f>
        <v>0</v>
      </c>
      <c r="V4" s="1">
        <f>IFERROR(VLOOKUP($A4,deliz,2,0)*(Físico!U4),0)</f>
        <v>0</v>
      </c>
      <c r="W4" s="1">
        <f>IFERROR(VLOOKUP($A4,deliz,2,0)*(Físico!V4),0)</f>
        <v>0</v>
      </c>
      <c r="X4" s="1">
        <f>IFERROR(VLOOKUP($A4,deliz,2,0)*(Físico!W4),0)</f>
        <v>0</v>
      </c>
      <c r="Y4" s="1">
        <f>IFERROR(VLOOKUP($A4,deliz,2,0)*(Físico!X4),0)</f>
        <v>0</v>
      </c>
      <c r="Z4" s="1">
        <f>IFERROR(VLOOKUP($A4,deliz,2,0)*(Físico!Y4),0)</f>
        <v>0</v>
      </c>
      <c r="AA4" s="1">
        <f>IFERROR(VLOOKUP($A4,deliz,2,0)*(Físico!Z4),0)</f>
        <v>600</v>
      </c>
      <c r="AB4" s="1">
        <f>IFERROR(VLOOKUP($A4,deliz,2,0)*(Físico!AA4),0)</f>
        <v>0</v>
      </c>
      <c r="AC4" s="1">
        <f t="shared" si="1"/>
        <v>261600</v>
      </c>
    </row>
    <row r="5" spans="1:29" x14ac:dyDescent="0.25">
      <c r="B5" t="s">
        <v>4</v>
      </c>
      <c r="C5" s="2">
        <f t="shared" ref="C5:AB5" si="2">SUM(C2:C4)</f>
        <v>107700</v>
      </c>
      <c r="D5" s="2">
        <f t="shared" si="2"/>
        <v>27600.32</v>
      </c>
      <c r="E5" s="2">
        <f t="shared" si="2"/>
        <v>1050</v>
      </c>
      <c r="F5" s="2">
        <f t="shared" si="2"/>
        <v>171874.72</v>
      </c>
      <c r="G5" s="2">
        <f t="shared" si="2"/>
        <v>5400</v>
      </c>
      <c r="H5" s="2">
        <f t="shared" si="2"/>
        <v>2509.12</v>
      </c>
      <c r="I5" s="2">
        <f t="shared" si="2"/>
        <v>9000</v>
      </c>
      <c r="J5" s="2">
        <f t="shared" si="2"/>
        <v>504087.51999999996</v>
      </c>
      <c r="K5" s="2">
        <f t="shared" si="2"/>
        <v>5700</v>
      </c>
      <c r="L5" s="2">
        <f t="shared" si="2"/>
        <v>6000</v>
      </c>
      <c r="M5" s="2">
        <f t="shared" si="2"/>
        <v>131728.79999999999</v>
      </c>
      <c r="N5" s="2">
        <f t="shared" si="2"/>
        <v>13800.16</v>
      </c>
      <c r="O5" s="2">
        <f t="shared" si="2"/>
        <v>4050</v>
      </c>
      <c r="P5" s="2">
        <f t="shared" si="2"/>
        <v>1200</v>
      </c>
      <c r="Q5" s="2">
        <f t="shared" si="2"/>
        <v>1950</v>
      </c>
      <c r="R5" s="2">
        <f t="shared" si="2"/>
        <v>130350</v>
      </c>
      <c r="S5" s="2">
        <f t="shared" si="2"/>
        <v>6150</v>
      </c>
      <c r="T5" s="2">
        <f t="shared" si="2"/>
        <v>10800</v>
      </c>
      <c r="U5" s="2">
        <f t="shared" si="2"/>
        <v>109146.72</v>
      </c>
      <c r="V5" s="2">
        <f t="shared" si="2"/>
        <v>25091.199999999997</v>
      </c>
      <c r="W5" s="2">
        <f t="shared" si="2"/>
        <v>2509.12</v>
      </c>
      <c r="X5" s="2">
        <f t="shared" si="2"/>
        <v>12545.599999999999</v>
      </c>
      <c r="Y5" s="2">
        <f t="shared" si="2"/>
        <v>215784.31999999998</v>
      </c>
      <c r="Z5" s="2">
        <f t="shared" si="2"/>
        <v>17250</v>
      </c>
      <c r="AA5" s="2">
        <f t="shared" si="2"/>
        <v>600</v>
      </c>
      <c r="AB5" s="2">
        <f t="shared" si="2"/>
        <v>351276.79999999999</v>
      </c>
      <c r="AC5" s="2">
        <f>SUM(AC2:AC4)</f>
        <v>1875154.4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Delib</vt:lpstr>
      <vt:lpstr>Físico</vt:lpstr>
      <vt:lpstr>Complemento</vt:lpstr>
      <vt:lpstr>delibz</vt:lpstr>
      <vt:lpstr>deliz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2026-06-11T14:52:06Z</dcterms:created>
  <dcterms:modified xsi:type="dcterms:W3CDTF">2026-06-11T16:10:58Z</dcterms:modified>
</cp:coreProperties>
</file>