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E7F6436B-3B2B-460A-A27C-C70AA4D4D103}" xr6:coauthVersionLast="47" xr6:coauthVersionMax="47" xr10:uidLastSave="{00000000-0000-0000-0000-000000000000}"/>
  <bookViews>
    <workbookView xWindow="1860" yWindow="0" windowWidth="14640" windowHeight="15480" activeTab="4" xr2:uid="{1154F789-5F30-4DA7-B84D-DE4B99122809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xF">[1]Delib!$A$1:$B$27</definedName>
    <definedName name="Delibxx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5" l="1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F3" i="5"/>
  <c r="AF4" i="5"/>
  <c r="AF5" i="5"/>
  <c r="AF6" i="5"/>
  <c r="AF7" i="5"/>
  <c r="AF8" i="5"/>
  <c r="AF9" i="5"/>
  <c r="AF10" i="5"/>
  <c r="AF11" i="5"/>
  <c r="AF12" i="5"/>
  <c r="AF13" i="5"/>
  <c r="AF14" i="5"/>
  <c r="AF15" i="5"/>
  <c r="AF16" i="5"/>
  <c r="AF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B2" i="5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2" i="4"/>
</calcChain>
</file>

<file path=xl/sharedStrings.xml><?xml version="1.0" encoding="utf-8"?>
<sst xmlns="http://schemas.openxmlformats.org/spreadsheetml/2006/main" count="194" uniqueCount="49">
  <si>
    <t>Estabelecimentos CNES-SC</t>
  </si>
  <si>
    <t>0405010010 CORRECAO CIRURGICA DE ENTROPIO E ECTROPIO</t>
  </si>
  <si>
    <t>0405010079 EXERESE DE CALAZIO E OUTRAS PEQUENAS LESOES DA PA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</si>
  <si>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</si>
  <si>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</si>
  <si>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</si>
  <si>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</si>
  <si>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</si>
  <si>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</si>
  <si>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</si>
  <si>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0405050100 FACECTOMIA S/ IMPLANTE DE LENTE INTRA-OCULAR</t>
  </si>
  <si>
    <t>0405050151 IMPLANTE SECUNDARIO DE LENTE INTRA-OCULAR - LIO</t>
  </si>
  <si>
    <t>0405050194 IRIDOTOMIA A LASER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</si>
  <si>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</si>
  <si>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</si>
  <si>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</si>
  <si>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</si>
  <si>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</si>
  <si>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</si>
  <si>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</si>
  <si>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</si>
  <si>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</si>
  <si>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</si>
  <si>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</si>
  <si>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</si>
  <si>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2492342 HOSPITAL SANTO ANTONIO GUARAMIRIM</t>
  </si>
  <si>
    <t>2521296 HOSPITAL BETHESDA</t>
  </si>
  <si>
    <t>2521873 HOSPITAL BEATRIZ RAMOS</t>
  </si>
  <si>
    <t>2522209 HOSPITAL MISERICORDIA</t>
  </si>
  <si>
    <t>2558017 HOSPITAL DE CARIDADE S B J DOS PASSOS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</si>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</sst>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Fevereiro%202026\Detalhado\Ambulatorial\SIA%20FAEC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BE0F-7B5E-49A3-AD1A-F76DF29815CB}">
  <dimension ref="A1:B27"/>
  <sheetViews>
    <sheetView workbookViewId="0">
      <selection activeCell="B27" sqref="A1:B27"/>
    </sheetView>
  </sheetViews>
  <sheetFormatPr defaultRowHeight="15" x14ac:dyDescent="0.25"/>
  <cols>
    <col min="2" max="2" width="12.140625" style="1" bestFit="1" customWidth="1"/>
  </cols>
  <sheetData>
    <row r="1" spans="1:2" x14ac:dyDescent="0.25">
      <c r="A1" t="s">
        <v>47</v>
      </c>
      <c r="B1" s="1" t="s">
        <v>48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F3A6-26D8-439C-A23D-A017F227D01B}">
  <dimension ref="A1:AF17"/>
  <sheetViews>
    <sheetView topLeftCell="S1" workbookViewId="0">
      <selection activeCell="AF17" sqref="A1:AF17"/>
    </sheetView>
  </sheetViews>
  <sheetFormatPr defaultRowHeight="15" x14ac:dyDescent="0.25"/>
  <cols>
    <col min="1" max="1" width="10.7109375" customWidth="1"/>
  </cols>
  <sheetData>
    <row r="1" spans="1:32" x14ac:dyDescent="0.25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16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6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6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6</v>
      </c>
      <c r="U3">
        <v>0</v>
      </c>
      <c r="V3">
        <v>0</v>
      </c>
      <c r="W3">
        <v>0</v>
      </c>
      <c r="X3">
        <v>10</v>
      </c>
      <c r="Y3">
        <v>0</v>
      </c>
      <c r="Z3">
        <v>0</v>
      </c>
      <c r="AA3">
        <v>17</v>
      </c>
      <c r="AB3">
        <v>0</v>
      </c>
      <c r="AC3">
        <v>0</v>
      </c>
      <c r="AD3">
        <v>0</v>
      </c>
      <c r="AE3">
        <v>0</v>
      </c>
      <c r="AF3">
        <v>37</v>
      </c>
    </row>
    <row r="4" spans="1:3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94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</row>
    <row r="6" spans="1:32" x14ac:dyDescent="0.25">
      <c r="A6" t="s">
        <v>5</v>
      </c>
      <c r="B6">
        <v>24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26</v>
      </c>
      <c r="R6">
        <v>0</v>
      </c>
      <c r="S6">
        <v>0</v>
      </c>
      <c r="T6">
        <v>0</v>
      </c>
      <c r="U6">
        <v>6</v>
      </c>
      <c r="V6">
        <v>18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74</v>
      </c>
    </row>
    <row r="7" spans="1:3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3</v>
      </c>
      <c r="AE7">
        <v>0</v>
      </c>
      <c r="AF7">
        <v>6</v>
      </c>
    </row>
    <row r="8" spans="1:32" x14ac:dyDescent="0.25">
      <c r="A8" t="s">
        <v>7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11</v>
      </c>
      <c r="V8">
        <v>0</v>
      </c>
      <c r="W8">
        <v>0</v>
      </c>
      <c r="X8">
        <v>0</v>
      </c>
      <c r="Y8">
        <v>0</v>
      </c>
      <c r="Z8">
        <v>0</v>
      </c>
      <c r="AA8">
        <v>40</v>
      </c>
      <c r="AB8">
        <v>0</v>
      </c>
      <c r="AC8">
        <v>0</v>
      </c>
      <c r="AD8">
        <v>0</v>
      </c>
      <c r="AE8">
        <v>0</v>
      </c>
      <c r="AF8">
        <v>53</v>
      </c>
    </row>
    <row r="9" spans="1:3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10</v>
      </c>
      <c r="M9">
        <v>58</v>
      </c>
      <c r="N9">
        <v>0</v>
      </c>
      <c r="O9">
        <v>0</v>
      </c>
      <c r="P9">
        <v>12</v>
      </c>
      <c r="Q9">
        <v>0</v>
      </c>
      <c r="R9">
        <v>18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102</v>
      </c>
    </row>
    <row r="10" spans="1:32" x14ac:dyDescent="0.25">
      <c r="A10" t="s">
        <v>9</v>
      </c>
      <c r="B10">
        <v>25</v>
      </c>
      <c r="C10">
        <v>5</v>
      </c>
      <c r="D10">
        <v>24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114</v>
      </c>
      <c r="M10">
        <v>0</v>
      </c>
      <c r="N10">
        <v>0</v>
      </c>
      <c r="O10">
        <v>0</v>
      </c>
      <c r="P10">
        <v>0</v>
      </c>
      <c r="Q10">
        <v>47</v>
      </c>
      <c r="R10">
        <v>11</v>
      </c>
      <c r="S10">
        <v>27</v>
      </c>
      <c r="T10">
        <v>19</v>
      </c>
      <c r="U10">
        <v>17</v>
      </c>
      <c r="V10">
        <v>0</v>
      </c>
      <c r="W10">
        <v>293</v>
      </c>
      <c r="X10">
        <v>32</v>
      </c>
      <c r="Y10">
        <v>3</v>
      </c>
      <c r="Z10">
        <v>0</v>
      </c>
      <c r="AA10">
        <v>101</v>
      </c>
      <c r="AB10">
        <v>0</v>
      </c>
      <c r="AC10">
        <v>18</v>
      </c>
      <c r="AD10">
        <v>146</v>
      </c>
      <c r="AE10">
        <v>212</v>
      </c>
      <c r="AF10">
        <v>1094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</v>
      </c>
    </row>
    <row r="12" spans="1:3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</row>
    <row r="13" spans="1:3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9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9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</v>
      </c>
    </row>
    <row r="15" spans="1:32" x14ac:dyDescent="0.25">
      <c r="A15" t="s">
        <v>14</v>
      </c>
      <c r="B15">
        <v>108</v>
      </c>
      <c r="C15">
        <v>0</v>
      </c>
      <c r="D15">
        <v>13</v>
      </c>
      <c r="E15">
        <v>0</v>
      </c>
      <c r="F15">
        <v>0</v>
      </c>
      <c r="G15">
        <v>8</v>
      </c>
      <c r="H15">
        <v>54</v>
      </c>
      <c r="I15">
        <v>0</v>
      </c>
      <c r="J15">
        <v>0</v>
      </c>
      <c r="K15">
        <v>53</v>
      </c>
      <c r="L15">
        <v>179</v>
      </c>
      <c r="M15">
        <v>0</v>
      </c>
      <c r="N15">
        <v>270</v>
      </c>
      <c r="O15">
        <v>0</v>
      </c>
      <c r="P15">
        <v>5</v>
      </c>
      <c r="Q15">
        <v>147</v>
      </c>
      <c r="R15">
        <v>14</v>
      </c>
      <c r="S15">
        <v>49</v>
      </c>
      <c r="T15">
        <v>0</v>
      </c>
      <c r="U15">
        <v>0</v>
      </c>
      <c r="V15">
        <v>97</v>
      </c>
      <c r="W15">
        <v>34</v>
      </c>
      <c r="X15">
        <v>67</v>
      </c>
      <c r="Y15">
        <v>7</v>
      </c>
      <c r="Z15">
        <v>74</v>
      </c>
      <c r="AA15">
        <v>189</v>
      </c>
      <c r="AB15">
        <v>90</v>
      </c>
      <c r="AC15">
        <v>51</v>
      </c>
      <c r="AD15">
        <v>216</v>
      </c>
      <c r="AE15">
        <v>156</v>
      </c>
      <c r="AF15">
        <v>1881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2</v>
      </c>
      <c r="F16">
        <v>7</v>
      </c>
      <c r="G16">
        <v>2</v>
      </c>
      <c r="H16">
        <v>3</v>
      </c>
      <c r="I16">
        <v>5</v>
      </c>
      <c r="J16">
        <v>8</v>
      </c>
      <c r="K16">
        <v>3</v>
      </c>
      <c r="L16">
        <v>0</v>
      </c>
      <c r="M16">
        <v>4</v>
      </c>
      <c r="N16">
        <v>0</v>
      </c>
      <c r="O16">
        <v>4</v>
      </c>
      <c r="P16">
        <v>16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55</v>
      </c>
    </row>
    <row r="17" spans="1:32" x14ac:dyDescent="0.25">
      <c r="A17" t="s">
        <v>16</v>
      </c>
      <c r="B17">
        <v>159</v>
      </c>
      <c r="C17">
        <v>5</v>
      </c>
      <c r="D17">
        <v>37</v>
      </c>
      <c r="E17">
        <v>2</v>
      </c>
      <c r="F17">
        <v>7</v>
      </c>
      <c r="G17">
        <v>14</v>
      </c>
      <c r="H17">
        <v>57</v>
      </c>
      <c r="I17">
        <v>5</v>
      </c>
      <c r="J17">
        <v>8</v>
      </c>
      <c r="K17">
        <v>56</v>
      </c>
      <c r="L17">
        <v>406</v>
      </c>
      <c r="M17">
        <v>62</v>
      </c>
      <c r="N17">
        <v>270</v>
      </c>
      <c r="O17">
        <v>4</v>
      </c>
      <c r="P17">
        <v>34</v>
      </c>
      <c r="Q17">
        <v>220</v>
      </c>
      <c r="R17">
        <v>44</v>
      </c>
      <c r="S17">
        <v>92</v>
      </c>
      <c r="T17">
        <v>25</v>
      </c>
      <c r="U17">
        <v>34</v>
      </c>
      <c r="V17">
        <v>116</v>
      </c>
      <c r="W17">
        <v>328</v>
      </c>
      <c r="X17">
        <v>109</v>
      </c>
      <c r="Y17">
        <v>10</v>
      </c>
      <c r="Z17">
        <v>74</v>
      </c>
      <c r="AA17">
        <v>347</v>
      </c>
      <c r="AB17">
        <v>90</v>
      </c>
      <c r="AC17">
        <v>69</v>
      </c>
      <c r="AD17">
        <v>365</v>
      </c>
      <c r="AE17">
        <v>368</v>
      </c>
      <c r="AF17">
        <v>3417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0A26-609A-4216-BC5D-3251DAF0EB20}">
  <dimension ref="A1:AF17"/>
  <sheetViews>
    <sheetView topLeftCell="X1" workbookViewId="0">
      <selection activeCell="AF17" sqref="AF17"/>
    </sheetView>
  </sheetViews>
  <sheetFormatPr defaultRowHeight="15" x14ac:dyDescent="0.25"/>
  <cols>
    <col min="1" max="1" width="10.85546875" customWidth="1"/>
    <col min="2" max="2" width="13.28515625" bestFit="1" customWidth="1"/>
    <col min="3" max="3" width="10.5703125" bestFit="1" customWidth="1"/>
    <col min="4" max="4" width="13.28515625" bestFit="1" customWidth="1"/>
    <col min="5" max="5" width="10.5703125" bestFit="1" customWidth="1"/>
    <col min="6" max="6" width="12.140625" bestFit="1" customWidth="1"/>
    <col min="7" max="8" width="13.28515625" bestFit="1" customWidth="1"/>
    <col min="9" max="10" width="12.140625" bestFit="1" customWidth="1"/>
    <col min="11" max="11" width="13.28515625" bestFit="1" customWidth="1"/>
    <col min="12" max="12" width="14.28515625" bestFit="1" customWidth="1"/>
    <col min="13" max="13" width="13.28515625" bestFit="1" customWidth="1"/>
    <col min="14" max="14" width="14.28515625" bestFit="1" customWidth="1"/>
    <col min="15" max="15" width="12.140625" bestFit="1" customWidth="1"/>
    <col min="16" max="16" width="13.28515625" bestFit="1" customWidth="1"/>
    <col min="17" max="17" width="14.28515625" bestFit="1" customWidth="1"/>
    <col min="18" max="19" width="13.28515625" bestFit="1" customWidth="1"/>
    <col min="20" max="21" width="12.140625" bestFit="1" customWidth="1"/>
    <col min="22" max="24" width="13.28515625" bestFit="1" customWidth="1"/>
    <col min="25" max="25" width="12.140625" bestFit="1" customWidth="1"/>
    <col min="26" max="26" width="13.28515625" bestFit="1" customWidth="1"/>
    <col min="27" max="27" width="14.28515625" bestFit="1" customWidth="1"/>
    <col min="28" max="29" width="13.28515625" bestFit="1" customWidth="1"/>
    <col min="30" max="31" width="14.28515625" bestFit="1" customWidth="1"/>
    <col min="32" max="32" width="15.85546875" bestFit="1" customWidth="1"/>
  </cols>
  <sheetData>
    <row r="1" spans="1:32" x14ac:dyDescent="0.25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16</v>
      </c>
    </row>
    <row r="2" spans="1:32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2444.88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2444.88</v>
      </c>
    </row>
    <row r="3" spans="1:32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472.5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157.5</v>
      </c>
      <c r="S3" s="1">
        <v>0</v>
      </c>
      <c r="T3" s="1">
        <v>945</v>
      </c>
      <c r="U3" s="1">
        <v>0</v>
      </c>
      <c r="V3" s="1">
        <v>0</v>
      </c>
      <c r="W3" s="1">
        <v>0</v>
      </c>
      <c r="X3" s="1">
        <v>1575</v>
      </c>
      <c r="Y3" s="1">
        <v>0</v>
      </c>
      <c r="Z3" s="1">
        <v>0</v>
      </c>
      <c r="AA3" s="1">
        <v>2677.5</v>
      </c>
      <c r="AB3" s="1">
        <v>0</v>
      </c>
      <c r="AC3" s="1">
        <v>0</v>
      </c>
      <c r="AD3" s="1">
        <v>0</v>
      </c>
      <c r="AE3" s="1">
        <v>0</v>
      </c>
      <c r="AF3" s="1">
        <v>5827.5</v>
      </c>
    </row>
    <row r="4" spans="1:32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29237.759999999998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29237.759999999998</v>
      </c>
    </row>
    <row r="5" spans="1:32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2335.64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2335.64</v>
      </c>
    </row>
    <row r="6" spans="1:32" x14ac:dyDescent="0.25">
      <c r="A6" t="s">
        <v>5</v>
      </c>
      <c r="B6" s="1">
        <v>2582.64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2797.86</v>
      </c>
      <c r="R6" s="1">
        <v>0</v>
      </c>
      <c r="S6" s="1">
        <v>0</v>
      </c>
      <c r="T6" s="1">
        <v>0</v>
      </c>
      <c r="U6" s="1">
        <v>645.66</v>
      </c>
      <c r="V6" s="1">
        <v>1936.98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7963.14</v>
      </c>
    </row>
    <row r="7" spans="1:32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1524.32</v>
      </c>
      <c r="T7" s="1">
        <v>0</v>
      </c>
      <c r="U7" s="1">
        <v>0</v>
      </c>
      <c r="V7" s="1">
        <v>0</v>
      </c>
      <c r="W7" s="1">
        <v>762.16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2286.48</v>
      </c>
      <c r="AE7" s="1">
        <v>0</v>
      </c>
      <c r="AF7" s="1">
        <v>4572.96</v>
      </c>
    </row>
    <row r="8" spans="1:32" x14ac:dyDescent="0.25">
      <c r="A8" t="s">
        <v>7</v>
      </c>
      <c r="B8" s="1">
        <v>860.92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4735.0600000000004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17218.400000000001</v>
      </c>
      <c r="AB8" s="1">
        <v>0</v>
      </c>
      <c r="AC8" s="1">
        <v>0</v>
      </c>
      <c r="AD8" s="1">
        <v>0</v>
      </c>
      <c r="AE8" s="1">
        <v>0</v>
      </c>
      <c r="AF8" s="1">
        <v>22814.38</v>
      </c>
    </row>
    <row r="9" spans="1:32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3595.52</v>
      </c>
      <c r="H9" s="1">
        <v>0</v>
      </c>
      <c r="I9" s="1">
        <v>0</v>
      </c>
      <c r="J9" s="1">
        <v>0</v>
      </c>
      <c r="K9" s="1">
        <v>0</v>
      </c>
      <c r="L9" s="1">
        <v>8988.7999999999993</v>
      </c>
      <c r="M9" s="1">
        <v>52135.040000000001</v>
      </c>
      <c r="N9" s="1">
        <v>0</v>
      </c>
      <c r="O9" s="1">
        <v>0</v>
      </c>
      <c r="P9" s="1">
        <v>10786.56</v>
      </c>
      <c r="Q9" s="1">
        <v>0</v>
      </c>
      <c r="R9" s="1">
        <v>16179.84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91685.759999999995</v>
      </c>
    </row>
    <row r="10" spans="1:32" x14ac:dyDescent="0.25">
      <c r="A10" t="s">
        <v>9</v>
      </c>
      <c r="B10" s="1">
        <v>2819.25</v>
      </c>
      <c r="C10" s="1">
        <v>563.85</v>
      </c>
      <c r="D10" s="1">
        <v>2706.48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12855.78</v>
      </c>
      <c r="M10" s="1">
        <v>0</v>
      </c>
      <c r="N10" s="1">
        <v>0</v>
      </c>
      <c r="O10" s="1">
        <v>0</v>
      </c>
      <c r="P10" s="1">
        <v>0</v>
      </c>
      <c r="Q10" s="1">
        <v>5300.19</v>
      </c>
      <c r="R10" s="1">
        <v>1240.47</v>
      </c>
      <c r="S10" s="1">
        <v>3044.79</v>
      </c>
      <c r="T10" s="1">
        <v>2142.63</v>
      </c>
      <c r="U10" s="1">
        <v>1917.09</v>
      </c>
      <c r="V10" s="1">
        <v>0</v>
      </c>
      <c r="W10" s="1">
        <v>33041.61</v>
      </c>
      <c r="X10" s="1">
        <v>3608.64</v>
      </c>
      <c r="Y10" s="1">
        <v>338.31</v>
      </c>
      <c r="Z10" s="1">
        <v>0</v>
      </c>
      <c r="AA10" s="1">
        <v>11389.77</v>
      </c>
      <c r="AB10" s="1">
        <v>0</v>
      </c>
      <c r="AC10" s="1">
        <v>2029.86</v>
      </c>
      <c r="AD10" s="1">
        <v>16464.419999999998</v>
      </c>
      <c r="AE10" s="1">
        <v>23907.24</v>
      </c>
      <c r="AF10" s="1">
        <v>123370.38</v>
      </c>
    </row>
    <row r="11" spans="1:32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967.2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967.2</v>
      </c>
    </row>
    <row r="12" spans="1:32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1112.83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1112.83</v>
      </c>
    </row>
    <row r="13" spans="1:32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810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810</v>
      </c>
    </row>
    <row r="14" spans="1:32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898.35</v>
      </c>
      <c r="Q14" s="1">
        <v>0</v>
      </c>
      <c r="R14" s="1">
        <v>0</v>
      </c>
      <c r="S14" s="1">
        <v>898.35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1796.7</v>
      </c>
    </row>
    <row r="15" spans="1:32" x14ac:dyDescent="0.25">
      <c r="A15" t="s">
        <v>14</v>
      </c>
      <c r="B15" s="1">
        <v>83332.800000000003</v>
      </c>
      <c r="C15" s="1">
        <v>0</v>
      </c>
      <c r="D15" s="1">
        <v>10030.799999999999</v>
      </c>
      <c r="E15" s="1">
        <v>0</v>
      </c>
      <c r="F15" s="1">
        <v>0</v>
      </c>
      <c r="G15" s="1">
        <v>6172.8</v>
      </c>
      <c r="H15" s="1">
        <v>41666.400000000001</v>
      </c>
      <c r="I15" s="1">
        <v>0</v>
      </c>
      <c r="J15" s="1">
        <v>0</v>
      </c>
      <c r="K15" s="1">
        <v>40894.800000000003</v>
      </c>
      <c r="L15" s="1">
        <v>138116.4</v>
      </c>
      <c r="M15" s="1">
        <v>0</v>
      </c>
      <c r="N15" s="1">
        <v>208332</v>
      </c>
      <c r="O15" s="1">
        <v>0</v>
      </c>
      <c r="P15" s="1">
        <v>3858</v>
      </c>
      <c r="Q15" s="1">
        <v>226850.4</v>
      </c>
      <c r="R15" s="1">
        <v>10802.4</v>
      </c>
      <c r="S15" s="1">
        <v>37808.400000000001</v>
      </c>
      <c r="T15" s="1">
        <v>0</v>
      </c>
      <c r="U15" s="1">
        <v>0</v>
      </c>
      <c r="V15" s="1">
        <v>74845.2</v>
      </c>
      <c r="W15" s="1">
        <v>26234.400000000001</v>
      </c>
      <c r="X15" s="1">
        <v>51697.2</v>
      </c>
      <c r="Y15" s="1">
        <v>5401.2</v>
      </c>
      <c r="Z15" s="1">
        <v>57098.400000000001</v>
      </c>
      <c r="AA15" s="1">
        <v>145832.4</v>
      </c>
      <c r="AB15" s="1">
        <v>69444</v>
      </c>
      <c r="AC15" s="1">
        <v>39351.599999999999</v>
      </c>
      <c r="AD15" s="1">
        <v>166665.60000000001</v>
      </c>
      <c r="AE15" s="1">
        <v>120369.60000000001</v>
      </c>
      <c r="AF15" s="1">
        <v>1564804.8</v>
      </c>
    </row>
    <row r="16" spans="1:32" x14ac:dyDescent="0.25">
      <c r="A16" t="s">
        <v>15</v>
      </c>
      <c r="B16" s="1">
        <v>0</v>
      </c>
      <c r="C16" s="1">
        <v>0</v>
      </c>
      <c r="D16" s="1">
        <v>0</v>
      </c>
      <c r="E16" s="1">
        <v>876.48</v>
      </c>
      <c r="F16" s="1">
        <v>3067.68</v>
      </c>
      <c r="G16" s="1">
        <v>438.24</v>
      </c>
      <c r="H16" s="1">
        <v>1314.72</v>
      </c>
      <c r="I16" s="1">
        <v>2191.1999999999998</v>
      </c>
      <c r="J16" s="1">
        <v>3505.92</v>
      </c>
      <c r="K16" s="1">
        <v>1314.72</v>
      </c>
      <c r="L16" s="1">
        <v>0</v>
      </c>
      <c r="M16" s="1">
        <v>1752.96</v>
      </c>
      <c r="N16" s="1">
        <v>0</v>
      </c>
      <c r="O16" s="1">
        <v>1752.96</v>
      </c>
      <c r="P16" s="1">
        <v>3505.92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219.12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19939.919999999998</v>
      </c>
    </row>
    <row r="17" spans="1:32" x14ac:dyDescent="0.25">
      <c r="A17" t="s">
        <v>16</v>
      </c>
      <c r="B17" s="1">
        <v>89595.61</v>
      </c>
      <c r="C17" s="1">
        <v>563.85</v>
      </c>
      <c r="D17" s="1">
        <v>12737.28</v>
      </c>
      <c r="E17" s="1">
        <v>876.48</v>
      </c>
      <c r="F17" s="1">
        <v>3067.68</v>
      </c>
      <c r="G17" s="1">
        <v>10206.56</v>
      </c>
      <c r="H17" s="1">
        <v>42981.120000000003</v>
      </c>
      <c r="I17" s="1">
        <v>2191.1999999999998</v>
      </c>
      <c r="J17" s="1">
        <v>3505.92</v>
      </c>
      <c r="K17" s="1">
        <v>42209.52</v>
      </c>
      <c r="L17" s="1">
        <v>192116.12</v>
      </c>
      <c r="M17" s="1">
        <v>53888</v>
      </c>
      <c r="N17" s="1">
        <v>208332</v>
      </c>
      <c r="O17" s="1">
        <v>1752.96</v>
      </c>
      <c r="P17" s="1">
        <v>19048.830000000002</v>
      </c>
      <c r="Q17" s="1">
        <v>234948.45</v>
      </c>
      <c r="R17" s="1">
        <v>28380.21</v>
      </c>
      <c r="S17" s="1">
        <v>48501.53</v>
      </c>
      <c r="T17" s="1">
        <v>3087.63</v>
      </c>
      <c r="U17" s="1">
        <v>7297.81</v>
      </c>
      <c r="V17" s="1">
        <v>77001.3</v>
      </c>
      <c r="W17" s="1">
        <v>60038.17</v>
      </c>
      <c r="X17" s="1">
        <v>56880.84</v>
      </c>
      <c r="Y17" s="1">
        <v>5739.51</v>
      </c>
      <c r="Z17" s="1">
        <v>57098.400000000001</v>
      </c>
      <c r="AA17" s="1">
        <v>177118.07</v>
      </c>
      <c r="AB17" s="1">
        <v>69444</v>
      </c>
      <c r="AC17" s="1">
        <v>41381.46</v>
      </c>
      <c r="AD17" s="1">
        <v>185416.5</v>
      </c>
      <c r="AE17" s="1">
        <v>144276.84</v>
      </c>
      <c r="AF17" s="1">
        <v>1879683.85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DF4D-5313-4FF4-B91D-ACDF4235BEA1}">
  <dimension ref="A1:AG17"/>
  <sheetViews>
    <sheetView topLeftCell="Y1" workbookViewId="0">
      <selection activeCell="AG17" sqref="AG17"/>
    </sheetView>
  </sheetViews>
  <sheetFormatPr defaultRowHeight="15" x14ac:dyDescent="0.25"/>
  <cols>
    <col min="1" max="1" width="10" customWidth="1"/>
    <col min="2" max="2" width="10.85546875" customWidth="1"/>
    <col min="3" max="3" width="13.28515625" bestFit="1" customWidth="1"/>
    <col min="4" max="4" width="12.140625" bestFit="1" customWidth="1"/>
    <col min="5" max="5" width="13.28515625" bestFit="1" customWidth="1"/>
    <col min="6" max="6" width="10.5703125" bestFit="1" customWidth="1"/>
    <col min="7" max="8" width="12.140625" bestFit="1" customWidth="1"/>
    <col min="9" max="9" width="13.28515625" bestFit="1" customWidth="1"/>
    <col min="10" max="11" width="12.140625" bestFit="1" customWidth="1"/>
    <col min="12" max="12" width="13.28515625" bestFit="1" customWidth="1"/>
    <col min="13" max="13" width="14.28515625" bestFit="1" customWidth="1"/>
    <col min="14" max="14" width="12.140625" bestFit="1" customWidth="1"/>
    <col min="15" max="15" width="14.28515625" bestFit="1" customWidth="1"/>
    <col min="16" max="16" width="12.140625" bestFit="1" customWidth="1"/>
    <col min="17" max="17" width="13.28515625" bestFit="1" customWidth="1"/>
    <col min="18" max="18" width="14.28515625" bestFit="1" customWidth="1"/>
    <col min="19" max="23" width="13.28515625" bestFit="1" customWidth="1"/>
    <col min="24" max="24" width="14.28515625" bestFit="1" customWidth="1"/>
    <col min="25" max="25" width="13.28515625" bestFit="1" customWidth="1"/>
    <col min="26" max="26" width="12.140625" bestFit="1" customWidth="1"/>
    <col min="27" max="27" width="13.28515625" bestFit="1" customWidth="1"/>
    <col min="28" max="28" width="14.28515625" bestFit="1" customWidth="1"/>
    <col min="29" max="30" width="13.28515625" bestFit="1" customWidth="1"/>
    <col min="31" max="32" width="14.28515625" bestFit="1" customWidth="1"/>
    <col min="33" max="33" width="15.85546875" bestFit="1" customWidth="1"/>
  </cols>
  <sheetData>
    <row r="1" spans="1:33" x14ac:dyDescent="0.25">
      <c r="B1" t="s">
        <v>0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16</v>
      </c>
    </row>
    <row r="2" spans="1:33" x14ac:dyDescent="0.25">
      <c r="A2">
        <f>LEFT(B2,10)*1</f>
        <v>405010010</v>
      </c>
      <c r="B2" t="s">
        <v>1</v>
      </c>
      <c r="C2" s="1">
        <f>IFERROR(VLOOKUP($A2,Delibxx,2,0)*(Físico!B2),0)</f>
        <v>0</v>
      </c>
      <c r="D2" s="1">
        <f>IFERROR(VLOOKUP($A2,Delibxx,2,0)*(Físico!C2),0)</f>
        <v>0</v>
      </c>
      <c r="E2" s="1">
        <f>IFERROR(VLOOKUP($A2,Delibxx,2,0)*(Físico!D2),0)</f>
        <v>0</v>
      </c>
      <c r="F2" s="1">
        <f>IFERROR(VLOOKUP($A2,Delibxx,2,0)*(Físico!E2),0)</f>
        <v>0</v>
      </c>
      <c r="G2" s="1">
        <f>IFERROR(VLOOKUP($A2,Delibxx,2,0)*(Físico!F2),0)</f>
        <v>0</v>
      </c>
      <c r="H2" s="1">
        <f>IFERROR(VLOOKUP($A2,Delibxx,2,0)*(Físico!G2),0)</f>
        <v>0</v>
      </c>
      <c r="I2" s="1">
        <f>IFERROR(VLOOKUP($A2,Delibxx,2,0)*(Físico!H2),0)</f>
        <v>0</v>
      </c>
      <c r="J2" s="1">
        <f>IFERROR(VLOOKUP($A2,Delibxx,2,0)*(Físico!I2),0)</f>
        <v>0</v>
      </c>
      <c r="K2" s="1">
        <f>IFERROR(VLOOKUP($A2,Delibxx,2,0)*(Físico!J2),0)</f>
        <v>0</v>
      </c>
      <c r="L2" s="1">
        <f>IFERROR(VLOOKUP($A2,Delibxx,2,0)*(Físico!K2),0)</f>
        <v>0</v>
      </c>
      <c r="M2" s="1">
        <f>IFERROR(VLOOKUP($A2,Delibxx,2,0)*(Físico!L2),0)</f>
        <v>2444.88</v>
      </c>
      <c r="N2" s="1">
        <f>IFERROR(VLOOKUP($A2,Delibxx,2,0)*(Físico!M2),0)</f>
        <v>0</v>
      </c>
      <c r="O2" s="1">
        <f>IFERROR(VLOOKUP($A2,Delibxx,2,0)*(Físico!N2),0)</f>
        <v>0</v>
      </c>
      <c r="P2" s="1">
        <f>IFERROR(VLOOKUP($A2,Delibxx,2,0)*(Físico!O2),0)</f>
        <v>0</v>
      </c>
      <c r="Q2" s="1">
        <f>IFERROR(VLOOKUP($A2,Delibxx,2,0)*(Físico!P2),0)</f>
        <v>0</v>
      </c>
      <c r="R2" s="1">
        <f>IFERROR(VLOOKUP($A2,Delibxx,2,0)*(Físico!Q2),0)</f>
        <v>0</v>
      </c>
      <c r="S2" s="1">
        <f>IFERROR(VLOOKUP($A2,Delibxx,2,0)*(Físico!R2),0)</f>
        <v>0</v>
      </c>
      <c r="T2" s="1">
        <f>IFERROR(VLOOKUP($A2,Delibxx,2,0)*(Físico!S2),0)</f>
        <v>0</v>
      </c>
      <c r="U2" s="1">
        <f>IFERROR(VLOOKUP($A2,Delibxx,2,0)*(Físico!T2),0)</f>
        <v>0</v>
      </c>
      <c r="V2" s="1">
        <f>IFERROR(VLOOKUP($A2,Delibxx,2,0)*(Físico!U2),0)</f>
        <v>0</v>
      </c>
      <c r="W2" s="1">
        <f>IFERROR(VLOOKUP($A2,Delibxx,2,0)*(Físico!V2),0)</f>
        <v>0</v>
      </c>
      <c r="X2" s="1">
        <f>IFERROR(VLOOKUP($A2,Delibxx,2,0)*(Físico!W2),0)</f>
        <v>0</v>
      </c>
      <c r="Y2" s="1">
        <f>IFERROR(VLOOKUP($A2,Delibxx,2,0)*(Físico!X2),0)</f>
        <v>0</v>
      </c>
      <c r="Z2" s="1">
        <f>IFERROR(VLOOKUP($A2,Delibxx,2,0)*(Físico!Y2),0)</f>
        <v>0</v>
      </c>
      <c r="AA2" s="1">
        <f>IFERROR(VLOOKUP($A2,Delibxx,2,0)*(Físico!Z2),0)</f>
        <v>0</v>
      </c>
      <c r="AB2" s="1">
        <f>IFERROR(VLOOKUP($A2,Delibxx,2,0)*(Físico!AA2),0)</f>
        <v>0</v>
      </c>
      <c r="AC2" s="1">
        <f>IFERROR(VLOOKUP($A2,Delibxx,2,0)*(Físico!AB2),0)</f>
        <v>0</v>
      </c>
      <c r="AD2" s="1">
        <f>IFERROR(VLOOKUP($A2,Delibxx,2,0)*(Físico!AC2),0)</f>
        <v>0</v>
      </c>
      <c r="AE2" s="1">
        <f>IFERROR(VLOOKUP($A2,Delibxx,2,0)*(Físico!AD2),0)</f>
        <v>0</v>
      </c>
      <c r="AF2" s="1">
        <f>IFERROR(VLOOKUP($A2,Delibxx,2,0)*(Físico!AE2),0)</f>
        <v>0</v>
      </c>
      <c r="AG2" s="1">
        <f>SUM(C2:AF2)</f>
        <v>2444.88</v>
      </c>
    </row>
    <row r="3" spans="1:33" x14ac:dyDescent="0.25">
      <c r="A3">
        <f t="shared" ref="A3:A16" si="0">LEFT(B3,10)*1</f>
        <v>405010079</v>
      </c>
      <c r="B3" t="s">
        <v>2</v>
      </c>
      <c r="C3" s="1">
        <f>IFERROR(VLOOKUP($A3,Delibxx,2,0)*(Físico!B3),0)</f>
        <v>0</v>
      </c>
      <c r="D3" s="1">
        <f>IFERROR(VLOOKUP($A3,Delibxx,2,0)*(Físico!C3),0)</f>
        <v>0</v>
      </c>
      <c r="E3" s="1">
        <f>IFERROR(VLOOKUP($A3,Delibxx,2,0)*(Físico!D3),0)</f>
        <v>0</v>
      </c>
      <c r="F3" s="1">
        <f>IFERROR(VLOOKUP($A3,Delibxx,2,0)*(Físico!E3),0)</f>
        <v>0</v>
      </c>
      <c r="G3" s="1">
        <f>IFERROR(VLOOKUP($A3,Delibxx,2,0)*(Físico!F3),0)</f>
        <v>0</v>
      </c>
      <c r="H3" s="1">
        <f>IFERROR(VLOOKUP($A3,Delibxx,2,0)*(Físico!G3),0)</f>
        <v>0</v>
      </c>
      <c r="I3" s="1">
        <f>IFERROR(VLOOKUP($A3,Delibxx,2,0)*(Físico!H3),0)</f>
        <v>0</v>
      </c>
      <c r="J3" s="1">
        <f>IFERROR(VLOOKUP($A3,Delibxx,2,0)*(Físico!I3),0)</f>
        <v>0</v>
      </c>
      <c r="K3" s="1">
        <f>IFERROR(VLOOKUP($A3,Delibxx,2,0)*(Físico!J3),0)</f>
        <v>0</v>
      </c>
      <c r="L3" s="1">
        <f>IFERROR(VLOOKUP($A3,Delibxx,2,0)*(Físico!K3),0)</f>
        <v>0</v>
      </c>
      <c r="M3" s="1">
        <f>IFERROR(VLOOKUP($A3,Delibxx,2,0)*(Físico!L3),0)</f>
        <v>1181.25</v>
      </c>
      <c r="N3" s="1">
        <f>IFERROR(VLOOKUP($A3,Delibxx,2,0)*(Físico!M3),0)</f>
        <v>0</v>
      </c>
      <c r="O3" s="1">
        <f>IFERROR(VLOOKUP($A3,Delibxx,2,0)*(Físico!N3),0)</f>
        <v>0</v>
      </c>
      <c r="P3" s="1">
        <f>IFERROR(VLOOKUP($A3,Delibxx,2,0)*(Físico!O3),0)</f>
        <v>0</v>
      </c>
      <c r="Q3" s="1">
        <f>IFERROR(VLOOKUP($A3,Delibxx,2,0)*(Físico!P3),0)</f>
        <v>0</v>
      </c>
      <c r="R3" s="1">
        <f>IFERROR(VLOOKUP($A3,Delibxx,2,0)*(Físico!Q3),0)</f>
        <v>0</v>
      </c>
      <c r="S3" s="1">
        <f>IFERROR(VLOOKUP($A3,Delibxx,2,0)*(Físico!R3),0)</f>
        <v>393.75</v>
      </c>
      <c r="T3" s="1">
        <f>IFERROR(VLOOKUP($A3,Delibxx,2,0)*(Físico!S3),0)</f>
        <v>0</v>
      </c>
      <c r="U3" s="1">
        <f>IFERROR(VLOOKUP($A3,Delibxx,2,0)*(Físico!T3),0)</f>
        <v>2362.5</v>
      </c>
      <c r="V3" s="1">
        <f>IFERROR(VLOOKUP($A3,Delibxx,2,0)*(Físico!U3),0)</f>
        <v>0</v>
      </c>
      <c r="W3" s="1">
        <f>IFERROR(VLOOKUP($A3,Delibxx,2,0)*(Físico!V3),0)</f>
        <v>0</v>
      </c>
      <c r="X3" s="1">
        <f>IFERROR(VLOOKUP($A3,Delibxx,2,0)*(Físico!W3),0)</f>
        <v>0</v>
      </c>
      <c r="Y3" s="1">
        <f>IFERROR(VLOOKUP($A3,Delibxx,2,0)*(Físico!X3),0)</f>
        <v>3937.5</v>
      </c>
      <c r="Z3" s="1">
        <f>IFERROR(VLOOKUP($A3,Delibxx,2,0)*(Físico!Y3),0)</f>
        <v>0</v>
      </c>
      <c r="AA3" s="1">
        <f>IFERROR(VLOOKUP($A3,Delibxx,2,0)*(Físico!Z3),0)</f>
        <v>0</v>
      </c>
      <c r="AB3" s="1">
        <f>IFERROR(VLOOKUP($A3,Delibxx,2,0)*(Físico!AA3),0)</f>
        <v>6693.75</v>
      </c>
      <c r="AC3" s="1">
        <f>IFERROR(VLOOKUP($A3,Delibxx,2,0)*(Físico!AB3),0)</f>
        <v>0</v>
      </c>
      <c r="AD3" s="1">
        <f>IFERROR(VLOOKUP($A3,Delibxx,2,0)*(Físico!AC3),0)</f>
        <v>0</v>
      </c>
      <c r="AE3" s="1">
        <f>IFERROR(VLOOKUP($A3,Delibxx,2,0)*(Físico!AD3),0)</f>
        <v>0</v>
      </c>
      <c r="AF3" s="1">
        <f>IFERROR(VLOOKUP($A3,Delibxx,2,0)*(Físico!AE3),0)</f>
        <v>0</v>
      </c>
      <c r="AG3" s="1">
        <f t="shared" ref="AG3:AG16" si="1">SUM(C3:AF3)</f>
        <v>14568.75</v>
      </c>
    </row>
    <row r="4" spans="1:33" x14ac:dyDescent="0.25">
      <c r="A4">
        <f t="shared" si="0"/>
        <v>405010125</v>
      </c>
      <c r="B4" t="s">
        <v>3</v>
      </c>
      <c r="C4" s="1">
        <f>IFERROR(VLOOKUP($A4,Delibxx,2,0)*(Físico!B4),0)</f>
        <v>0</v>
      </c>
      <c r="D4" s="1">
        <f>IFERROR(VLOOKUP($A4,Delibxx,2,0)*(Físico!C4),0)</f>
        <v>0</v>
      </c>
      <c r="E4" s="1">
        <f>IFERROR(VLOOKUP($A4,Delibxx,2,0)*(Físico!D4),0)</f>
        <v>0</v>
      </c>
      <c r="F4" s="1">
        <f>IFERROR(VLOOKUP($A4,Delibxx,2,0)*(Físico!E4),0)</f>
        <v>0</v>
      </c>
      <c r="G4" s="1">
        <f>IFERROR(VLOOKUP($A4,Delibxx,2,0)*(Físico!F4),0)</f>
        <v>0</v>
      </c>
      <c r="H4" s="1">
        <f>IFERROR(VLOOKUP($A4,Delibxx,2,0)*(Físico!G4),0)</f>
        <v>0</v>
      </c>
      <c r="I4" s="1">
        <f>IFERROR(VLOOKUP($A4,Delibxx,2,0)*(Físico!H4),0)</f>
        <v>0</v>
      </c>
      <c r="J4" s="1">
        <f>IFERROR(VLOOKUP($A4,Delibxx,2,0)*(Físico!I4),0)</f>
        <v>0</v>
      </c>
      <c r="K4" s="1">
        <f>IFERROR(VLOOKUP($A4,Delibxx,2,0)*(Físico!J4),0)</f>
        <v>0</v>
      </c>
      <c r="L4" s="1">
        <f>IFERROR(VLOOKUP($A4,Delibxx,2,0)*(Físico!K4),0)</f>
        <v>0</v>
      </c>
      <c r="M4" s="1">
        <f>IFERROR(VLOOKUP($A4,Delibxx,2,0)*(Físico!L4),0)</f>
        <v>58475.520000000004</v>
      </c>
      <c r="N4" s="1">
        <f>IFERROR(VLOOKUP($A4,Delibxx,2,0)*(Físico!M4),0)</f>
        <v>0</v>
      </c>
      <c r="O4" s="1">
        <f>IFERROR(VLOOKUP($A4,Delibxx,2,0)*(Físico!N4),0)</f>
        <v>0</v>
      </c>
      <c r="P4" s="1">
        <f>IFERROR(VLOOKUP($A4,Delibxx,2,0)*(Físico!O4),0)</f>
        <v>0</v>
      </c>
      <c r="Q4" s="1">
        <f>IFERROR(VLOOKUP($A4,Delibxx,2,0)*(Físico!P4),0)</f>
        <v>0</v>
      </c>
      <c r="R4" s="1">
        <f>IFERROR(VLOOKUP($A4,Delibxx,2,0)*(Físico!Q4),0)</f>
        <v>0</v>
      </c>
      <c r="S4" s="1">
        <f>IFERROR(VLOOKUP($A4,Delibxx,2,0)*(Físico!R4),0)</f>
        <v>0</v>
      </c>
      <c r="T4" s="1">
        <f>IFERROR(VLOOKUP($A4,Delibxx,2,0)*(Físico!S4),0)</f>
        <v>0</v>
      </c>
      <c r="U4" s="1">
        <f>IFERROR(VLOOKUP($A4,Delibxx,2,0)*(Físico!T4),0)</f>
        <v>0</v>
      </c>
      <c r="V4" s="1">
        <f>IFERROR(VLOOKUP($A4,Delibxx,2,0)*(Físico!U4),0)</f>
        <v>0</v>
      </c>
      <c r="W4" s="1">
        <f>IFERROR(VLOOKUP($A4,Delibxx,2,0)*(Físico!V4),0)</f>
        <v>0</v>
      </c>
      <c r="X4" s="1">
        <f>IFERROR(VLOOKUP($A4,Delibxx,2,0)*(Físico!W4),0)</f>
        <v>0</v>
      </c>
      <c r="Y4" s="1">
        <f>IFERROR(VLOOKUP($A4,Delibxx,2,0)*(Físico!X4),0)</f>
        <v>0</v>
      </c>
      <c r="Z4" s="1">
        <f>IFERROR(VLOOKUP($A4,Delibxx,2,0)*(Físico!Y4),0)</f>
        <v>0</v>
      </c>
      <c r="AA4" s="1">
        <f>IFERROR(VLOOKUP($A4,Delibxx,2,0)*(Físico!Z4),0)</f>
        <v>0</v>
      </c>
      <c r="AB4" s="1">
        <f>IFERROR(VLOOKUP($A4,Delibxx,2,0)*(Físico!AA4),0)</f>
        <v>0</v>
      </c>
      <c r="AC4" s="1">
        <f>IFERROR(VLOOKUP($A4,Delibxx,2,0)*(Físico!AB4),0)</f>
        <v>0</v>
      </c>
      <c r="AD4" s="1">
        <f>IFERROR(VLOOKUP($A4,Delibxx,2,0)*(Físico!AC4),0)</f>
        <v>0</v>
      </c>
      <c r="AE4" s="1">
        <f>IFERROR(VLOOKUP($A4,Delibxx,2,0)*(Físico!AD4),0)</f>
        <v>0</v>
      </c>
      <c r="AF4" s="1">
        <f>IFERROR(VLOOKUP($A4,Delibxx,2,0)*(Físico!AE4),0)</f>
        <v>0</v>
      </c>
      <c r="AG4" s="1">
        <f t="shared" si="1"/>
        <v>58475.520000000004</v>
      </c>
    </row>
    <row r="5" spans="1:33" x14ac:dyDescent="0.25">
      <c r="A5">
        <f t="shared" si="0"/>
        <v>405020023</v>
      </c>
      <c r="B5" t="s">
        <v>4</v>
      </c>
      <c r="C5" s="1">
        <f>IFERROR(VLOOKUP($A5,Delibxx,2,0)*(Físico!B5),0)</f>
        <v>0</v>
      </c>
      <c r="D5" s="1">
        <f>IFERROR(VLOOKUP($A5,Delibxx,2,0)*(Físico!C5),0)</f>
        <v>0</v>
      </c>
      <c r="E5" s="1">
        <f>IFERROR(VLOOKUP($A5,Delibxx,2,0)*(Físico!D5),0)</f>
        <v>0</v>
      </c>
      <c r="F5" s="1">
        <f>IFERROR(VLOOKUP($A5,Delibxx,2,0)*(Físico!E5),0)</f>
        <v>0</v>
      </c>
      <c r="G5" s="1">
        <f>IFERROR(VLOOKUP($A5,Delibxx,2,0)*(Físico!F5),0)</f>
        <v>0</v>
      </c>
      <c r="H5" s="1">
        <f>IFERROR(VLOOKUP($A5,Delibxx,2,0)*(Físico!G5),0)</f>
        <v>0</v>
      </c>
      <c r="I5" s="1">
        <f>IFERROR(VLOOKUP($A5,Delibxx,2,0)*(Físico!H5),0)</f>
        <v>0</v>
      </c>
      <c r="J5" s="1">
        <f>IFERROR(VLOOKUP($A5,Delibxx,2,0)*(Físico!I5),0)</f>
        <v>0</v>
      </c>
      <c r="K5" s="1">
        <f>IFERROR(VLOOKUP($A5,Delibxx,2,0)*(Físico!J5),0)</f>
        <v>0</v>
      </c>
      <c r="L5" s="1">
        <f>IFERROR(VLOOKUP($A5,Delibxx,2,0)*(Físico!K5),0)</f>
        <v>0</v>
      </c>
      <c r="M5" s="1">
        <f>IFERROR(VLOOKUP($A5,Delibxx,2,0)*(Físico!L5),0)</f>
        <v>0</v>
      </c>
      <c r="N5" s="1">
        <f>IFERROR(VLOOKUP($A5,Delibxx,2,0)*(Físico!M5),0)</f>
        <v>0</v>
      </c>
      <c r="O5" s="1">
        <f>IFERROR(VLOOKUP($A5,Delibxx,2,0)*(Físico!N5),0)</f>
        <v>0</v>
      </c>
      <c r="P5" s="1">
        <f>IFERROR(VLOOKUP($A5,Delibxx,2,0)*(Físico!O5),0)</f>
        <v>0</v>
      </c>
      <c r="Q5" s="1">
        <f>IFERROR(VLOOKUP($A5,Delibxx,2,0)*(Físico!P5),0)</f>
        <v>0</v>
      </c>
      <c r="R5" s="1">
        <f>IFERROR(VLOOKUP($A5,Delibxx,2,0)*(Físico!Q5),0)</f>
        <v>0</v>
      </c>
      <c r="S5" s="1">
        <f>IFERROR(VLOOKUP($A5,Delibxx,2,0)*(Físico!R5),0)</f>
        <v>0</v>
      </c>
      <c r="T5" s="1">
        <f>IFERROR(VLOOKUP($A5,Delibxx,2,0)*(Físico!S5),0)</f>
        <v>0</v>
      </c>
      <c r="U5" s="1">
        <f>IFERROR(VLOOKUP($A5,Delibxx,2,0)*(Físico!T5),0)</f>
        <v>0</v>
      </c>
      <c r="V5" s="1">
        <f>IFERROR(VLOOKUP($A5,Delibxx,2,0)*(Físico!U5),0)</f>
        <v>0</v>
      </c>
      <c r="W5" s="1">
        <f>IFERROR(VLOOKUP($A5,Delibxx,2,0)*(Físico!V5),0)</f>
        <v>0</v>
      </c>
      <c r="X5" s="1">
        <f>IFERROR(VLOOKUP($A5,Delibxx,2,0)*(Físico!W5),0)</f>
        <v>0</v>
      </c>
      <c r="Y5" s="1">
        <f>IFERROR(VLOOKUP($A5,Delibxx,2,0)*(Físico!X5),0)</f>
        <v>0</v>
      </c>
      <c r="Z5" s="1">
        <f>IFERROR(VLOOKUP($A5,Delibxx,2,0)*(Físico!Y5),0)</f>
        <v>0</v>
      </c>
      <c r="AA5" s="1">
        <f>IFERROR(VLOOKUP($A5,Delibxx,2,0)*(Físico!Z5),0)</f>
        <v>0</v>
      </c>
      <c r="AB5" s="1">
        <f>IFERROR(VLOOKUP($A5,Delibxx,2,0)*(Físico!AA5),0)</f>
        <v>0</v>
      </c>
      <c r="AC5" s="1">
        <f>IFERROR(VLOOKUP($A5,Delibxx,2,0)*(Físico!AB5),0)</f>
        <v>0</v>
      </c>
      <c r="AD5" s="1">
        <f>IFERROR(VLOOKUP($A5,Delibxx,2,0)*(Físico!AC5),0)</f>
        <v>0</v>
      </c>
      <c r="AE5" s="1">
        <f>IFERROR(VLOOKUP($A5,Delibxx,2,0)*(Físico!AD5),0)</f>
        <v>0</v>
      </c>
      <c r="AF5" s="1">
        <f>IFERROR(VLOOKUP($A5,Delibxx,2,0)*(Físico!AE5),0)</f>
        <v>0</v>
      </c>
      <c r="AG5" s="1">
        <f t="shared" si="1"/>
        <v>0</v>
      </c>
    </row>
    <row r="6" spans="1:33" x14ac:dyDescent="0.25">
      <c r="A6">
        <f t="shared" si="0"/>
        <v>405030045</v>
      </c>
      <c r="B6" t="s">
        <v>5</v>
      </c>
      <c r="C6" s="1">
        <f>IFERROR(VLOOKUP($A6,Delibxx,2,0)*(Físico!B6),0)</f>
        <v>12913.199999999999</v>
      </c>
      <c r="D6" s="1">
        <f>IFERROR(VLOOKUP($A6,Delibxx,2,0)*(Físico!C6),0)</f>
        <v>0</v>
      </c>
      <c r="E6" s="1">
        <f>IFERROR(VLOOKUP($A6,Delibxx,2,0)*(Físico!D6),0)</f>
        <v>0</v>
      </c>
      <c r="F6" s="1">
        <f>IFERROR(VLOOKUP($A6,Delibxx,2,0)*(Físico!E6),0)</f>
        <v>0</v>
      </c>
      <c r="G6" s="1">
        <f>IFERROR(VLOOKUP($A6,Delibxx,2,0)*(Físico!F6),0)</f>
        <v>0</v>
      </c>
      <c r="H6" s="1">
        <f>IFERROR(VLOOKUP($A6,Delibxx,2,0)*(Físico!G6),0)</f>
        <v>0</v>
      </c>
      <c r="I6" s="1">
        <f>IFERROR(VLOOKUP($A6,Delibxx,2,0)*(Físico!H6),0)</f>
        <v>0</v>
      </c>
      <c r="J6" s="1">
        <f>IFERROR(VLOOKUP($A6,Delibxx,2,0)*(Físico!I6),0)</f>
        <v>0</v>
      </c>
      <c r="K6" s="1">
        <f>IFERROR(VLOOKUP($A6,Delibxx,2,0)*(Físico!J6),0)</f>
        <v>0</v>
      </c>
      <c r="L6" s="1">
        <f>IFERROR(VLOOKUP($A6,Delibxx,2,0)*(Físico!K6),0)</f>
        <v>0</v>
      </c>
      <c r="M6" s="1">
        <f>IFERROR(VLOOKUP($A6,Delibxx,2,0)*(Físico!L6),0)</f>
        <v>0</v>
      </c>
      <c r="N6" s="1">
        <f>IFERROR(VLOOKUP($A6,Delibxx,2,0)*(Físico!M6),0)</f>
        <v>0</v>
      </c>
      <c r="O6" s="1">
        <f>IFERROR(VLOOKUP($A6,Delibxx,2,0)*(Físico!N6),0)</f>
        <v>0</v>
      </c>
      <c r="P6" s="1">
        <f>IFERROR(VLOOKUP($A6,Delibxx,2,0)*(Físico!O6),0)</f>
        <v>0</v>
      </c>
      <c r="Q6" s="1">
        <f>IFERROR(VLOOKUP($A6,Delibxx,2,0)*(Físico!P6),0)</f>
        <v>0</v>
      </c>
      <c r="R6" s="1">
        <f>IFERROR(VLOOKUP($A6,Delibxx,2,0)*(Físico!Q6),0)</f>
        <v>13989.3</v>
      </c>
      <c r="S6" s="1">
        <f>IFERROR(VLOOKUP($A6,Delibxx,2,0)*(Físico!R6),0)</f>
        <v>0</v>
      </c>
      <c r="T6" s="1">
        <f>IFERROR(VLOOKUP($A6,Delibxx,2,0)*(Físico!S6),0)</f>
        <v>0</v>
      </c>
      <c r="U6" s="1">
        <f>IFERROR(VLOOKUP($A6,Delibxx,2,0)*(Físico!T6),0)</f>
        <v>0</v>
      </c>
      <c r="V6" s="1">
        <f>IFERROR(VLOOKUP($A6,Delibxx,2,0)*(Físico!U6),0)</f>
        <v>3228.2999999999997</v>
      </c>
      <c r="W6" s="1">
        <f>IFERROR(VLOOKUP($A6,Delibxx,2,0)*(Físico!V6),0)</f>
        <v>9684.9</v>
      </c>
      <c r="X6" s="1">
        <f>IFERROR(VLOOKUP($A6,Delibxx,2,0)*(Físico!W6),0)</f>
        <v>0</v>
      </c>
      <c r="Y6" s="1">
        <f>IFERROR(VLOOKUP($A6,Delibxx,2,0)*(Físico!X6),0)</f>
        <v>0</v>
      </c>
      <c r="Z6" s="1">
        <f>IFERROR(VLOOKUP($A6,Delibxx,2,0)*(Físico!Y6),0)</f>
        <v>0</v>
      </c>
      <c r="AA6" s="1">
        <f>IFERROR(VLOOKUP($A6,Delibxx,2,0)*(Físico!Z6),0)</f>
        <v>0</v>
      </c>
      <c r="AB6" s="1">
        <f>IFERROR(VLOOKUP($A6,Delibxx,2,0)*(Físico!AA6),0)</f>
        <v>0</v>
      </c>
      <c r="AC6" s="1">
        <f>IFERROR(VLOOKUP($A6,Delibxx,2,0)*(Físico!AB6),0)</f>
        <v>0</v>
      </c>
      <c r="AD6" s="1">
        <f>IFERROR(VLOOKUP($A6,Delibxx,2,0)*(Físico!AC6),0)</f>
        <v>0</v>
      </c>
      <c r="AE6" s="1">
        <f>IFERROR(VLOOKUP($A6,Delibxx,2,0)*(Físico!AD6),0)</f>
        <v>0</v>
      </c>
      <c r="AF6" s="1">
        <f>IFERROR(VLOOKUP($A6,Delibxx,2,0)*(Físico!AE6),0)</f>
        <v>0</v>
      </c>
      <c r="AG6" s="1">
        <f t="shared" si="1"/>
        <v>39815.699999999997</v>
      </c>
    </row>
    <row r="7" spans="1:33" x14ac:dyDescent="0.25">
      <c r="A7">
        <f t="shared" si="0"/>
        <v>405030134</v>
      </c>
      <c r="B7" t="s">
        <v>6</v>
      </c>
      <c r="C7" s="1">
        <f>IFERROR(VLOOKUP($A7,Delibxx,2,0)*(Físico!B7),0)</f>
        <v>0</v>
      </c>
      <c r="D7" s="1">
        <f>IFERROR(VLOOKUP($A7,Delibxx,2,0)*(Físico!C7),0)</f>
        <v>0</v>
      </c>
      <c r="E7" s="1">
        <f>IFERROR(VLOOKUP($A7,Delibxx,2,0)*(Físico!D7),0)</f>
        <v>0</v>
      </c>
      <c r="F7" s="1">
        <f>IFERROR(VLOOKUP($A7,Delibxx,2,0)*(Físico!E7),0)</f>
        <v>0</v>
      </c>
      <c r="G7" s="1">
        <f>IFERROR(VLOOKUP($A7,Delibxx,2,0)*(Físico!F7),0)</f>
        <v>0</v>
      </c>
      <c r="H7" s="1">
        <f>IFERROR(VLOOKUP($A7,Delibxx,2,0)*(Físico!G7),0)</f>
        <v>0</v>
      </c>
      <c r="I7" s="1">
        <f>IFERROR(VLOOKUP($A7,Delibxx,2,0)*(Físico!H7),0)</f>
        <v>0</v>
      </c>
      <c r="J7" s="1">
        <f>IFERROR(VLOOKUP($A7,Delibxx,2,0)*(Físico!I7),0)</f>
        <v>0</v>
      </c>
      <c r="K7" s="1">
        <f>IFERROR(VLOOKUP($A7,Delibxx,2,0)*(Físico!J7),0)</f>
        <v>0</v>
      </c>
      <c r="L7" s="1">
        <f>IFERROR(VLOOKUP($A7,Delibxx,2,0)*(Físico!K7),0)</f>
        <v>0</v>
      </c>
      <c r="M7" s="1">
        <f>IFERROR(VLOOKUP($A7,Delibxx,2,0)*(Físico!L7),0)</f>
        <v>0</v>
      </c>
      <c r="N7" s="1">
        <f>IFERROR(VLOOKUP($A7,Delibxx,2,0)*(Físico!M7),0)</f>
        <v>0</v>
      </c>
      <c r="O7" s="1">
        <f>IFERROR(VLOOKUP($A7,Delibxx,2,0)*(Físico!N7),0)</f>
        <v>0</v>
      </c>
      <c r="P7" s="1">
        <f>IFERROR(VLOOKUP($A7,Delibxx,2,0)*(Físico!O7),0)</f>
        <v>0</v>
      </c>
      <c r="Q7" s="1">
        <f>IFERROR(VLOOKUP($A7,Delibxx,2,0)*(Físico!P7),0)</f>
        <v>0</v>
      </c>
      <c r="R7" s="1">
        <f>IFERROR(VLOOKUP($A7,Delibxx,2,0)*(Físico!Q7),0)</f>
        <v>0</v>
      </c>
      <c r="S7" s="1">
        <f>IFERROR(VLOOKUP($A7,Delibxx,2,0)*(Físico!R7),0)</f>
        <v>0</v>
      </c>
      <c r="T7" s="1">
        <f>IFERROR(VLOOKUP($A7,Delibxx,2,0)*(Físico!S7),0)</f>
        <v>762.16</v>
      </c>
      <c r="U7" s="1">
        <f>IFERROR(VLOOKUP($A7,Delibxx,2,0)*(Físico!T7),0)</f>
        <v>0</v>
      </c>
      <c r="V7" s="1">
        <f>IFERROR(VLOOKUP($A7,Delibxx,2,0)*(Físico!U7),0)</f>
        <v>0</v>
      </c>
      <c r="W7" s="1">
        <f>IFERROR(VLOOKUP($A7,Delibxx,2,0)*(Físico!V7),0)</f>
        <v>0</v>
      </c>
      <c r="X7" s="1">
        <f>IFERROR(VLOOKUP($A7,Delibxx,2,0)*(Físico!W7),0)</f>
        <v>381.08</v>
      </c>
      <c r="Y7" s="1">
        <f>IFERROR(VLOOKUP($A7,Delibxx,2,0)*(Físico!X7),0)</f>
        <v>0</v>
      </c>
      <c r="Z7" s="1">
        <f>IFERROR(VLOOKUP($A7,Delibxx,2,0)*(Físico!Y7),0)</f>
        <v>0</v>
      </c>
      <c r="AA7" s="1">
        <f>IFERROR(VLOOKUP($A7,Delibxx,2,0)*(Físico!Z7),0)</f>
        <v>0</v>
      </c>
      <c r="AB7" s="1">
        <f>IFERROR(VLOOKUP($A7,Delibxx,2,0)*(Físico!AA7),0)</f>
        <v>0</v>
      </c>
      <c r="AC7" s="1">
        <f>IFERROR(VLOOKUP($A7,Delibxx,2,0)*(Físico!AB7),0)</f>
        <v>0</v>
      </c>
      <c r="AD7" s="1">
        <f>IFERROR(VLOOKUP($A7,Delibxx,2,0)*(Físico!AC7),0)</f>
        <v>0</v>
      </c>
      <c r="AE7" s="1">
        <f>IFERROR(VLOOKUP($A7,Delibxx,2,0)*(Físico!AD7),0)</f>
        <v>1143.24</v>
      </c>
      <c r="AF7" s="1">
        <f>IFERROR(VLOOKUP($A7,Delibxx,2,0)*(Físico!AE7),0)</f>
        <v>0</v>
      </c>
      <c r="AG7" s="1">
        <f t="shared" si="1"/>
        <v>2286.48</v>
      </c>
    </row>
    <row r="8" spans="1:33" x14ac:dyDescent="0.25">
      <c r="A8">
        <f t="shared" si="0"/>
        <v>405030193</v>
      </c>
      <c r="B8" t="s">
        <v>7</v>
      </c>
      <c r="C8" s="1">
        <f>IFERROR(VLOOKUP($A8,Delibxx,2,0)*(Físico!B8),0)</f>
        <v>860.92</v>
      </c>
      <c r="D8" s="1">
        <f>IFERROR(VLOOKUP($A8,Delibxx,2,0)*(Físico!C8),0)</f>
        <v>0</v>
      </c>
      <c r="E8" s="1">
        <f>IFERROR(VLOOKUP($A8,Delibxx,2,0)*(Físico!D8),0)</f>
        <v>0</v>
      </c>
      <c r="F8" s="1">
        <f>IFERROR(VLOOKUP($A8,Delibxx,2,0)*(Físico!E8),0)</f>
        <v>0</v>
      </c>
      <c r="G8" s="1">
        <f>IFERROR(VLOOKUP($A8,Delibxx,2,0)*(Físico!F8),0)</f>
        <v>0</v>
      </c>
      <c r="H8" s="1">
        <f>IFERROR(VLOOKUP($A8,Delibxx,2,0)*(Físico!G8),0)</f>
        <v>0</v>
      </c>
      <c r="I8" s="1">
        <f>IFERROR(VLOOKUP($A8,Delibxx,2,0)*(Físico!H8),0)</f>
        <v>0</v>
      </c>
      <c r="J8" s="1">
        <f>IFERROR(VLOOKUP($A8,Delibxx,2,0)*(Físico!I8),0)</f>
        <v>0</v>
      </c>
      <c r="K8" s="1">
        <f>IFERROR(VLOOKUP($A8,Delibxx,2,0)*(Físico!J8),0)</f>
        <v>0</v>
      </c>
      <c r="L8" s="1">
        <f>IFERROR(VLOOKUP($A8,Delibxx,2,0)*(Físico!K8),0)</f>
        <v>0</v>
      </c>
      <c r="M8" s="1">
        <f>IFERROR(VLOOKUP($A8,Delibxx,2,0)*(Físico!L8),0)</f>
        <v>0</v>
      </c>
      <c r="N8" s="1">
        <f>IFERROR(VLOOKUP($A8,Delibxx,2,0)*(Físico!M8),0)</f>
        <v>0</v>
      </c>
      <c r="O8" s="1">
        <f>IFERROR(VLOOKUP($A8,Delibxx,2,0)*(Físico!N8),0)</f>
        <v>0</v>
      </c>
      <c r="P8" s="1">
        <f>IFERROR(VLOOKUP($A8,Delibxx,2,0)*(Físico!O8),0)</f>
        <v>0</v>
      </c>
      <c r="Q8" s="1">
        <f>IFERROR(VLOOKUP($A8,Delibxx,2,0)*(Físico!P8),0)</f>
        <v>0</v>
      </c>
      <c r="R8" s="1">
        <f>IFERROR(VLOOKUP($A8,Delibxx,2,0)*(Físico!Q8),0)</f>
        <v>0</v>
      </c>
      <c r="S8" s="1">
        <f>IFERROR(VLOOKUP($A8,Delibxx,2,0)*(Físico!R8),0)</f>
        <v>0</v>
      </c>
      <c r="T8" s="1">
        <f>IFERROR(VLOOKUP($A8,Delibxx,2,0)*(Físico!S8),0)</f>
        <v>0</v>
      </c>
      <c r="U8" s="1">
        <f>IFERROR(VLOOKUP($A8,Delibxx,2,0)*(Físico!T8),0)</f>
        <v>0</v>
      </c>
      <c r="V8" s="1">
        <f>IFERROR(VLOOKUP($A8,Delibxx,2,0)*(Físico!U8),0)</f>
        <v>4735.0599999999995</v>
      </c>
      <c r="W8" s="1">
        <f>IFERROR(VLOOKUP($A8,Delibxx,2,0)*(Físico!V8),0)</f>
        <v>0</v>
      </c>
      <c r="X8" s="1">
        <f>IFERROR(VLOOKUP($A8,Delibxx,2,0)*(Físico!W8),0)</f>
        <v>0</v>
      </c>
      <c r="Y8" s="1">
        <f>IFERROR(VLOOKUP($A8,Delibxx,2,0)*(Físico!X8),0)</f>
        <v>0</v>
      </c>
      <c r="Z8" s="1">
        <f>IFERROR(VLOOKUP($A8,Delibxx,2,0)*(Físico!Y8),0)</f>
        <v>0</v>
      </c>
      <c r="AA8" s="1">
        <f>IFERROR(VLOOKUP($A8,Delibxx,2,0)*(Físico!Z8),0)</f>
        <v>0</v>
      </c>
      <c r="AB8" s="1">
        <f>IFERROR(VLOOKUP($A8,Delibxx,2,0)*(Físico!AA8),0)</f>
        <v>17218.399999999998</v>
      </c>
      <c r="AC8" s="1">
        <f>IFERROR(VLOOKUP($A8,Delibxx,2,0)*(Físico!AB8),0)</f>
        <v>0</v>
      </c>
      <c r="AD8" s="1">
        <f>IFERROR(VLOOKUP($A8,Delibxx,2,0)*(Físico!AC8),0)</f>
        <v>0</v>
      </c>
      <c r="AE8" s="1">
        <f>IFERROR(VLOOKUP($A8,Delibxx,2,0)*(Físico!AD8),0)</f>
        <v>0</v>
      </c>
      <c r="AF8" s="1">
        <f>IFERROR(VLOOKUP($A8,Delibxx,2,0)*(Físico!AE8),0)</f>
        <v>0</v>
      </c>
      <c r="AG8" s="1">
        <f t="shared" si="1"/>
        <v>22814.379999999997</v>
      </c>
    </row>
    <row r="9" spans="1:33" x14ac:dyDescent="0.25">
      <c r="A9">
        <f t="shared" si="0"/>
        <v>405040202</v>
      </c>
      <c r="B9" t="s">
        <v>8</v>
      </c>
      <c r="C9" s="1">
        <f>IFERROR(VLOOKUP($A9,Delibxx,2,0)*(Físico!B9),0)</f>
        <v>0</v>
      </c>
      <c r="D9" s="1">
        <f>IFERROR(VLOOKUP($A9,Delibxx,2,0)*(Físico!C9),0)</f>
        <v>0</v>
      </c>
      <c r="E9" s="1">
        <f>IFERROR(VLOOKUP($A9,Delibxx,2,0)*(Físico!D9),0)</f>
        <v>0</v>
      </c>
      <c r="F9" s="1">
        <f>IFERROR(VLOOKUP($A9,Delibxx,2,0)*(Físico!E9),0)</f>
        <v>0</v>
      </c>
      <c r="G9" s="1">
        <f>IFERROR(VLOOKUP($A9,Delibxx,2,0)*(Físico!F9),0)</f>
        <v>0</v>
      </c>
      <c r="H9" s="1">
        <f>IFERROR(VLOOKUP($A9,Delibxx,2,0)*(Físico!G9),0)</f>
        <v>0</v>
      </c>
      <c r="I9" s="1">
        <f>IFERROR(VLOOKUP($A9,Delibxx,2,0)*(Físico!H9),0)</f>
        <v>0</v>
      </c>
      <c r="J9" s="1">
        <f>IFERROR(VLOOKUP($A9,Delibxx,2,0)*(Físico!I9),0)</f>
        <v>0</v>
      </c>
      <c r="K9" s="1">
        <f>IFERROR(VLOOKUP($A9,Delibxx,2,0)*(Físico!J9),0)</f>
        <v>0</v>
      </c>
      <c r="L9" s="1">
        <f>IFERROR(VLOOKUP($A9,Delibxx,2,0)*(Físico!K9),0)</f>
        <v>0</v>
      </c>
      <c r="M9" s="1">
        <f>IFERROR(VLOOKUP($A9,Delibxx,2,0)*(Físico!L9),0)</f>
        <v>0</v>
      </c>
      <c r="N9" s="1">
        <f>IFERROR(VLOOKUP($A9,Delibxx,2,0)*(Físico!M9),0)</f>
        <v>0</v>
      </c>
      <c r="O9" s="1">
        <f>IFERROR(VLOOKUP($A9,Delibxx,2,0)*(Físico!N9),0)</f>
        <v>0</v>
      </c>
      <c r="P9" s="1">
        <f>IFERROR(VLOOKUP($A9,Delibxx,2,0)*(Físico!O9),0)</f>
        <v>0</v>
      </c>
      <c r="Q9" s="1">
        <f>IFERROR(VLOOKUP($A9,Delibxx,2,0)*(Físico!P9),0)</f>
        <v>0</v>
      </c>
      <c r="R9" s="1">
        <f>IFERROR(VLOOKUP($A9,Delibxx,2,0)*(Físico!Q9),0)</f>
        <v>0</v>
      </c>
      <c r="S9" s="1">
        <f>IFERROR(VLOOKUP($A9,Delibxx,2,0)*(Físico!R9),0)</f>
        <v>0</v>
      </c>
      <c r="T9" s="1">
        <f>IFERROR(VLOOKUP($A9,Delibxx,2,0)*(Físico!S9),0)</f>
        <v>0</v>
      </c>
      <c r="U9" s="1">
        <f>IFERROR(VLOOKUP($A9,Delibxx,2,0)*(Físico!T9),0)</f>
        <v>0</v>
      </c>
      <c r="V9" s="1">
        <f>IFERROR(VLOOKUP($A9,Delibxx,2,0)*(Físico!U9),0)</f>
        <v>0</v>
      </c>
      <c r="W9" s="1">
        <f>IFERROR(VLOOKUP($A9,Delibxx,2,0)*(Físico!V9),0)</f>
        <v>0</v>
      </c>
      <c r="X9" s="1">
        <f>IFERROR(VLOOKUP($A9,Delibxx,2,0)*(Físico!W9),0)</f>
        <v>0</v>
      </c>
      <c r="Y9" s="1">
        <f>IFERROR(VLOOKUP($A9,Delibxx,2,0)*(Físico!X9),0)</f>
        <v>0</v>
      </c>
      <c r="Z9" s="1">
        <f>IFERROR(VLOOKUP($A9,Delibxx,2,0)*(Físico!Y9),0)</f>
        <v>0</v>
      </c>
      <c r="AA9" s="1">
        <f>IFERROR(VLOOKUP($A9,Delibxx,2,0)*(Físico!Z9),0)</f>
        <v>0</v>
      </c>
      <c r="AB9" s="1">
        <f>IFERROR(VLOOKUP($A9,Delibxx,2,0)*(Físico!AA9),0)</f>
        <v>0</v>
      </c>
      <c r="AC9" s="1">
        <f>IFERROR(VLOOKUP($A9,Delibxx,2,0)*(Físico!AB9),0)</f>
        <v>0</v>
      </c>
      <c r="AD9" s="1">
        <f>IFERROR(VLOOKUP($A9,Delibxx,2,0)*(Físico!AC9),0)</f>
        <v>0</v>
      </c>
      <c r="AE9" s="1">
        <f>IFERROR(VLOOKUP($A9,Delibxx,2,0)*(Físico!AD9),0)</f>
        <v>0</v>
      </c>
      <c r="AF9" s="1">
        <f>IFERROR(VLOOKUP($A9,Delibxx,2,0)*(Físico!AE9),0)</f>
        <v>0</v>
      </c>
      <c r="AG9" s="1">
        <f t="shared" si="1"/>
        <v>0</v>
      </c>
    </row>
    <row r="10" spans="1:33" x14ac:dyDescent="0.25">
      <c r="A10">
        <f t="shared" si="0"/>
        <v>405050020</v>
      </c>
      <c r="B10" t="s">
        <v>9</v>
      </c>
      <c r="C10" s="1">
        <f>IFERROR(VLOOKUP($A10,Delibxx,2,0)*(Físico!B10),0)</f>
        <v>11277</v>
      </c>
      <c r="D10" s="1">
        <f>IFERROR(VLOOKUP($A10,Delibxx,2,0)*(Físico!C10),0)</f>
        <v>2255.4</v>
      </c>
      <c r="E10" s="1">
        <f>IFERROR(VLOOKUP($A10,Delibxx,2,0)*(Físico!D10),0)</f>
        <v>10825.92</v>
      </c>
      <c r="F10" s="1">
        <f>IFERROR(VLOOKUP($A10,Delibxx,2,0)*(Físico!E10),0)</f>
        <v>0</v>
      </c>
      <c r="G10" s="1">
        <f>IFERROR(VLOOKUP($A10,Delibxx,2,0)*(Físico!F10),0)</f>
        <v>0</v>
      </c>
      <c r="H10" s="1">
        <f>IFERROR(VLOOKUP($A10,Delibxx,2,0)*(Físico!G10),0)</f>
        <v>0</v>
      </c>
      <c r="I10" s="1">
        <f>IFERROR(VLOOKUP($A10,Delibxx,2,0)*(Físico!H10),0)</f>
        <v>0</v>
      </c>
      <c r="J10" s="1">
        <f>IFERROR(VLOOKUP($A10,Delibxx,2,0)*(Físico!I10),0)</f>
        <v>0</v>
      </c>
      <c r="K10" s="1">
        <f>IFERROR(VLOOKUP($A10,Delibxx,2,0)*(Físico!J10),0)</f>
        <v>0</v>
      </c>
      <c r="L10" s="1">
        <f>IFERROR(VLOOKUP($A10,Delibxx,2,0)*(Físico!K10),0)</f>
        <v>0</v>
      </c>
      <c r="M10" s="1">
        <f>IFERROR(VLOOKUP($A10,Delibxx,2,0)*(Físico!L10),0)</f>
        <v>51423.119999999995</v>
      </c>
      <c r="N10" s="1">
        <f>IFERROR(VLOOKUP($A10,Delibxx,2,0)*(Físico!M10),0)</f>
        <v>0</v>
      </c>
      <c r="O10" s="1">
        <f>IFERROR(VLOOKUP($A10,Delibxx,2,0)*(Físico!N10),0)</f>
        <v>0</v>
      </c>
      <c r="P10" s="1">
        <f>IFERROR(VLOOKUP($A10,Delibxx,2,0)*(Físico!O10),0)</f>
        <v>0</v>
      </c>
      <c r="Q10" s="1">
        <f>IFERROR(VLOOKUP($A10,Delibxx,2,0)*(Físico!P10),0)</f>
        <v>0</v>
      </c>
      <c r="R10" s="1">
        <f>IFERROR(VLOOKUP($A10,Delibxx,2,0)*(Físico!Q10),0)</f>
        <v>21200.76</v>
      </c>
      <c r="S10" s="1">
        <f>IFERROR(VLOOKUP($A10,Delibxx,2,0)*(Físico!R10),0)</f>
        <v>4961.88</v>
      </c>
      <c r="T10" s="1">
        <f>IFERROR(VLOOKUP($A10,Delibxx,2,0)*(Físico!S10),0)</f>
        <v>12179.16</v>
      </c>
      <c r="U10" s="1">
        <f>IFERROR(VLOOKUP($A10,Delibxx,2,0)*(Físico!T10),0)</f>
        <v>8570.52</v>
      </c>
      <c r="V10" s="1">
        <f>IFERROR(VLOOKUP($A10,Delibxx,2,0)*(Físico!U10),0)</f>
        <v>7668.36</v>
      </c>
      <c r="W10" s="1">
        <f>IFERROR(VLOOKUP($A10,Delibxx,2,0)*(Físico!V10),0)</f>
        <v>0</v>
      </c>
      <c r="X10" s="1">
        <f>IFERROR(VLOOKUP($A10,Delibxx,2,0)*(Físico!W10),0)</f>
        <v>132166.44</v>
      </c>
      <c r="Y10" s="1">
        <f>IFERROR(VLOOKUP($A10,Delibxx,2,0)*(Físico!X10),0)</f>
        <v>14434.56</v>
      </c>
      <c r="Z10" s="1">
        <f>IFERROR(VLOOKUP($A10,Delibxx,2,0)*(Físico!Y10),0)</f>
        <v>1353.24</v>
      </c>
      <c r="AA10" s="1">
        <f>IFERROR(VLOOKUP($A10,Delibxx,2,0)*(Físico!Z10),0)</f>
        <v>0</v>
      </c>
      <c r="AB10" s="1">
        <f>IFERROR(VLOOKUP($A10,Delibxx,2,0)*(Físico!AA10),0)</f>
        <v>45559.08</v>
      </c>
      <c r="AC10" s="1">
        <f>IFERROR(VLOOKUP($A10,Delibxx,2,0)*(Físico!AB10),0)</f>
        <v>0</v>
      </c>
      <c r="AD10" s="1">
        <f>IFERROR(VLOOKUP($A10,Delibxx,2,0)*(Físico!AC10),0)</f>
        <v>8119.44</v>
      </c>
      <c r="AE10" s="1">
        <f>IFERROR(VLOOKUP($A10,Delibxx,2,0)*(Físico!AD10),0)</f>
        <v>65857.679999999993</v>
      </c>
      <c r="AF10" s="1">
        <f>IFERROR(VLOOKUP($A10,Delibxx,2,0)*(Físico!AE10),0)</f>
        <v>95628.959999999992</v>
      </c>
      <c r="AG10" s="1">
        <f t="shared" si="1"/>
        <v>493481.52</v>
      </c>
    </row>
    <row r="11" spans="1:33" x14ac:dyDescent="0.25">
      <c r="A11">
        <f t="shared" si="0"/>
        <v>405050100</v>
      </c>
      <c r="B11" t="s">
        <v>10</v>
      </c>
      <c r="C11" s="1">
        <f>IFERROR(VLOOKUP($A11,Delibxx,2,0)*(Físico!B11),0)</f>
        <v>0</v>
      </c>
      <c r="D11" s="1">
        <f>IFERROR(VLOOKUP($A11,Delibxx,2,0)*(Físico!C11),0)</f>
        <v>0</v>
      </c>
      <c r="E11" s="1">
        <f>IFERROR(VLOOKUP($A11,Delibxx,2,0)*(Físico!D11),0)</f>
        <v>0</v>
      </c>
      <c r="F11" s="1">
        <f>IFERROR(VLOOKUP($A11,Delibxx,2,0)*(Físico!E11),0)</f>
        <v>0</v>
      </c>
      <c r="G11" s="1">
        <f>IFERROR(VLOOKUP($A11,Delibxx,2,0)*(Físico!F11),0)</f>
        <v>0</v>
      </c>
      <c r="H11" s="1">
        <f>IFERROR(VLOOKUP($A11,Delibxx,2,0)*(Físico!G11),0)</f>
        <v>0</v>
      </c>
      <c r="I11" s="1">
        <f>IFERROR(VLOOKUP($A11,Delibxx,2,0)*(Físico!H11),0)</f>
        <v>0</v>
      </c>
      <c r="J11" s="1">
        <f>IFERROR(VLOOKUP($A11,Delibxx,2,0)*(Físico!I11),0)</f>
        <v>0</v>
      </c>
      <c r="K11" s="1">
        <f>IFERROR(VLOOKUP($A11,Delibxx,2,0)*(Físico!J11),0)</f>
        <v>0</v>
      </c>
      <c r="L11" s="1">
        <f>IFERROR(VLOOKUP($A11,Delibxx,2,0)*(Físico!K11),0)</f>
        <v>0</v>
      </c>
      <c r="M11" s="1">
        <f>IFERROR(VLOOKUP($A11,Delibxx,2,0)*(Físico!L11),0)</f>
        <v>0</v>
      </c>
      <c r="N11" s="1">
        <f>IFERROR(VLOOKUP($A11,Delibxx,2,0)*(Físico!M11),0)</f>
        <v>0</v>
      </c>
      <c r="O11" s="1">
        <f>IFERROR(VLOOKUP($A11,Delibxx,2,0)*(Físico!N11),0)</f>
        <v>0</v>
      </c>
      <c r="P11" s="1">
        <f>IFERROR(VLOOKUP($A11,Delibxx,2,0)*(Físico!O11),0)</f>
        <v>0</v>
      </c>
      <c r="Q11" s="1">
        <f>IFERROR(VLOOKUP($A11,Delibxx,2,0)*(Físico!P11),0)</f>
        <v>0</v>
      </c>
      <c r="R11" s="1">
        <f>IFERROR(VLOOKUP($A11,Delibxx,2,0)*(Físico!Q11),0)</f>
        <v>0</v>
      </c>
      <c r="S11" s="1">
        <f>IFERROR(VLOOKUP($A11,Delibxx,2,0)*(Físico!R11),0)</f>
        <v>0</v>
      </c>
      <c r="T11" s="1">
        <f>IFERROR(VLOOKUP($A11,Delibxx,2,0)*(Físico!S11),0)</f>
        <v>967.2</v>
      </c>
      <c r="U11" s="1">
        <f>IFERROR(VLOOKUP($A11,Delibxx,2,0)*(Físico!T11),0)</f>
        <v>0</v>
      </c>
      <c r="V11" s="1">
        <f>IFERROR(VLOOKUP($A11,Delibxx,2,0)*(Físico!U11),0)</f>
        <v>0</v>
      </c>
      <c r="W11" s="1">
        <f>IFERROR(VLOOKUP($A11,Delibxx,2,0)*(Físico!V11),0)</f>
        <v>0</v>
      </c>
      <c r="X11" s="1">
        <f>IFERROR(VLOOKUP($A11,Delibxx,2,0)*(Físico!W11),0)</f>
        <v>0</v>
      </c>
      <c r="Y11" s="1">
        <f>IFERROR(VLOOKUP($A11,Delibxx,2,0)*(Físico!X11),0)</f>
        <v>0</v>
      </c>
      <c r="Z11" s="1">
        <f>IFERROR(VLOOKUP($A11,Delibxx,2,0)*(Físico!Y11),0)</f>
        <v>0</v>
      </c>
      <c r="AA11" s="1">
        <f>IFERROR(VLOOKUP($A11,Delibxx,2,0)*(Físico!Z11),0)</f>
        <v>0</v>
      </c>
      <c r="AB11" s="1">
        <f>IFERROR(VLOOKUP($A11,Delibxx,2,0)*(Físico!AA11),0)</f>
        <v>0</v>
      </c>
      <c r="AC11" s="1">
        <f>IFERROR(VLOOKUP($A11,Delibxx,2,0)*(Físico!AB11),0)</f>
        <v>0</v>
      </c>
      <c r="AD11" s="1">
        <f>IFERROR(VLOOKUP($A11,Delibxx,2,0)*(Físico!AC11),0)</f>
        <v>0</v>
      </c>
      <c r="AE11" s="1">
        <f>IFERROR(VLOOKUP($A11,Delibxx,2,0)*(Físico!AD11),0)</f>
        <v>0</v>
      </c>
      <c r="AF11" s="1">
        <f>IFERROR(VLOOKUP($A11,Delibxx,2,0)*(Físico!AE11),0)</f>
        <v>0</v>
      </c>
      <c r="AG11" s="1">
        <f t="shared" si="1"/>
        <v>967.2</v>
      </c>
    </row>
    <row r="12" spans="1:33" x14ac:dyDescent="0.25">
      <c r="A12">
        <f t="shared" si="0"/>
        <v>405050151</v>
      </c>
      <c r="B12" t="s">
        <v>11</v>
      </c>
      <c r="C12" s="1">
        <f>IFERROR(VLOOKUP($A12,Delibxx,2,0)*(Físico!B12),0)</f>
        <v>0</v>
      </c>
      <c r="D12" s="1">
        <f>IFERROR(VLOOKUP($A12,Delibxx,2,0)*(Físico!C12),0)</f>
        <v>0</v>
      </c>
      <c r="E12" s="1">
        <f>IFERROR(VLOOKUP($A12,Delibxx,2,0)*(Físico!D12),0)</f>
        <v>0</v>
      </c>
      <c r="F12" s="1">
        <f>IFERROR(VLOOKUP($A12,Delibxx,2,0)*(Físico!E12),0)</f>
        <v>0</v>
      </c>
      <c r="G12" s="1">
        <f>IFERROR(VLOOKUP($A12,Delibxx,2,0)*(Físico!F12),0)</f>
        <v>0</v>
      </c>
      <c r="H12" s="1">
        <f>IFERROR(VLOOKUP($A12,Delibxx,2,0)*(Físico!G12),0)</f>
        <v>0</v>
      </c>
      <c r="I12" s="1">
        <f>IFERROR(VLOOKUP($A12,Delibxx,2,0)*(Físico!H12),0)</f>
        <v>0</v>
      </c>
      <c r="J12" s="1">
        <f>IFERROR(VLOOKUP($A12,Delibxx,2,0)*(Físico!I12),0)</f>
        <v>0</v>
      </c>
      <c r="K12" s="1">
        <f>IFERROR(VLOOKUP($A12,Delibxx,2,0)*(Físico!J12),0)</f>
        <v>0</v>
      </c>
      <c r="L12" s="1">
        <f>IFERROR(VLOOKUP($A12,Delibxx,2,0)*(Físico!K12),0)</f>
        <v>0</v>
      </c>
      <c r="M12" s="1">
        <f>IFERROR(VLOOKUP($A12,Delibxx,2,0)*(Físico!L12),0)</f>
        <v>0</v>
      </c>
      <c r="N12" s="1">
        <f>IFERROR(VLOOKUP($A12,Delibxx,2,0)*(Físico!M12),0)</f>
        <v>0</v>
      </c>
      <c r="O12" s="1">
        <f>IFERROR(VLOOKUP($A12,Delibxx,2,0)*(Físico!N12),0)</f>
        <v>0</v>
      </c>
      <c r="P12" s="1">
        <f>IFERROR(VLOOKUP($A12,Delibxx,2,0)*(Físico!O12),0)</f>
        <v>0</v>
      </c>
      <c r="Q12" s="1">
        <f>IFERROR(VLOOKUP($A12,Delibxx,2,0)*(Físico!P12),0)</f>
        <v>0</v>
      </c>
      <c r="R12" s="1">
        <f>IFERROR(VLOOKUP($A12,Delibxx,2,0)*(Físico!Q12),0)</f>
        <v>0</v>
      </c>
      <c r="S12" s="1">
        <f>IFERROR(VLOOKUP($A12,Delibxx,2,0)*(Físico!R12),0)</f>
        <v>0</v>
      </c>
      <c r="T12" s="1">
        <f>IFERROR(VLOOKUP($A12,Delibxx,2,0)*(Físico!S12),0)</f>
        <v>1112.83</v>
      </c>
      <c r="U12" s="1">
        <f>IFERROR(VLOOKUP($A12,Delibxx,2,0)*(Físico!T12),0)</f>
        <v>0</v>
      </c>
      <c r="V12" s="1">
        <f>IFERROR(VLOOKUP($A12,Delibxx,2,0)*(Físico!U12),0)</f>
        <v>0</v>
      </c>
      <c r="W12" s="1">
        <f>IFERROR(VLOOKUP($A12,Delibxx,2,0)*(Físico!V12),0)</f>
        <v>0</v>
      </c>
      <c r="X12" s="1">
        <f>IFERROR(VLOOKUP($A12,Delibxx,2,0)*(Físico!W12),0)</f>
        <v>0</v>
      </c>
      <c r="Y12" s="1">
        <f>IFERROR(VLOOKUP($A12,Delibxx,2,0)*(Físico!X12),0)</f>
        <v>0</v>
      </c>
      <c r="Z12" s="1">
        <f>IFERROR(VLOOKUP($A12,Delibxx,2,0)*(Físico!Y12),0)</f>
        <v>0</v>
      </c>
      <c r="AA12" s="1">
        <f>IFERROR(VLOOKUP($A12,Delibxx,2,0)*(Físico!Z12),0)</f>
        <v>0</v>
      </c>
      <c r="AB12" s="1">
        <f>IFERROR(VLOOKUP($A12,Delibxx,2,0)*(Físico!AA12),0)</f>
        <v>0</v>
      </c>
      <c r="AC12" s="1">
        <f>IFERROR(VLOOKUP($A12,Delibxx,2,0)*(Físico!AB12),0)</f>
        <v>0</v>
      </c>
      <c r="AD12" s="1">
        <f>IFERROR(VLOOKUP($A12,Delibxx,2,0)*(Físico!AC12),0)</f>
        <v>0</v>
      </c>
      <c r="AE12" s="1">
        <f>IFERROR(VLOOKUP($A12,Delibxx,2,0)*(Físico!AD12),0)</f>
        <v>0</v>
      </c>
      <c r="AF12" s="1">
        <f>IFERROR(VLOOKUP($A12,Delibxx,2,0)*(Físico!AE12),0)</f>
        <v>0</v>
      </c>
      <c r="AG12" s="1">
        <f t="shared" si="1"/>
        <v>1112.83</v>
      </c>
    </row>
    <row r="13" spans="1:33" x14ac:dyDescent="0.25">
      <c r="A13">
        <f t="shared" si="0"/>
        <v>405050194</v>
      </c>
      <c r="B13" t="s">
        <v>12</v>
      </c>
      <c r="C13" s="1">
        <f>IFERROR(VLOOKUP($A13,Delibxx,2,0)*(Físico!B13),0)</f>
        <v>0</v>
      </c>
      <c r="D13" s="1">
        <f>IFERROR(VLOOKUP($A13,Delibxx,2,0)*(Físico!C13),0)</f>
        <v>0</v>
      </c>
      <c r="E13" s="1">
        <f>IFERROR(VLOOKUP($A13,Delibxx,2,0)*(Físico!D13),0)</f>
        <v>0</v>
      </c>
      <c r="F13" s="1">
        <f>IFERROR(VLOOKUP($A13,Delibxx,2,0)*(Físico!E13),0)</f>
        <v>0</v>
      </c>
      <c r="G13" s="1">
        <f>IFERROR(VLOOKUP($A13,Delibxx,2,0)*(Físico!F13),0)</f>
        <v>0</v>
      </c>
      <c r="H13" s="1">
        <f>IFERROR(VLOOKUP($A13,Delibxx,2,0)*(Físico!G13),0)</f>
        <v>0</v>
      </c>
      <c r="I13" s="1">
        <f>IFERROR(VLOOKUP($A13,Delibxx,2,0)*(Físico!H13),0)</f>
        <v>0</v>
      </c>
      <c r="J13" s="1">
        <f>IFERROR(VLOOKUP($A13,Delibxx,2,0)*(Físico!I13),0)</f>
        <v>0</v>
      </c>
      <c r="K13" s="1">
        <f>IFERROR(VLOOKUP($A13,Delibxx,2,0)*(Físico!J13),0)</f>
        <v>0</v>
      </c>
      <c r="L13" s="1">
        <f>IFERROR(VLOOKUP($A13,Delibxx,2,0)*(Físico!K13),0)</f>
        <v>0</v>
      </c>
      <c r="M13" s="1">
        <f>IFERROR(VLOOKUP($A13,Delibxx,2,0)*(Físico!L13),0)</f>
        <v>0</v>
      </c>
      <c r="N13" s="1">
        <f>IFERROR(VLOOKUP($A13,Delibxx,2,0)*(Físico!M13),0)</f>
        <v>0</v>
      </c>
      <c r="O13" s="1">
        <f>IFERROR(VLOOKUP($A13,Delibxx,2,0)*(Físico!N13),0)</f>
        <v>0</v>
      </c>
      <c r="P13" s="1">
        <f>IFERROR(VLOOKUP($A13,Delibxx,2,0)*(Físico!O13),0)</f>
        <v>0</v>
      </c>
      <c r="Q13" s="1">
        <f>IFERROR(VLOOKUP($A13,Delibxx,2,0)*(Físico!P13),0)</f>
        <v>0</v>
      </c>
      <c r="R13" s="1">
        <f>IFERROR(VLOOKUP($A13,Delibxx,2,0)*(Físico!Q13),0)</f>
        <v>0</v>
      </c>
      <c r="S13" s="1">
        <f>IFERROR(VLOOKUP($A13,Delibxx,2,0)*(Físico!R13),0)</f>
        <v>0</v>
      </c>
      <c r="T13" s="1">
        <f>IFERROR(VLOOKUP($A13,Delibxx,2,0)*(Físico!S13),0)</f>
        <v>3645</v>
      </c>
      <c r="U13" s="1">
        <f>IFERROR(VLOOKUP($A13,Delibxx,2,0)*(Físico!T13),0)</f>
        <v>0</v>
      </c>
      <c r="V13" s="1">
        <f>IFERROR(VLOOKUP($A13,Delibxx,2,0)*(Físico!U13),0)</f>
        <v>0</v>
      </c>
      <c r="W13" s="1">
        <f>IFERROR(VLOOKUP($A13,Delibxx,2,0)*(Físico!V13),0)</f>
        <v>0</v>
      </c>
      <c r="X13" s="1">
        <f>IFERROR(VLOOKUP($A13,Delibxx,2,0)*(Físico!W13),0)</f>
        <v>0</v>
      </c>
      <c r="Y13" s="1">
        <f>IFERROR(VLOOKUP($A13,Delibxx,2,0)*(Físico!X13),0)</f>
        <v>0</v>
      </c>
      <c r="Z13" s="1">
        <f>IFERROR(VLOOKUP($A13,Delibxx,2,0)*(Físico!Y13),0)</f>
        <v>0</v>
      </c>
      <c r="AA13" s="1">
        <f>IFERROR(VLOOKUP($A13,Delibxx,2,0)*(Físico!Z13),0)</f>
        <v>0</v>
      </c>
      <c r="AB13" s="1">
        <f>IFERROR(VLOOKUP($A13,Delibxx,2,0)*(Físico!AA13),0)</f>
        <v>0</v>
      </c>
      <c r="AC13" s="1">
        <f>IFERROR(VLOOKUP($A13,Delibxx,2,0)*(Físico!AB13),0)</f>
        <v>0</v>
      </c>
      <c r="AD13" s="1">
        <f>IFERROR(VLOOKUP($A13,Delibxx,2,0)*(Físico!AC13),0)</f>
        <v>0</v>
      </c>
      <c r="AE13" s="1">
        <f>IFERROR(VLOOKUP($A13,Delibxx,2,0)*(Físico!AD13),0)</f>
        <v>0</v>
      </c>
      <c r="AF13" s="1">
        <f>IFERROR(VLOOKUP($A13,Delibxx,2,0)*(Físico!AE13),0)</f>
        <v>0</v>
      </c>
      <c r="AG13" s="1">
        <f t="shared" si="1"/>
        <v>3645</v>
      </c>
    </row>
    <row r="14" spans="1:33" x14ac:dyDescent="0.25">
      <c r="A14">
        <f t="shared" si="0"/>
        <v>405050321</v>
      </c>
      <c r="B14" t="s">
        <v>13</v>
      </c>
      <c r="C14" s="1">
        <f>IFERROR(VLOOKUP($A14,Delibxx,2,0)*(Físico!B14),0)</f>
        <v>0</v>
      </c>
      <c r="D14" s="1">
        <f>IFERROR(VLOOKUP($A14,Delibxx,2,0)*(Físico!C14),0)</f>
        <v>0</v>
      </c>
      <c r="E14" s="1">
        <f>IFERROR(VLOOKUP($A14,Delibxx,2,0)*(Físico!D14),0)</f>
        <v>0</v>
      </c>
      <c r="F14" s="1">
        <f>IFERROR(VLOOKUP($A14,Delibxx,2,0)*(Físico!E14),0)</f>
        <v>0</v>
      </c>
      <c r="G14" s="1">
        <f>IFERROR(VLOOKUP($A14,Delibxx,2,0)*(Físico!F14),0)</f>
        <v>0</v>
      </c>
      <c r="H14" s="1">
        <f>IFERROR(VLOOKUP($A14,Delibxx,2,0)*(Físico!G14),0)</f>
        <v>0</v>
      </c>
      <c r="I14" s="1">
        <f>IFERROR(VLOOKUP($A14,Delibxx,2,0)*(Físico!H14),0)</f>
        <v>0</v>
      </c>
      <c r="J14" s="1">
        <f>IFERROR(VLOOKUP($A14,Delibxx,2,0)*(Físico!I14),0)</f>
        <v>0</v>
      </c>
      <c r="K14" s="1">
        <f>IFERROR(VLOOKUP($A14,Delibxx,2,0)*(Físico!J14),0)</f>
        <v>0</v>
      </c>
      <c r="L14" s="1">
        <f>IFERROR(VLOOKUP($A14,Delibxx,2,0)*(Físico!K14),0)</f>
        <v>0</v>
      </c>
      <c r="M14" s="1">
        <f>IFERROR(VLOOKUP($A14,Delibxx,2,0)*(Físico!L14),0)</f>
        <v>0</v>
      </c>
      <c r="N14" s="1">
        <f>IFERROR(VLOOKUP($A14,Delibxx,2,0)*(Físico!M14),0)</f>
        <v>0</v>
      </c>
      <c r="O14" s="1">
        <f>IFERROR(VLOOKUP($A14,Delibxx,2,0)*(Físico!N14),0)</f>
        <v>0</v>
      </c>
      <c r="P14" s="1">
        <f>IFERROR(VLOOKUP($A14,Delibxx,2,0)*(Físico!O14),0)</f>
        <v>0</v>
      </c>
      <c r="Q14" s="1">
        <f>IFERROR(VLOOKUP($A14,Delibxx,2,0)*(Físico!P14),0)</f>
        <v>898.35</v>
      </c>
      <c r="R14" s="1">
        <f>IFERROR(VLOOKUP($A14,Delibxx,2,0)*(Físico!Q14),0)</f>
        <v>0</v>
      </c>
      <c r="S14" s="1">
        <f>IFERROR(VLOOKUP($A14,Delibxx,2,0)*(Físico!R14),0)</f>
        <v>0</v>
      </c>
      <c r="T14" s="1">
        <f>IFERROR(VLOOKUP($A14,Delibxx,2,0)*(Físico!S14),0)</f>
        <v>898.35</v>
      </c>
      <c r="U14" s="1">
        <f>IFERROR(VLOOKUP($A14,Delibxx,2,0)*(Físico!T14),0)</f>
        <v>0</v>
      </c>
      <c r="V14" s="1">
        <f>IFERROR(VLOOKUP($A14,Delibxx,2,0)*(Físico!U14),0)</f>
        <v>0</v>
      </c>
      <c r="W14" s="1">
        <f>IFERROR(VLOOKUP($A14,Delibxx,2,0)*(Físico!V14),0)</f>
        <v>0</v>
      </c>
      <c r="X14" s="1">
        <f>IFERROR(VLOOKUP($A14,Delibxx,2,0)*(Físico!W14),0)</f>
        <v>0</v>
      </c>
      <c r="Y14" s="1">
        <f>IFERROR(VLOOKUP($A14,Delibxx,2,0)*(Físico!X14),0)</f>
        <v>0</v>
      </c>
      <c r="Z14" s="1">
        <f>IFERROR(VLOOKUP($A14,Delibxx,2,0)*(Físico!Y14),0)</f>
        <v>0</v>
      </c>
      <c r="AA14" s="1">
        <f>IFERROR(VLOOKUP($A14,Delibxx,2,0)*(Físico!Z14),0)</f>
        <v>0</v>
      </c>
      <c r="AB14" s="1">
        <f>IFERROR(VLOOKUP($A14,Delibxx,2,0)*(Físico!AA14),0)</f>
        <v>0</v>
      </c>
      <c r="AC14" s="1">
        <f>IFERROR(VLOOKUP($A14,Delibxx,2,0)*(Físico!AB14),0)</f>
        <v>0</v>
      </c>
      <c r="AD14" s="1">
        <f>IFERROR(VLOOKUP($A14,Delibxx,2,0)*(Físico!AC14),0)</f>
        <v>0</v>
      </c>
      <c r="AE14" s="1">
        <f>IFERROR(VLOOKUP($A14,Delibxx,2,0)*(Físico!AD14),0)</f>
        <v>0</v>
      </c>
      <c r="AF14" s="1">
        <f>IFERROR(VLOOKUP($A14,Delibxx,2,0)*(Físico!AE14),0)</f>
        <v>0</v>
      </c>
      <c r="AG14" s="1">
        <f t="shared" si="1"/>
        <v>1796.7</v>
      </c>
    </row>
    <row r="15" spans="1:33" x14ac:dyDescent="0.25">
      <c r="A15">
        <f t="shared" si="0"/>
        <v>405050372</v>
      </c>
      <c r="B15" t="s">
        <v>14</v>
      </c>
      <c r="C15" s="1">
        <f>IFERROR(VLOOKUP($A15,Delibxx,2,0)*(Físico!B15),0)</f>
        <v>48600</v>
      </c>
      <c r="D15" s="1">
        <f>IFERROR(VLOOKUP($A15,Delibxx,2,0)*(Físico!C15),0)</f>
        <v>0</v>
      </c>
      <c r="E15" s="1">
        <f>IFERROR(VLOOKUP($A15,Delibxx,2,0)*(Físico!D15),0)</f>
        <v>5850</v>
      </c>
      <c r="F15" s="1">
        <f>IFERROR(VLOOKUP($A15,Delibxx,2,0)*(Físico!E15),0)</f>
        <v>0</v>
      </c>
      <c r="G15" s="1">
        <f>IFERROR(VLOOKUP($A15,Delibxx,2,0)*(Físico!F15),0)</f>
        <v>0</v>
      </c>
      <c r="H15" s="1">
        <f>IFERROR(VLOOKUP($A15,Delibxx,2,0)*(Físico!G15),0)</f>
        <v>3600</v>
      </c>
      <c r="I15" s="1">
        <f>IFERROR(VLOOKUP($A15,Delibxx,2,0)*(Físico!H15),0)</f>
        <v>24300</v>
      </c>
      <c r="J15" s="1">
        <f>IFERROR(VLOOKUP($A15,Delibxx,2,0)*(Físico!I15),0)</f>
        <v>0</v>
      </c>
      <c r="K15" s="1">
        <f>IFERROR(VLOOKUP($A15,Delibxx,2,0)*(Físico!J15),0)</f>
        <v>0</v>
      </c>
      <c r="L15" s="1">
        <f>IFERROR(VLOOKUP($A15,Delibxx,2,0)*(Físico!K15),0)</f>
        <v>23850</v>
      </c>
      <c r="M15" s="1">
        <f>IFERROR(VLOOKUP($A15,Delibxx,2,0)*(Físico!L15),0)</f>
        <v>80550</v>
      </c>
      <c r="N15" s="1">
        <f>IFERROR(VLOOKUP($A15,Delibxx,2,0)*(Físico!M15),0)</f>
        <v>0</v>
      </c>
      <c r="O15" s="1">
        <f>IFERROR(VLOOKUP($A15,Delibxx,2,0)*(Físico!N15),0)</f>
        <v>121500</v>
      </c>
      <c r="P15" s="1">
        <f>IFERROR(VLOOKUP($A15,Delibxx,2,0)*(Físico!O15),0)</f>
        <v>0</v>
      </c>
      <c r="Q15" s="1">
        <f>IFERROR(VLOOKUP($A15,Delibxx,2,0)*(Físico!P15),0)</f>
        <v>2250</v>
      </c>
      <c r="R15" s="1">
        <f>IFERROR(VLOOKUP($A15,Delibxx,2,0)*(Físico!Q15),0)</f>
        <v>66150</v>
      </c>
      <c r="S15" s="1">
        <f>IFERROR(VLOOKUP($A15,Delibxx,2,0)*(Físico!R15),0)</f>
        <v>6300</v>
      </c>
      <c r="T15" s="1">
        <f>IFERROR(VLOOKUP($A15,Delibxx,2,0)*(Físico!S15),0)</f>
        <v>22050</v>
      </c>
      <c r="U15" s="1">
        <f>IFERROR(VLOOKUP($A15,Delibxx,2,0)*(Físico!T15),0)</f>
        <v>0</v>
      </c>
      <c r="V15" s="1">
        <f>IFERROR(VLOOKUP($A15,Delibxx,2,0)*(Físico!U15),0)</f>
        <v>0</v>
      </c>
      <c r="W15" s="1">
        <f>IFERROR(VLOOKUP($A15,Delibxx,2,0)*(Físico!V15),0)</f>
        <v>43650</v>
      </c>
      <c r="X15" s="1">
        <f>IFERROR(VLOOKUP($A15,Delibxx,2,0)*(Físico!W15),0)</f>
        <v>15300</v>
      </c>
      <c r="Y15" s="1">
        <f>IFERROR(VLOOKUP($A15,Delibxx,2,0)*(Físico!X15),0)</f>
        <v>30150</v>
      </c>
      <c r="Z15" s="1">
        <f>IFERROR(VLOOKUP($A15,Delibxx,2,0)*(Físico!Y15),0)</f>
        <v>3150</v>
      </c>
      <c r="AA15" s="1">
        <f>IFERROR(VLOOKUP($A15,Delibxx,2,0)*(Físico!Z15),0)</f>
        <v>33300</v>
      </c>
      <c r="AB15" s="1">
        <f>IFERROR(VLOOKUP($A15,Delibxx,2,0)*(Físico!AA15),0)</f>
        <v>85050</v>
      </c>
      <c r="AC15" s="1">
        <f>IFERROR(VLOOKUP($A15,Delibxx,2,0)*(Físico!AB15),0)</f>
        <v>40500</v>
      </c>
      <c r="AD15" s="1">
        <f>IFERROR(VLOOKUP($A15,Delibxx,2,0)*(Físico!AC15),0)</f>
        <v>22950</v>
      </c>
      <c r="AE15" s="1">
        <f>IFERROR(VLOOKUP($A15,Delibxx,2,0)*(Físico!AD15),0)</f>
        <v>97200</v>
      </c>
      <c r="AF15" s="1">
        <f>IFERROR(VLOOKUP($A15,Delibxx,2,0)*(Físico!AE15),0)</f>
        <v>70200</v>
      </c>
      <c r="AG15" s="1">
        <f t="shared" si="1"/>
        <v>846450</v>
      </c>
    </row>
    <row r="16" spans="1:33" x14ac:dyDescent="0.25">
      <c r="A16">
        <f t="shared" si="0"/>
        <v>409050083</v>
      </c>
      <c r="B16" t="s">
        <v>15</v>
      </c>
      <c r="C16" s="1">
        <f>IFERROR(VLOOKUP($A16,Delibxx,2,0)*(Físico!B16),0)</f>
        <v>0</v>
      </c>
      <c r="D16" s="1">
        <f>IFERROR(VLOOKUP($A16,Delibxx,2,0)*(Físico!C16),0)</f>
        <v>0</v>
      </c>
      <c r="E16" s="1">
        <f>IFERROR(VLOOKUP($A16,Delibxx,2,0)*(Físico!D16),0)</f>
        <v>0</v>
      </c>
      <c r="F16" s="1">
        <f>IFERROR(VLOOKUP($A16,Delibxx,2,0)*(Físico!E16),0)</f>
        <v>876.48</v>
      </c>
      <c r="G16" s="1">
        <f>IFERROR(VLOOKUP($A16,Delibxx,2,0)*(Físico!F16),0)</f>
        <v>3067.6800000000003</v>
      </c>
      <c r="H16" s="1">
        <f>IFERROR(VLOOKUP($A16,Delibxx,2,0)*(Físico!G16),0)</f>
        <v>876.48</v>
      </c>
      <c r="I16" s="1">
        <f>IFERROR(VLOOKUP($A16,Delibxx,2,0)*(Físico!H16),0)</f>
        <v>1314.72</v>
      </c>
      <c r="J16" s="1">
        <f>IFERROR(VLOOKUP($A16,Delibxx,2,0)*(Físico!I16),0)</f>
        <v>2191.1999999999998</v>
      </c>
      <c r="K16" s="1">
        <f>IFERROR(VLOOKUP($A16,Delibxx,2,0)*(Físico!J16),0)</f>
        <v>3505.92</v>
      </c>
      <c r="L16" s="1">
        <f>IFERROR(VLOOKUP($A16,Delibxx,2,0)*(Físico!K16),0)</f>
        <v>1314.72</v>
      </c>
      <c r="M16" s="1">
        <f>IFERROR(VLOOKUP($A16,Delibxx,2,0)*(Físico!L16),0)</f>
        <v>0</v>
      </c>
      <c r="N16" s="1">
        <f>IFERROR(VLOOKUP($A16,Delibxx,2,0)*(Físico!M16),0)</f>
        <v>1752.96</v>
      </c>
      <c r="O16" s="1">
        <f>IFERROR(VLOOKUP($A16,Delibxx,2,0)*(Físico!N16),0)</f>
        <v>0</v>
      </c>
      <c r="P16" s="1">
        <f>IFERROR(VLOOKUP($A16,Delibxx,2,0)*(Físico!O16),0)</f>
        <v>1752.96</v>
      </c>
      <c r="Q16" s="1">
        <f>IFERROR(VLOOKUP($A16,Delibxx,2,0)*(Físico!P16),0)</f>
        <v>7011.84</v>
      </c>
      <c r="R16" s="1">
        <f>IFERROR(VLOOKUP($A16,Delibxx,2,0)*(Físico!Q16),0)</f>
        <v>0</v>
      </c>
      <c r="S16" s="1">
        <f>IFERROR(VLOOKUP($A16,Delibxx,2,0)*(Físico!R16),0)</f>
        <v>0</v>
      </c>
      <c r="T16" s="1">
        <f>IFERROR(VLOOKUP($A16,Delibxx,2,0)*(Físico!S16),0)</f>
        <v>0</v>
      </c>
      <c r="U16" s="1">
        <f>IFERROR(VLOOKUP($A16,Delibxx,2,0)*(Físico!T16),0)</f>
        <v>0</v>
      </c>
      <c r="V16" s="1">
        <f>IFERROR(VLOOKUP($A16,Delibxx,2,0)*(Físico!U16),0)</f>
        <v>0</v>
      </c>
      <c r="W16" s="1">
        <f>IFERROR(VLOOKUP($A16,Delibxx,2,0)*(Físico!V16),0)</f>
        <v>438.24</v>
      </c>
      <c r="X16" s="1">
        <f>IFERROR(VLOOKUP($A16,Delibxx,2,0)*(Físico!W16),0)</f>
        <v>0</v>
      </c>
      <c r="Y16" s="1">
        <f>IFERROR(VLOOKUP($A16,Delibxx,2,0)*(Físico!X16),0)</f>
        <v>0</v>
      </c>
      <c r="Z16" s="1">
        <f>IFERROR(VLOOKUP($A16,Delibxx,2,0)*(Físico!Y16),0)</f>
        <v>0</v>
      </c>
      <c r="AA16" s="1">
        <f>IFERROR(VLOOKUP($A16,Delibxx,2,0)*(Físico!Z16),0)</f>
        <v>0</v>
      </c>
      <c r="AB16" s="1">
        <f>IFERROR(VLOOKUP($A16,Delibxx,2,0)*(Físico!AA16),0)</f>
        <v>0</v>
      </c>
      <c r="AC16" s="1">
        <f>IFERROR(VLOOKUP($A16,Delibxx,2,0)*(Físico!AB16),0)</f>
        <v>0</v>
      </c>
      <c r="AD16" s="1">
        <f>IFERROR(VLOOKUP($A16,Delibxx,2,0)*(Físico!AC16),0)</f>
        <v>0</v>
      </c>
      <c r="AE16" s="1">
        <f>IFERROR(VLOOKUP($A16,Delibxx,2,0)*(Físico!AD16),0)</f>
        <v>0</v>
      </c>
      <c r="AF16" s="1">
        <f>IFERROR(VLOOKUP($A16,Delibxx,2,0)*(Físico!AE16),0)</f>
        <v>0</v>
      </c>
      <c r="AG16" s="1">
        <f t="shared" si="1"/>
        <v>24103.200000000001</v>
      </c>
    </row>
    <row r="17" spans="2:33" x14ac:dyDescent="0.25">
      <c r="B17" t="s">
        <v>16</v>
      </c>
      <c r="C17" s="1">
        <f t="shared" ref="C17:AF17" si="2">SUM(C2:C16)</f>
        <v>73651.12</v>
      </c>
      <c r="D17" s="1">
        <f t="shared" si="2"/>
        <v>2255.4</v>
      </c>
      <c r="E17" s="1">
        <f t="shared" si="2"/>
        <v>16675.919999999998</v>
      </c>
      <c r="F17" s="1">
        <f t="shared" si="2"/>
        <v>876.48</v>
      </c>
      <c r="G17" s="1">
        <f t="shared" si="2"/>
        <v>3067.6800000000003</v>
      </c>
      <c r="H17" s="1">
        <f t="shared" si="2"/>
        <v>4476.4799999999996</v>
      </c>
      <c r="I17" s="1">
        <f t="shared" si="2"/>
        <v>25614.720000000001</v>
      </c>
      <c r="J17" s="1">
        <f t="shared" si="2"/>
        <v>2191.1999999999998</v>
      </c>
      <c r="K17" s="1">
        <f t="shared" si="2"/>
        <v>3505.92</v>
      </c>
      <c r="L17" s="1">
        <f t="shared" si="2"/>
        <v>25164.720000000001</v>
      </c>
      <c r="M17" s="1">
        <f t="shared" si="2"/>
        <v>194074.77</v>
      </c>
      <c r="N17" s="1">
        <f t="shared" si="2"/>
        <v>1752.96</v>
      </c>
      <c r="O17" s="1">
        <f t="shared" si="2"/>
        <v>121500</v>
      </c>
      <c r="P17" s="1">
        <f t="shared" si="2"/>
        <v>1752.96</v>
      </c>
      <c r="Q17" s="1">
        <f t="shared" si="2"/>
        <v>10160.19</v>
      </c>
      <c r="R17" s="1">
        <f t="shared" si="2"/>
        <v>101340.06</v>
      </c>
      <c r="S17" s="1">
        <f t="shared" si="2"/>
        <v>11655.630000000001</v>
      </c>
      <c r="T17" s="1">
        <f t="shared" si="2"/>
        <v>41614.699999999997</v>
      </c>
      <c r="U17" s="1">
        <f t="shared" si="2"/>
        <v>10933.02</v>
      </c>
      <c r="V17" s="1">
        <f t="shared" si="2"/>
        <v>15631.719999999998</v>
      </c>
      <c r="W17" s="1">
        <f t="shared" si="2"/>
        <v>53773.14</v>
      </c>
      <c r="X17" s="1">
        <f t="shared" si="2"/>
        <v>147847.51999999999</v>
      </c>
      <c r="Y17" s="1">
        <f t="shared" si="2"/>
        <v>48522.06</v>
      </c>
      <c r="Z17" s="1">
        <f t="shared" si="2"/>
        <v>4503.24</v>
      </c>
      <c r="AA17" s="1">
        <f t="shared" si="2"/>
        <v>33300</v>
      </c>
      <c r="AB17" s="1">
        <f t="shared" si="2"/>
        <v>154521.22999999998</v>
      </c>
      <c r="AC17" s="1">
        <f t="shared" si="2"/>
        <v>40500</v>
      </c>
      <c r="AD17" s="1">
        <f t="shared" si="2"/>
        <v>31069.439999999999</v>
      </c>
      <c r="AE17" s="1">
        <f t="shared" si="2"/>
        <v>164200.91999999998</v>
      </c>
      <c r="AF17" s="1">
        <f t="shared" si="2"/>
        <v>165828.96</v>
      </c>
      <c r="AG17" s="1">
        <f>SUM(AG2:AG16)</f>
        <v>1511962.16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13B4-A9D4-4CE2-967B-871C57CFEF77}">
  <dimension ref="A1:AF17"/>
  <sheetViews>
    <sheetView tabSelected="1" topLeftCell="T1" workbookViewId="0">
      <selection activeCell="AF17" sqref="B17:AF17"/>
    </sheetView>
  </sheetViews>
  <sheetFormatPr defaultRowHeight="15" x14ac:dyDescent="0.25"/>
  <cols>
    <col min="32" max="32" width="15.85546875" bestFit="1" customWidth="1"/>
  </cols>
  <sheetData>
    <row r="1" spans="1:32" x14ac:dyDescent="0.25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16</v>
      </c>
    </row>
    <row r="2" spans="1:32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4889.76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SUM(B2:AE2)</f>
        <v>4889.76</v>
      </c>
    </row>
    <row r="3" spans="1:32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1653.75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551.25</v>
      </c>
      <c r="S3" s="2">
        <f>Financeiro!S3+Complemento!T3</f>
        <v>0</v>
      </c>
      <c r="T3" s="2">
        <f>Financeiro!T3+Complemento!U3</f>
        <v>3307.5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5512.5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9371.25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 t="shared" ref="AF3:AF16" si="0">SUM(B3:AE3)</f>
        <v>20396.25</v>
      </c>
    </row>
    <row r="4" spans="1:32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87713.279999999999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 t="shared" si="0"/>
        <v>87713.279999999999</v>
      </c>
    </row>
    <row r="5" spans="1:32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2335.64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 t="shared" si="0"/>
        <v>2335.64</v>
      </c>
    </row>
    <row r="6" spans="1:32" x14ac:dyDescent="0.25">
      <c r="A6" t="s">
        <v>5</v>
      </c>
      <c r="B6" s="2">
        <f>Financeiro!B6+Complemento!C6</f>
        <v>15495.839999999998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16787.16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3873.9599999999996</v>
      </c>
      <c r="V6" s="2">
        <f>Financeiro!V6+Complemento!W6</f>
        <v>11621.88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 t="shared" si="0"/>
        <v>47778.84</v>
      </c>
    </row>
    <row r="7" spans="1:32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2286.48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1143.24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3429.7200000000003</v>
      </c>
      <c r="AE7" s="2">
        <f>Financeiro!AE7+Complemento!AF7</f>
        <v>0</v>
      </c>
      <c r="AF7" s="2">
        <f t="shared" si="0"/>
        <v>6859.4400000000005</v>
      </c>
    </row>
    <row r="8" spans="1:32" x14ac:dyDescent="0.25">
      <c r="A8" t="s">
        <v>7</v>
      </c>
      <c r="B8" s="2">
        <f>Financeiro!B8+Complemento!C8</f>
        <v>1721.84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9470.119999999999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34436.800000000003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 t="shared" si="0"/>
        <v>45628.76</v>
      </c>
    </row>
    <row r="9" spans="1:32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3595.52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8988.7999999999993</v>
      </c>
      <c r="M9" s="2">
        <f>Financeiro!M9+Complemento!N9</f>
        <v>52135.040000000001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10786.56</v>
      </c>
      <c r="Q9" s="2">
        <f>Financeiro!Q9+Complemento!R9</f>
        <v>0</v>
      </c>
      <c r="R9" s="2">
        <f>Financeiro!R9+Complemento!S9</f>
        <v>16179.84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 t="shared" si="0"/>
        <v>91685.759999999995</v>
      </c>
    </row>
    <row r="10" spans="1:32" x14ac:dyDescent="0.25">
      <c r="A10" t="s">
        <v>9</v>
      </c>
      <c r="B10" s="2">
        <f>Financeiro!B10+Complemento!C10</f>
        <v>14096.25</v>
      </c>
      <c r="C10" s="2">
        <f>Financeiro!C10+Complemento!D10</f>
        <v>2819.25</v>
      </c>
      <c r="D10" s="2">
        <f>Financeiro!D10+Complemento!E10</f>
        <v>13532.4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64278.899999999994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26500.949999999997</v>
      </c>
      <c r="R10" s="2">
        <f>Financeiro!R10+Complemento!S10</f>
        <v>6202.35</v>
      </c>
      <c r="S10" s="2">
        <f>Financeiro!S10+Complemento!T10</f>
        <v>15223.95</v>
      </c>
      <c r="T10" s="2">
        <f>Financeiro!T10+Complemento!U10</f>
        <v>10713.150000000001</v>
      </c>
      <c r="U10" s="2">
        <f>Financeiro!U10+Complemento!V10</f>
        <v>9585.4499999999989</v>
      </c>
      <c r="V10" s="2">
        <f>Financeiro!V10+Complemento!W10</f>
        <v>0</v>
      </c>
      <c r="W10" s="2">
        <f>Financeiro!W10+Complemento!X10</f>
        <v>165208.04999999999</v>
      </c>
      <c r="X10" s="2">
        <f>Financeiro!X10+Complemento!Y10</f>
        <v>18043.2</v>
      </c>
      <c r="Y10" s="2">
        <f>Financeiro!Y10+Complemento!Z10</f>
        <v>1691.55</v>
      </c>
      <c r="Z10" s="2">
        <f>Financeiro!Z10+Complemento!AA10</f>
        <v>0</v>
      </c>
      <c r="AA10" s="2">
        <f>Financeiro!AA10+Complemento!AB10</f>
        <v>56948.850000000006</v>
      </c>
      <c r="AB10" s="2">
        <f>Financeiro!AB10+Complemento!AC10</f>
        <v>0</v>
      </c>
      <c r="AC10" s="2">
        <f>Financeiro!AC10+Complemento!AD10</f>
        <v>10149.299999999999</v>
      </c>
      <c r="AD10" s="2">
        <f>Financeiro!AD10+Complemento!AE10</f>
        <v>82322.099999999991</v>
      </c>
      <c r="AE10" s="2">
        <f>Financeiro!AE10+Complemento!AF10</f>
        <v>119536.2</v>
      </c>
      <c r="AF10" s="2">
        <f t="shared" si="0"/>
        <v>616851.89999999991</v>
      </c>
    </row>
    <row r="11" spans="1:32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1934.4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 t="shared" si="0"/>
        <v>1934.4</v>
      </c>
    </row>
    <row r="12" spans="1:32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2225.66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 t="shared" si="0"/>
        <v>2225.66</v>
      </c>
    </row>
    <row r="13" spans="1:32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4455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 t="shared" si="0"/>
        <v>4455</v>
      </c>
    </row>
    <row r="14" spans="1:32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1796.7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1796.7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 t="shared" si="0"/>
        <v>3593.4</v>
      </c>
    </row>
    <row r="15" spans="1:32" x14ac:dyDescent="0.25">
      <c r="A15" t="s">
        <v>14</v>
      </c>
      <c r="B15" s="2">
        <f>Financeiro!B15+Complemento!C15</f>
        <v>131932.79999999999</v>
      </c>
      <c r="C15" s="2">
        <f>Financeiro!C15+Complemento!D15</f>
        <v>0</v>
      </c>
      <c r="D15" s="2">
        <f>Financeiro!D15+Complemento!E15</f>
        <v>15880.8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9772.7999999999993</v>
      </c>
      <c r="H15" s="2">
        <f>Financeiro!H15+Complemento!I15</f>
        <v>65966.399999999994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64744.800000000003</v>
      </c>
      <c r="L15" s="2">
        <f>Financeiro!L15+Complemento!M15</f>
        <v>218666.4</v>
      </c>
      <c r="M15" s="2">
        <f>Financeiro!M15+Complemento!N15</f>
        <v>0</v>
      </c>
      <c r="N15" s="2">
        <f>Financeiro!N15+Complemento!O15</f>
        <v>329832</v>
      </c>
      <c r="O15" s="2">
        <f>Financeiro!O15+Complemento!P15</f>
        <v>0</v>
      </c>
      <c r="P15" s="2">
        <f>Financeiro!P15+Complemento!Q15</f>
        <v>6108</v>
      </c>
      <c r="Q15" s="2">
        <f>Financeiro!Q15+Complemento!R15</f>
        <v>293000.40000000002</v>
      </c>
      <c r="R15" s="2">
        <f>Financeiro!R15+Complemento!S15</f>
        <v>17102.400000000001</v>
      </c>
      <c r="S15" s="2">
        <f>Financeiro!S15+Complemento!T15</f>
        <v>59858.400000000001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118495.2</v>
      </c>
      <c r="W15" s="2">
        <f>Financeiro!W15+Complemento!X15</f>
        <v>41534.400000000001</v>
      </c>
      <c r="X15" s="2">
        <f>Financeiro!X15+Complemento!Y15</f>
        <v>81847.199999999997</v>
      </c>
      <c r="Y15" s="2">
        <f>Financeiro!Y15+Complemento!Z15</f>
        <v>8551.2000000000007</v>
      </c>
      <c r="Z15" s="2">
        <f>Financeiro!Z15+Complemento!AA15</f>
        <v>90398.399999999994</v>
      </c>
      <c r="AA15" s="2">
        <f>Financeiro!AA15+Complemento!AB15</f>
        <v>230882.4</v>
      </c>
      <c r="AB15" s="2">
        <f>Financeiro!AB15+Complemento!AC15</f>
        <v>109944</v>
      </c>
      <c r="AC15" s="2">
        <f>Financeiro!AC15+Complemento!AD15</f>
        <v>62301.599999999999</v>
      </c>
      <c r="AD15" s="2">
        <f>Financeiro!AD15+Complemento!AE15</f>
        <v>263865.59999999998</v>
      </c>
      <c r="AE15" s="2">
        <f>Financeiro!AE15+Complemento!AF15</f>
        <v>190569.60000000001</v>
      </c>
      <c r="AF15" s="2">
        <f t="shared" si="0"/>
        <v>2411254.7999999993</v>
      </c>
    </row>
    <row r="16" spans="1:32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1752.96</v>
      </c>
      <c r="F16" s="2">
        <f>Financeiro!F16+Complemento!G16</f>
        <v>6135.3600000000006</v>
      </c>
      <c r="G16" s="2">
        <f>Financeiro!G16+Complemento!H16</f>
        <v>1314.72</v>
      </c>
      <c r="H16" s="2">
        <f>Financeiro!H16+Complemento!I16</f>
        <v>2629.44</v>
      </c>
      <c r="I16" s="2">
        <f>Financeiro!I16+Complemento!J16</f>
        <v>4382.3999999999996</v>
      </c>
      <c r="J16" s="2">
        <f>Financeiro!J16+Complemento!K16</f>
        <v>7011.84</v>
      </c>
      <c r="K16" s="2">
        <f>Financeiro!K16+Complemento!L16</f>
        <v>2629.44</v>
      </c>
      <c r="L16" s="2">
        <f>Financeiro!L16+Complemento!M16</f>
        <v>0</v>
      </c>
      <c r="M16" s="2">
        <f>Financeiro!M16+Complemento!N16</f>
        <v>3505.92</v>
      </c>
      <c r="N16" s="2">
        <f>Financeiro!N16+Complemento!O16</f>
        <v>0</v>
      </c>
      <c r="O16" s="2">
        <f>Financeiro!O16+Complemento!P16</f>
        <v>3505.92</v>
      </c>
      <c r="P16" s="2">
        <f>Financeiro!P16+Complemento!Q16</f>
        <v>10517.76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657.36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 t="shared" si="0"/>
        <v>44043.12</v>
      </c>
    </row>
    <row r="17" spans="1:32" x14ac:dyDescent="0.25">
      <c r="A17" t="s">
        <v>16</v>
      </c>
      <c r="B17" s="2">
        <f t="shared" ref="B17:AE17" si="1">SUM(B2:B16)</f>
        <v>163246.72999999998</v>
      </c>
      <c r="C17" s="2">
        <f t="shared" si="1"/>
        <v>2819.25</v>
      </c>
      <c r="D17" s="2">
        <f t="shared" si="1"/>
        <v>29413.199999999997</v>
      </c>
      <c r="E17" s="2">
        <f t="shared" si="1"/>
        <v>1752.96</v>
      </c>
      <c r="F17" s="2">
        <f t="shared" si="1"/>
        <v>6135.3600000000006</v>
      </c>
      <c r="G17" s="2">
        <f t="shared" si="1"/>
        <v>14683.039999999999</v>
      </c>
      <c r="H17" s="2">
        <f t="shared" si="1"/>
        <v>68595.839999999997</v>
      </c>
      <c r="I17" s="2">
        <f t="shared" si="1"/>
        <v>4382.3999999999996</v>
      </c>
      <c r="J17" s="2">
        <f t="shared" si="1"/>
        <v>7011.84</v>
      </c>
      <c r="K17" s="2">
        <f t="shared" si="1"/>
        <v>67374.240000000005</v>
      </c>
      <c r="L17" s="2">
        <f t="shared" si="1"/>
        <v>386190.89</v>
      </c>
      <c r="M17" s="2">
        <f t="shared" si="1"/>
        <v>55640.959999999999</v>
      </c>
      <c r="N17" s="2">
        <f t="shared" si="1"/>
        <v>329832</v>
      </c>
      <c r="O17" s="2">
        <f t="shared" si="1"/>
        <v>3505.92</v>
      </c>
      <c r="P17" s="2">
        <f t="shared" si="1"/>
        <v>29209.020000000004</v>
      </c>
      <c r="Q17" s="2">
        <f t="shared" si="1"/>
        <v>336288.51</v>
      </c>
      <c r="R17" s="2">
        <f t="shared" si="1"/>
        <v>40035.840000000004</v>
      </c>
      <c r="S17" s="2">
        <f t="shared" si="1"/>
        <v>90116.23000000001</v>
      </c>
      <c r="T17" s="2">
        <f t="shared" si="1"/>
        <v>14020.650000000001</v>
      </c>
      <c r="U17" s="2">
        <f t="shared" si="1"/>
        <v>22929.53</v>
      </c>
      <c r="V17" s="2">
        <f t="shared" si="1"/>
        <v>130774.44</v>
      </c>
      <c r="W17" s="2">
        <f t="shared" si="1"/>
        <v>207885.68999999997</v>
      </c>
      <c r="X17" s="2">
        <f t="shared" si="1"/>
        <v>105402.9</v>
      </c>
      <c r="Y17" s="2">
        <f t="shared" si="1"/>
        <v>10242.75</v>
      </c>
      <c r="Z17" s="2">
        <f t="shared" si="1"/>
        <v>90398.399999999994</v>
      </c>
      <c r="AA17" s="2">
        <f t="shared" si="1"/>
        <v>331639.3</v>
      </c>
      <c r="AB17" s="2">
        <f t="shared" si="1"/>
        <v>109944</v>
      </c>
      <c r="AC17" s="2">
        <f t="shared" si="1"/>
        <v>72450.899999999994</v>
      </c>
      <c r="AD17" s="2">
        <f t="shared" si="1"/>
        <v>349617.42</v>
      </c>
      <c r="AE17" s="2">
        <f t="shared" si="1"/>
        <v>310105.8</v>
      </c>
      <c r="AF17" s="2">
        <f>SUM(AF2:AF16)</f>
        <v>3391646.0099999993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2026-05-11T11:53:13Z</dcterms:created>
  <dcterms:modified xsi:type="dcterms:W3CDTF">2026-05-11T12:02:01Z</dcterms:modified>
</cp:coreProperties>
</file>