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6\Junho 2026\Financeiro\"/>
    </mc:Choice>
  </mc:AlternateContent>
  <xr:revisionPtr revIDLastSave="0" documentId="13_ncr:1_{75E9BBAD-880E-4615-846D-016FC336D857}" xr6:coauthVersionLast="47" xr6:coauthVersionMax="47" xr10:uidLastSave="{00000000-0000-0000-0000-000000000000}"/>
  <bookViews>
    <workbookView xWindow="-120" yWindow="-120" windowWidth="29040" windowHeight="15720" tabRatio="581" xr2:uid="{00000000-000D-0000-FFFF-FFFF00000000}"/>
  </bookViews>
  <sheets>
    <sheet name="SITE" sheetId="12" r:id="rId1"/>
  </sheets>
  <definedNames>
    <definedName name="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6" i="12" l="1"/>
  <c r="G76" i="12"/>
  <c r="F76" i="12"/>
  <c r="E76" i="12"/>
  <c r="D76" i="12"/>
  <c r="C76" i="12"/>
  <c r="H75" i="12"/>
  <c r="I75" i="12" s="1"/>
  <c r="K75" i="12" s="1"/>
  <c r="I74" i="12"/>
  <c r="K74" i="12" s="1"/>
  <c r="H74" i="12"/>
  <c r="H73" i="12"/>
  <c r="I73" i="12" s="1"/>
  <c r="K73" i="12" s="1"/>
  <c r="M73" i="12" s="1"/>
  <c r="I72" i="12"/>
  <c r="K72" i="12" s="1"/>
  <c r="M72" i="12" s="1"/>
  <c r="H72" i="12"/>
  <c r="H71" i="12"/>
  <c r="I71" i="12" s="1"/>
  <c r="K71" i="12" s="1"/>
  <c r="M71" i="12" s="1"/>
  <c r="I70" i="12"/>
  <c r="K70" i="12" s="1"/>
  <c r="M70" i="12" s="1"/>
  <c r="H70" i="12"/>
  <c r="H69" i="12"/>
  <c r="I69" i="12" s="1"/>
  <c r="K69" i="12" s="1"/>
  <c r="M69" i="12" s="1"/>
  <c r="I68" i="12"/>
  <c r="K68" i="12" s="1"/>
  <c r="M68" i="12" s="1"/>
  <c r="H68" i="12"/>
  <c r="K67" i="12"/>
  <c r="H67" i="12"/>
  <c r="K66" i="12"/>
  <c r="H66" i="12"/>
  <c r="K65" i="12"/>
  <c r="H65" i="12"/>
  <c r="H64" i="12"/>
  <c r="K63" i="12"/>
  <c r="H63" i="12"/>
  <c r="K62" i="12"/>
  <c r="H62" i="12"/>
  <c r="I64" i="12" s="1"/>
  <c r="K64" i="12" s="1"/>
  <c r="I61" i="12"/>
  <c r="K61" i="12" s="1"/>
  <c r="H61" i="12"/>
  <c r="H60" i="12"/>
  <c r="I60" i="12" s="1"/>
  <c r="K60" i="12" s="1"/>
  <c r="H59" i="12"/>
  <c r="I59" i="12" s="1"/>
  <c r="K59" i="12" s="1"/>
  <c r="K58" i="12"/>
  <c r="I58" i="12"/>
  <c r="H58" i="12"/>
  <c r="H57" i="12"/>
  <c r="I57" i="12" s="1"/>
  <c r="K57" i="12" s="1"/>
  <c r="H56" i="12"/>
  <c r="I56" i="12" s="1"/>
  <c r="K56" i="12" s="1"/>
  <c r="H55" i="12"/>
  <c r="I55" i="12" s="1"/>
  <c r="K55" i="12" s="1"/>
  <c r="H54" i="12"/>
  <c r="I54" i="12" s="1"/>
  <c r="K54" i="12" s="1"/>
  <c r="K53" i="12"/>
  <c r="H53" i="12"/>
  <c r="K52" i="12"/>
  <c r="H52" i="12"/>
  <c r="H51" i="12"/>
  <c r="I51" i="12" s="1"/>
  <c r="K51" i="12" s="1"/>
  <c r="K50" i="12"/>
  <c r="H50" i="12"/>
  <c r="K49" i="12"/>
  <c r="H49" i="12"/>
  <c r="K48" i="12"/>
  <c r="H48" i="12"/>
  <c r="K47" i="12"/>
  <c r="H47" i="12"/>
  <c r="K46" i="12"/>
  <c r="H46" i="12"/>
  <c r="I45" i="12" s="1"/>
  <c r="K45" i="12" s="1"/>
  <c r="H45" i="12"/>
  <c r="K44" i="12"/>
  <c r="H44" i="12"/>
  <c r="K43" i="12"/>
  <c r="H43" i="12"/>
  <c r="I42" i="12"/>
  <c r="K42" i="12" s="1"/>
  <c r="H42" i="12"/>
  <c r="H41" i="12"/>
  <c r="I41" i="12" s="1"/>
  <c r="K41" i="12" s="1"/>
  <c r="K40" i="12"/>
  <c r="H40" i="12"/>
  <c r="I39" i="12"/>
  <c r="K39" i="12" s="1"/>
  <c r="H39" i="12"/>
  <c r="H38" i="12"/>
  <c r="I38" i="12" s="1"/>
  <c r="K38" i="12" s="1"/>
  <c r="H37" i="12"/>
  <c r="I37" i="12" s="1"/>
  <c r="K37" i="12" s="1"/>
  <c r="K36" i="12"/>
  <c r="H36" i="12"/>
  <c r="H35" i="12"/>
  <c r="K34" i="12"/>
  <c r="H34" i="12"/>
  <c r="I35" i="12" s="1"/>
  <c r="K35" i="12" s="1"/>
  <c r="I33" i="12"/>
  <c r="K33" i="12" s="1"/>
  <c r="H33" i="12"/>
  <c r="K32" i="12"/>
  <c r="H32" i="12"/>
  <c r="K31" i="12"/>
  <c r="H31" i="12"/>
  <c r="K30" i="12"/>
  <c r="H30" i="12"/>
  <c r="K29" i="12"/>
  <c r="H29" i="12"/>
  <c r="H28" i="12"/>
  <c r="I28" i="12" s="1"/>
  <c r="K28" i="12" s="1"/>
  <c r="L28" i="12" s="1"/>
  <c r="L76" i="12" s="1"/>
  <c r="K27" i="12"/>
  <c r="H27" i="12"/>
  <c r="K26" i="12"/>
  <c r="H26" i="12"/>
  <c r="H25" i="12"/>
  <c r="I25" i="12" s="1"/>
  <c r="K25" i="12" s="1"/>
  <c r="H24" i="12"/>
  <c r="I24" i="12" s="1"/>
  <c r="K24" i="12" s="1"/>
  <c r="K23" i="12"/>
  <c r="I23" i="12"/>
  <c r="H23" i="12"/>
  <c r="H22" i="12"/>
  <c r="I22" i="12" s="1"/>
  <c r="K22" i="12" s="1"/>
  <c r="K21" i="12"/>
  <c r="H21" i="12"/>
  <c r="I20" i="12" s="1"/>
  <c r="K20" i="12" s="1"/>
  <c r="H20" i="12"/>
  <c r="H19" i="12"/>
  <c r="I19" i="12" s="1"/>
  <c r="K19" i="12" s="1"/>
  <c r="K18" i="12"/>
  <c r="H18" i="12"/>
  <c r="K17" i="12"/>
  <c r="H17" i="12"/>
  <c r="K16" i="12"/>
  <c r="H16" i="12"/>
  <c r="K15" i="12"/>
  <c r="H15" i="12"/>
  <c r="K14" i="12"/>
  <c r="H14" i="12"/>
  <c r="K13" i="12"/>
  <c r="H13" i="12"/>
  <c r="K12" i="12"/>
  <c r="H12" i="12"/>
  <c r="H11" i="12"/>
  <c r="I11" i="12" s="1"/>
  <c r="K11" i="12" s="1"/>
  <c r="I10" i="12"/>
  <c r="K10" i="12" s="1"/>
  <c r="H10" i="12"/>
  <c r="H9" i="12"/>
  <c r="I9" i="12" s="1"/>
  <c r="K9" i="12" l="1"/>
  <c r="K76" i="12" s="1"/>
  <c r="I76" i="12"/>
  <c r="M76" i="12"/>
  <c r="H76" i="12"/>
</calcChain>
</file>

<file path=xl/sharedStrings.xml><?xml version="1.0" encoding="utf-8"?>
<sst xmlns="http://schemas.openxmlformats.org/spreadsheetml/2006/main" count="156" uniqueCount="125">
  <si>
    <t>Total</t>
  </si>
  <si>
    <t>ESTADO DE SANTA CATARINA</t>
  </si>
  <si>
    <t>SECRETARIA DE ESTADO DA SAÚDE</t>
  </si>
  <si>
    <t>SUPERINTENDÊNCIA DE ATENÇÃO À SAÚDE</t>
  </si>
  <si>
    <t>DIRETORIA DE ATENÇÃO ESPECIALIZADA</t>
  </si>
  <si>
    <t>GERÊNCIA DE MONITORAMENTO E AVALIAÇÃO EM SAÚDE</t>
  </si>
  <si>
    <t>Estabelecimentos-SC</t>
  </si>
  <si>
    <t>Municípios-SC</t>
  </si>
  <si>
    <t>Total 
Estabelecimentos</t>
  </si>
  <si>
    <t>Descontos FAEC</t>
  </si>
  <si>
    <t>ENCONTRO DE CONTAS – PROGRAMA DE REDUÇÃO DAS FILAS DE CIRURGIAS ELETIVAS – JUNHO 2026 – GESTÃO PLENA</t>
  </si>
  <si>
    <t>FUNDO MUNICIPAL DE SAÚDE</t>
  </si>
  <si>
    <t>420200 Balneário Camboriú</t>
  </si>
  <si>
    <t>420230 Biguaçu</t>
  </si>
  <si>
    <t>2522209 HOSPITAL MISERICORDIA</t>
  </si>
  <si>
    <t>420240 Blumenau</t>
  </si>
  <si>
    <t>2552841 POLICLINICA LINDOLF BELL</t>
  </si>
  <si>
    <t>2558246 HOSPITAL SANTA ISABEL</t>
  </si>
  <si>
    <t>2558254 HOSPITAL SANTO ANTONIO</t>
  </si>
  <si>
    <t>3123251 HOSPITAL DE OLHOS DE BLUMENAU</t>
  </si>
  <si>
    <t>3180948 CLINICA DE OLHOS DR ROBERTO VON HERTWIG</t>
  </si>
  <si>
    <t>3181308 BOTELHO HOSPITAL DIA DA VISAO</t>
  </si>
  <si>
    <t>4575407 COB CENTRO OFTALMOLOGICO DE BLUMENAU</t>
  </si>
  <si>
    <t>9386882 CENTRO DE ESPECIALIDADES</t>
  </si>
  <si>
    <t>420245 Bombinhas</t>
  </si>
  <si>
    <t>2522411 HOSPITAL AZAMBUJA</t>
  </si>
  <si>
    <t>420290 Brusque</t>
  </si>
  <si>
    <t>2522489 ASSOCIACAO HOSPITAL E MATERNIDADE DOM JOAQUIM</t>
  </si>
  <si>
    <t>2691523 HCC HOSPITAL CIRURGICO CAMBORIU</t>
  </si>
  <si>
    <t>420320 Camboriú</t>
  </si>
  <si>
    <t>2491249 HOSPITAL SANTA CRUZ DE CANOINHAS</t>
  </si>
  <si>
    <t>420380 Canoinhas</t>
  </si>
  <si>
    <t>2701464 CIS AMOSC</t>
  </si>
  <si>
    <t>420420 Chapecó</t>
  </si>
  <si>
    <t>0610062 HOSPITAL DE OLHOS DE CONCORDIA LTDA</t>
  </si>
  <si>
    <t>420430 Concórdia</t>
  </si>
  <si>
    <t>2303892 HOSPITAL SAO FRANCISCO</t>
  </si>
  <si>
    <t>5164222 NIEDERAUER CLINICA DE OLHOS HOSPITAL DIA LTDA</t>
  </si>
  <si>
    <t>0366323 HOSPITAL DIA MARIA SCHMITT</t>
  </si>
  <si>
    <t>420460 Criciúma</t>
  </si>
  <si>
    <t>2541343 CLINICA DE OLHOS PEREIRA</t>
  </si>
  <si>
    <t>6567274 CLINICA DE OLHOS ANTONELLI</t>
  </si>
  <si>
    <t>9712038 HOSPITAL DE OLHOS DE CRICIUMA</t>
  </si>
  <si>
    <t>9819371 CLINICA MEDICA CORAL</t>
  </si>
  <si>
    <t>2658372 INSTITUTO SANTE HOSPITAL DE DIONISIO CERQUEIRA</t>
  </si>
  <si>
    <t>420500 Dionísio Cerqueira</t>
  </si>
  <si>
    <t>4146336 HOSPITAL DA CATARATA DE FLORIANOPOLIS</t>
  </si>
  <si>
    <t>420540 Florianópolis</t>
  </si>
  <si>
    <t>4564812 MULTI HOSPITAL</t>
  </si>
  <si>
    <t>2691485 HOSPITAL DE GASPAR</t>
  </si>
  <si>
    <t>420590 Gaspar</t>
  </si>
  <si>
    <t>2492342 HOSPITAL SANTO ANTONIO GUARAMIRIM</t>
  </si>
  <si>
    <t>420650 Guaramirim</t>
  </si>
  <si>
    <t>2521873 HOSPITAL BEATRIZ RAMOS</t>
  </si>
  <si>
    <t>420750 Indaial</t>
  </si>
  <si>
    <t>2522691 HOSPITAL E MATERNIDADE MARIETA KONDER BORNHAUSEN</t>
  </si>
  <si>
    <t>420820 Itajaí</t>
  </si>
  <si>
    <t>2744937 HOSPITAL INFANTIL PEQUENO ANJO</t>
  </si>
  <si>
    <t>2303167 HOSPITAL SANTO ANTONIO DE ITAPEMA</t>
  </si>
  <si>
    <t>420830 Itapema</t>
  </si>
  <si>
    <t>2306336 HOSPITAL SAO JOSE</t>
  </si>
  <si>
    <t>420890 Jaraguá do Sul</t>
  </si>
  <si>
    <t>2306344 HOSPITAL JARAGUA</t>
  </si>
  <si>
    <t>9717463 HOSPITAL DA VISAO JARAGUA DO SUL</t>
  </si>
  <si>
    <t>2436469 HOSPITAL MUNICIPAL SAO JOSE</t>
  </si>
  <si>
    <t>420910 Joinville</t>
  </si>
  <si>
    <t>2521296 HOSPITAL BETHESDA</t>
  </si>
  <si>
    <t>7728557 BOJ FILIAL</t>
  </si>
  <si>
    <t>9175849 OPHTALMUS CLINICA DE OLHOS CC</t>
  </si>
  <si>
    <t>9359397 HOSPITAL DA VISAO JOINVILLE</t>
  </si>
  <si>
    <t>2504316 HOSPITAL NOSSA SENHORA DOS PRAZERES</t>
  </si>
  <si>
    <t>420930 Lages</t>
  </si>
  <si>
    <t>2662914 HOSPITAL SEARA DO BEM MATERNO E INFANTIL</t>
  </si>
  <si>
    <t>3590909 HOSPITAL DA VISAO</t>
  </si>
  <si>
    <t>2558017 HOSPITAL DE CARIDADE S B J DOS PASSOS</t>
  </si>
  <si>
    <t>420940 Laguna</t>
  </si>
  <si>
    <t>2672154 HOSPITAL HOSCOLA</t>
  </si>
  <si>
    <t>421000 Luiz Alves</t>
  </si>
  <si>
    <t>7847777 HOSPITAL JOAO SCHREIBER</t>
  </si>
  <si>
    <t>421060 Massaranduba</t>
  </si>
  <si>
    <t>2674327 HOSPITAL NOSSA SENHORA DOS NAVEGANTES</t>
  </si>
  <si>
    <t>421130 Navegantes</t>
  </si>
  <si>
    <t>421150 Nova Trento</t>
  </si>
  <si>
    <t>2555840 FUNDACAO HOSPITALAR SANTA OTILIA</t>
  </si>
  <si>
    <t>421170 Orleans</t>
  </si>
  <si>
    <t>4514882 HOSPITAL DOS OLHOS LIONS DE SANTA CATARINA</t>
  </si>
  <si>
    <t>421190 Palhoça</t>
  </si>
  <si>
    <t>2538342 HOSPITAL SAO BERNARDO</t>
  </si>
  <si>
    <t>421420 Quilombo</t>
  </si>
  <si>
    <t>0717266 CLINICA MEDICA CENTER</t>
  </si>
  <si>
    <t>421480 Rio do Sul</t>
  </si>
  <si>
    <t>2379627 HOSPITAL SAMARIA</t>
  </si>
  <si>
    <t>2568713 HOSPITAL REGIONAL ALTO VALE</t>
  </si>
  <si>
    <t>2641445 POLICLINICA DE REFERENCIA REGIONAL RIO DO SUL</t>
  </si>
  <si>
    <t>2884402 INSTITUTO WSC DE OFTALMOLOGIA</t>
  </si>
  <si>
    <t>5458471 INSTITUTO DE OLHOS ALTO VALE</t>
  </si>
  <si>
    <t>2521695 HOSPITAL RIO NEGRINHO</t>
  </si>
  <si>
    <t>421500 Rio Negrinho</t>
  </si>
  <si>
    <t>2418177 HOSPITAL SAO FRANCISCO DE ASSIS</t>
  </si>
  <si>
    <t>421570 Santo Amaro da Imperatriz</t>
  </si>
  <si>
    <t>2521792 HOSPITAL E MATERNIDADE SAGRADA FAMILIA</t>
  </si>
  <si>
    <t>421580 São Bento do Sul</t>
  </si>
  <si>
    <t>7105088 HOSPITAL MUNICIPAL NOSSA SENHORA DA GRACA</t>
  </si>
  <si>
    <t>421620 São Francisco do Sul</t>
  </si>
  <si>
    <t>2418967 HOSPITAL MONSENHOR JOSE LOCKS DE SAO JOAO BATISTA</t>
  </si>
  <si>
    <t>421630 São João Batista</t>
  </si>
  <si>
    <t>2304155 HOSPITAL SAO ROQUE DE SEARA</t>
  </si>
  <si>
    <t>421750 Seara</t>
  </si>
  <si>
    <t>2490935 HOSPITAL FELIX DA COSTA GOMES</t>
  </si>
  <si>
    <t>421830 Três Barras</t>
  </si>
  <si>
    <t>2419653 HOSPITAL NOSSA SENHORA DA CONCEICAO HNSC</t>
  </si>
  <si>
    <t>421900 Urussanga</t>
  </si>
  <si>
    <t>Junho</t>
  </si>
  <si>
    <t>Reprocessamento</t>
  </si>
  <si>
    <t>Deliberação 
820 CIB/26</t>
  </si>
  <si>
    <t>Deliberação 
720 CIB/26</t>
  </si>
  <si>
    <t>Correção FPO</t>
  </si>
  <si>
    <t>Positivos</t>
  </si>
  <si>
    <t>Negativos</t>
  </si>
  <si>
    <t>TOTAL</t>
  </si>
  <si>
    <t>7486596 HOSPITAL REGIONAL DE BIGUACU HELMUTH NASS*</t>
  </si>
  <si>
    <t>2778831 HOSPITAL NOSSA SENHORA DA IMACULADA CONCEICAO**</t>
  </si>
  <si>
    <t>Total 
Municípios</t>
  </si>
  <si>
    <t>*Retirada Desconto FAEC - Biguaçu - Processo SES 00201347/2026 Vol.: 1.</t>
  </si>
  <si>
    <t xml:space="preserve">**Retirada Desconto FAEC - Nova Trento - Inf. GABS Nº 33/26.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</si>
</sst>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  <numFmt numFmtId="165" formatCode="&quot;R$&quot;\ #,##0.00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charset val="134"/>
      <scheme val="minor"/>
    </font>
    <font>
      <sz val="11"/>
      <color theme="1"/>
      <name val="Calibri"/>
      <charset val="1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164" fontId="4" fillId="0" borderId="0" applyBorder="0" applyProtection="0"/>
    <xf numFmtId="0" fontId="4" fillId="0" borderId="0"/>
    <xf numFmtId="0" fontId="5" fillId="0" borderId="0"/>
  </cellStyleXfs>
  <cellXfs count="28">
    <xf numFmtId="0" fontId="0" fillId="0" borderId="0" xfId="0"/>
    <xf numFmtId="0" fontId="0" fillId="0" borderId="1" xfId="0" applyBorder="1"/>
    <xf numFmtId="44" fontId="0" fillId="0" borderId="0" xfId="1" applyFont="1"/>
    <xf numFmtId="0" fontId="3" fillId="0" borderId="0" xfId="0" applyFont="1"/>
    <xf numFmtId="165" fontId="0" fillId="0" borderId="1" xfId="1" applyNumberFormat="1" applyFont="1" applyBorder="1"/>
    <xf numFmtId="165" fontId="6" fillId="0" borderId="1" xfId="0" applyNumberFormat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8" fontId="0" fillId="0" borderId="1" xfId="1" applyNumberFormat="1" applyFont="1" applyBorder="1"/>
    <xf numFmtId="165" fontId="0" fillId="0" borderId="1" xfId="0" applyNumberFormat="1" applyBorder="1"/>
    <xf numFmtId="165" fontId="0" fillId="0" borderId="0" xfId="0" applyNumberFormat="1"/>
    <xf numFmtId="0" fontId="5" fillId="0" borderId="1" xfId="4" applyBorder="1"/>
    <xf numFmtId="0" fontId="6" fillId="0" borderId="1" xfId="0" applyFont="1" applyBorder="1" applyAlignment="1">
      <alignment horizontal="center"/>
    </xf>
    <xf numFmtId="44" fontId="6" fillId="0" borderId="1" xfId="1" applyFont="1" applyBorder="1" applyAlignment="1" applyProtection="1">
      <alignment horizontal="center"/>
    </xf>
    <xf numFmtId="0" fontId="6" fillId="0" borderId="1" xfId="0" applyFont="1" applyBorder="1" applyAlignment="1">
      <alignment horizontal="center" wrapText="1"/>
    </xf>
    <xf numFmtId="44" fontId="6" fillId="0" borderId="1" xfId="1" applyFont="1" applyBorder="1" applyAlignment="1">
      <alignment horizontal="center"/>
    </xf>
    <xf numFmtId="0" fontId="7" fillId="0" borderId="1" xfId="0" applyFont="1" applyBorder="1"/>
    <xf numFmtId="165" fontId="7" fillId="0" borderId="1" xfId="1" applyNumberFormat="1" applyFont="1" applyBorder="1"/>
    <xf numFmtId="8" fontId="7" fillId="0" borderId="1" xfId="1" applyNumberFormat="1" applyFont="1" applyBorder="1"/>
    <xf numFmtId="0" fontId="0" fillId="0" borderId="1" xfId="0" applyFill="1" applyBorder="1"/>
    <xf numFmtId="165" fontId="0" fillId="0" borderId="1" xfId="1" applyNumberFormat="1" applyFont="1" applyFill="1" applyBorder="1"/>
    <xf numFmtId="165" fontId="0" fillId="0" borderId="1" xfId="0" applyNumberFormat="1" applyFill="1" applyBorder="1"/>
    <xf numFmtId="8" fontId="0" fillId="0" borderId="1" xfId="1" applyNumberFormat="1" applyFont="1" applyFill="1" applyBorder="1"/>
    <xf numFmtId="0" fontId="2" fillId="0" borderId="1" xfId="0" applyFont="1" applyFill="1" applyBorder="1"/>
    <xf numFmtId="0" fontId="8" fillId="0" borderId="0" xfId="0" applyFont="1"/>
    <xf numFmtId="0" fontId="9" fillId="0" borderId="1" xfId="0" applyFont="1" applyBorder="1" applyAlignment="1">
      <alignment horizontal="center" wrapText="1"/>
    </xf>
    <xf numFmtId="44" fontId="9" fillId="0" borderId="1" xfId="1" applyFont="1" applyBorder="1" applyAlignment="1" applyProtection="1">
      <alignment horizontal="center" wrapText="1"/>
    </xf>
    <xf numFmtId="0" fontId="3" fillId="0" borderId="1" xfId="0" applyFont="1" applyBorder="1" applyAlignment="1">
      <alignment horizontal="center"/>
    </xf>
    <xf numFmtId="0" fontId="1" fillId="0" borderId="0" xfId="0" applyFont="1"/>
  </cellXfs>
  <cellStyles count="5">
    <cellStyle name="Moeda" xfId="1" builtinId="4"/>
    <cellStyle name="Moeda 2" xfId="2" xr:uid="{00000000-0005-0000-0000-000031000000}"/>
    <cellStyle name="Normal" xfId="0" builtinId="0"/>
    <cellStyle name="Normal 2" xfId="3" xr:uid="{00000000-0005-0000-0000-000032000000}"/>
    <cellStyle name="Normal 3" xfId="4" xr:uid="{C995961D-71AC-48B7-84CB-B32B350449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80"/>
  <sheetViews>
    <sheetView tabSelected="1" topLeftCell="A7" workbookViewId="0">
      <selection activeCell="J1" sqref="J1:J1048576"/>
    </sheetView>
  </sheetViews>
  <sheetFormatPr defaultColWidth="9" defaultRowHeight="15"/>
  <cols>
    <col min="1" max="1" width="62.85546875" customWidth="1"/>
    <col min="2" max="2" width="31.5703125" bestFit="1" customWidth="1"/>
    <col min="3" max="3" width="15.42578125" bestFit="1" customWidth="1"/>
    <col min="4" max="4" width="17" bestFit="1" customWidth="1"/>
    <col min="5" max="6" width="12.7109375" bestFit="1" customWidth="1"/>
    <col min="7" max="7" width="13.85546875" bestFit="1" customWidth="1"/>
    <col min="8" max="8" width="16.85546875" bestFit="1" customWidth="1"/>
    <col min="9" max="9" width="15.42578125" bestFit="1" customWidth="1"/>
    <col min="10" max="10" width="16.140625" bestFit="1" customWidth="1"/>
    <col min="11" max="11" width="17.42578125" style="2" bestFit="1" customWidth="1"/>
    <col min="12" max="12" width="16.5703125" style="2" bestFit="1" customWidth="1"/>
    <col min="13" max="13" width="16.140625" bestFit="1" customWidth="1"/>
  </cols>
  <sheetData>
    <row r="1" spans="1:13">
      <c r="A1" s="3" t="s">
        <v>1</v>
      </c>
      <c r="B1" s="3"/>
      <c r="C1" s="3"/>
      <c r="D1" s="3"/>
      <c r="E1" s="3"/>
      <c r="F1" s="3"/>
    </row>
    <row r="2" spans="1:13">
      <c r="A2" s="3" t="s">
        <v>2</v>
      </c>
      <c r="B2" s="3"/>
      <c r="C2" s="3"/>
      <c r="D2" s="3"/>
      <c r="E2" s="3"/>
      <c r="F2" s="3"/>
    </row>
    <row r="3" spans="1:13">
      <c r="A3" s="3" t="s">
        <v>3</v>
      </c>
      <c r="B3" s="3"/>
      <c r="C3" s="3"/>
      <c r="D3" s="3"/>
      <c r="E3" s="3"/>
      <c r="F3" s="3"/>
    </row>
    <row r="4" spans="1:13">
      <c r="A4" s="3" t="s">
        <v>4</v>
      </c>
      <c r="B4" s="3"/>
      <c r="C4" s="3"/>
      <c r="D4" s="3"/>
      <c r="E4" s="3"/>
      <c r="F4" s="3"/>
    </row>
    <row r="5" spans="1:13">
      <c r="A5" s="3" t="s">
        <v>5</v>
      </c>
      <c r="B5" s="3"/>
      <c r="C5" s="3"/>
      <c r="D5" s="3"/>
      <c r="E5" s="3"/>
      <c r="F5" s="3"/>
    </row>
    <row r="7" spans="1:13">
      <c r="A7" s="26" t="s">
        <v>10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</row>
    <row r="8" spans="1:13" ht="30">
      <c r="A8" s="11" t="s">
        <v>6</v>
      </c>
      <c r="B8" s="11" t="s">
        <v>7</v>
      </c>
      <c r="C8" s="12" t="s">
        <v>112</v>
      </c>
      <c r="D8" s="11" t="s">
        <v>113</v>
      </c>
      <c r="E8" s="13" t="s">
        <v>114</v>
      </c>
      <c r="F8" s="13" t="s">
        <v>115</v>
      </c>
      <c r="G8" s="14" t="s">
        <v>116</v>
      </c>
      <c r="H8" s="24" t="s">
        <v>8</v>
      </c>
      <c r="I8" s="25" t="s">
        <v>122</v>
      </c>
      <c r="J8" s="12" t="s">
        <v>9</v>
      </c>
      <c r="K8" s="11" t="s">
        <v>0</v>
      </c>
      <c r="L8" s="11" t="s">
        <v>117</v>
      </c>
      <c r="M8" s="11" t="s">
        <v>118</v>
      </c>
    </row>
    <row r="9" spans="1:13">
      <c r="A9" s="1" t="s">
        <v>11</v>
      </c>
      <c r="B9" s="1" t="s">
        <v>12</v>
      </c>
      <c r="C9" s="4">
        <v>0</v>
      </c>
      <c r="D9" s="5"/>
      <c r="E9" s="5"/>
      <c r="F9" s="5"/>
      <c r="G9" s="6"/>
      <c r="H9" s="4">
        <f>C9+D9+E9+F9+G9</f>
        <v>0</v>
      </c>
      <c r="I9" s="4">
        <f>H9</f>
        <v>0</v>
      </c>
      <c r="J9" s="7">
        <v>-46847.91</v>
      </c>
      <c r="K9" s="7">
        <f>I9+J9</f>
        <v>-46847.91</v>
      </c>
      <c r="L9" s="7">
        <v>0</v>
      </c>
      <c r="M9" s="7">
        <v>-46847.91</v>
      </c>
    </row>
    <row r="10" spans="1:13">
      <c r="A10" s="22" t="s">
        <v>120</v>
      </c>
      <c r="B10" s="22" t="s">
        <v>13</v>
      </c>
      <c r="C10" s="19">
        <v>352243.07999999996</v>
      </c>
      <c r="D10" s="20"/>
      <c r="E10" s="20"/>
      <c r="F10" s="20"/>
      <c r="G10" s="19"/>
      <c r="H10" s="19">
        <f t="shared" ref="H10:H73" si="0">C10+D10+E10+F10+G10</f>
        <v>352243.07999999996</v>
      </c>
      <c r="I10" s="19">
        <f>H10</f>
        <v>352243.07999999996</v>
      </c>
      <c r="J10" s="21">
        <v>0</v>
      </c>
      <c r="K10" s="21">
        <f t="shared" ref="K10:M73" si="1">I10+J10</f>
        <v>352243.07999999996</v>
      </c>
      <c r="L10" s="21">
        <v>352243.07999999996</v>
      </c>
      <c r="M10" s="21">
        <v>0</v>
      </c>
    </row>
    <row r="11" spans="1:13">
      <c r="A11" s="1" t="s">
        <v>14</v>
      </c>
      <c r="B11" s="1" t="s">
        <v>15</v>
      </c>
      <c r="C11" s="4">
        <v>480099.04000000004</v>
      </c>
      <c r="D11" s="8"/>
      <c r="E11" s="8"/>
      <c r="F11" s="8"/>
      <c r="G11" s="4"/>
      <c r="H11" s="4">
        <f t="shared" si="0"/>
        <v>480099.04000000004</v>
      </c>
      <c r="I11" s="4">
        <f>H11+H12+H13+H14+H15+H16+H17+H18</f>
        <v>3333248.65</v>
      </c>
      <c r="J11" s="7">
        <v>-3030008.71</v>
      </c>
      <c r="K11" s="7">
        <f t="shared" si="1"/>
        <v>303239.93999999994</v>
      </c>
      <c r="L11" s="7">
        <v>303239.93999999994</v>
      </c>
      <c r="M11" s="7">
        <v>0</v>
      </c>
    </row>
    <row r="12" spans="1:13">
      <c r="A12" s="1" t="s">
        <v>16</v>
      </c>
      <c r="B12" s="1" t="s">
        <v>15</v>
      </c>
      <c r="C12" s="4">
        <v>146861.80000000002</v>
      </c>
      <c r="D12" s="8"/>
      <c r="E12" s="8"/>
      <c r="F12" s="8"/>
      <c r="G12" s="4"/>
      <c r="H12" s="4">
        <f t="shared" si="0"/>
        <v>146861.80000000002</v>
      </c>
      <c r="I12" s="4">
        <v>0</v>
      </c>
      <c r="J12" s="7">
        <v>0</v>
      </c>
      <c r="K12" s="7">
        <f t="shared" si="1"/>
        <v>0</v>
      </c>
      <c r="L12" s="7">
        <v>0</v>
      </c>
      <c r="M12" s="7">
        <v>0</v>
      </c>
    </row>
    <row r="13" spans="1:13">
      <c r="A13" s="1" t="s">
        <v>17</v>
      </c>
      <c r="B13" s="1" t="s">
        <v>15</v>
      </c>
      <c r="C13" s="4">
        <v>337161.23000000004</v>
      </c>
      <c r="D13" s="8"/>
      <c r="E13" s="8"/>
      <c r="F13" s="8"/>
      <c r="G13" s="4"/>
      <c r="H13" s="4">
        <f t="shared" si="0"/>
        <v>337161.23000000004</v>
      </c>
      <c r="I13" s="4">
        <v>0</v>
      </c>
      <c r="J13" s="7">
        <v>0</v>
      </c>
      <c r="K13" s="7">
        <f t="shared" si="1"/>
        <v>0</v>
      </c>
      <c r="L13" s="7">
        <v>0</v>
      </c>
      <c r="M13" s="7">
        <v>0</v>
      </c>
    </row>
    <row r="14" spans="1:13">
      <c r="A14" s="1" t="s">
        <v>18</v>
      </c>
      <c r="B14" s="1" t="s">
        <v>15</v>
      </c>
      <c r="C14" s="4">
        <v>1241415.1499999999</v>
      </c>
      <c r="D14" s="8"/>
      <c r="E14" s="8"/>
      <c r="F14" s="8">
        <v>571605.21</v>
      </c>
      <c r="G14" s="4"/>
      <c r="H14" s="4">
        <f t="shared" si="0"/>
        <v>1813020.3599999999</v>
      </c>
      <c r="I14" s="4">
        <v>0</v>
      </c>
      <c r="J14" s="7">
        <v>0</v>
      </c>
      <c r="K14" s="7">
        <f t="shared" si="1"/>
        <v>0</v>
      </c>
      <c r="L14" s="7">
        <v>0</v>
      </c>
      <c r="M14" s="7">
        <v>0</v>
      </c>
    </row>
    <row r="15" spans="1:13">
      <c r="A15" s="1" t="s">
        <v>19</v>
      </c>
      <c r="B15" s="1" t="s">
        <v>15</v>
      </c>
      <c r="C15" s="4">
        <v>247751.41999999998</v>
      </c>
      <c r="D15" s="8"/>
      <c r="E15" s="8"/>
      <c r="F15" s="8"/>
      <c r="G15" s="4"/>
      <c r="H15" s="4">
        <f t="shared" si="0"/>
        <v>247751.41999999998</v>
      </c>
      <c r="I15" s="4">
        <v>0</v>
      </c>
      <c r="J15" s="7">
        <v>0</v>
      </c>
      <c r="K15" s="7">
        <f t="shared" si="1"/>
        <v>0</v>
      </c>
      <c r="L15" s="7">
        <v>0</v>
      </c>
      <c r="M15" s="7">
        <v>0</v>
      </c>
    </row>
    <row r="16" spans="1:13">
      <c r="A16" s="1" t="s">
        <v>20</v>
      </c>
      <c r="B16" s="1" t="s">
        <v>15</v>
      </c>
      <c r="C16" s="4">
        <v>57429.45</v>
      </c>
      <c r="D16" s="8"/>
      <c r="E16" s="8"/>
      <c r="F16" s="8"/>
      <c r="G16" s="4"/>
      <c r="H16" s="4">
        <f t="shared" si="0"/>
        <v>57429.45</v>
      </c>
      <c r="I16" s="4">
        <v>0</v>
      </c>
      <c r="J16" s="7">
        <v>0</v>
      </c>
      <c r="K16" s="7">
        <f t="shared" si="1"/>
        <v>0</v>
      </c>
      <c r="L16" s="7">
        <v>0</v>
      </c>
      <c r="M16" s="7">
        <v>0</v>
      </c>
    </row>
    <row r="17" spans="1:13">
      <c r="A17" s="1" t="s">
        <v>21</v>
      </c>
      <c r="B17" s="1" t="s">
        <v>15</v>
      </c>
      <c r="C17" s="4">
        <v>11163.6</v>
      </c>
      <c r="D17" s="8"/>
      <c r="E17" s="8"/>
      <c r="F17" s="8"/>
      <c r="G17" s="4"/>
      <c r="H17" s="4">
        <f t="shared" si="0"/>
        <v>11163.6</v>
      </c>
      <c r="I17" s="4">
        <v>0</v>
      </c>
      <c r="J17" s="7">
        <v>0</v>
      </c>
      <c r="K17" s="7">
        <f t="shared" si="1"/>
        <v>0</v>
      </c>
      <c r="L17" s="7">
        <v>0</v>
      </c>
      <c r="M17" s="7">
        <v>0</v>
      </c>
    </row>
    <row r="18" spans="1:13">
      <c r="A18" s="1" t="s">
        <v>22</v>
      </c>
      <c r="B18" s="1" t="s">
        <v>15</v>
      </c>
      <c r="C18" s="4">
        <v>205111.75</v>
      </c>
      <c r="D18" s="8"/>
      <c r="E18" s="8"/>
      <c r="F18" s="8"/>
      <c r="G18" s="4">
        <v>34650</v>
      </c>
      <c r="H18" s="4">
        <f t="shared" si="0"/>
        <v>239761.75</v>
      </c>
      <c r="I18" s="4">
        <v>0</v>
      </c>
      <c r="J18" s="7">
        <v>0</v>
      </c>
      <c r="K18" s="7">
        <f t="shared" si="1"/>
        <v>0</v>
      </c>
      <c r="L18" s="7">
        <v>0</v>
      </c>
      <c r="M18" s="7">
        <v>0</v>
      </c>
    </row>
    <row r="19" spans="1:13">
      <c r="A19" s="1" t="s">
        <v>23</v>
      </c>
      <c r="B19" s="1" t="s">
        <v>24</v>
      </c>
      <c r="C19" s="4">
        <v>600</v>
      </c>
      <c r="D19" s="8"/>
      <c r="E19" s="8"/>
      <c r="F19" s="8"/>
      <c r="G19" s="4"/>
      <c r="H19" s="4">
        <f t="shared" si="0"/>
        <v>600</v>
      </c>
      <c r="I19" s="4">
        <f>H19</f>
        <v>600</v>
      </c>
      <c r="J19" s="7">
        <v>0</v>
      </c>
      <c r="K19" s="7">
        <f t="shared" si="1"/>
        <v>600</v>
      </c>
      <c r="L19" s="7">
        <v>600</v>
      </c>
      <c r="M19" s="7">
        <v>0</v>
      </c>
    </row>
    <row r="20" spans="1:13">
      <c r="A20" s="1" t="s">
        <v>25</v>
      </c>
      <c r="B20" s="1" t="s">
        <v>26</v>
      </c>
      <c r="C20" s="4">
        <v>2362293.41</v>
      </c>
      <c r="D20" s="4">
        <v>320869.28000000003</v>
      </c>
      <c r="E20" s="9">
        <v>247194.62</v>
      </c>
      <c r="F20" s="8"/>
      <c r="G20" s="4"/>
      <c r="H20" s="4">
        <f>C20+D20+E20+F20+G20</f>
        <v>2930357.3100000005</v>
      </c>
      <c r="I20" s="4">
        <f>H20+H21</f>
        <v>4204450.370000001</v>
      </c>
      <c r="J20" s="7">
        <v>-4572326.32</v>
      </c>
      <c r="K20" s="7">
        <f t="shared" si="1"/>
        <v>-367875.94999999925</v>
      </c>
      <c r="L20" s="7">
        <v>0</v>
      </c>
      <c r="M20" s="7">
        <v>-367875.94999999925</v>
      </c>
    </row>
    <row r="21" spans="1:13">
      <c r="A21" s="1" t="s">
        <v>27</v>
      </c>
      <c r="B21" s="1" t="s">
        <v>26</v>
      </c>
      <c r="C21" s="4">
        <v>756458.26</v>
      </c>
      <c r="D21" s="4">
        <v>517634.80000000016</v>
      </c>
      <c r="E21" s="8"/>
      <c r="F21" s="8"/>
      <c r="G21" s="4"/>
      <c r="H21" s="4">
        <f>C21+D21+E21+F21+G21</f>
        <v>1274093.06</v>
      </c>
      <c r="I21" s="4">
        <v>0</v>
      </c>
      <c r="J21" s="7">
        <v>0</v>
      </c>
      <c r="K21" s="7">
        <f t="shared" si="1"/>
        <v>0</v>
      </c>
      <c r="L21" s="7">
        <v>0</v>
      </c>
      <c r="M21" s="7">
        <v>0</v>
      </c>
    </row>
    <row r="22" spans="1:13">
      <c r="A22" s="1" t="s">
        <v>28</v>
      </c>
      <c r="B22" s="1" t="s">
        <v>29</v>
      </c>
      <c r="C22" s="4">
        <v>287101.19</v>
      </c>
      <c r="D22" s="8"/>
      <c r="E22" s="8"/>
      <c r="F22" s="8"/>
      <c r="G22" s="4"/>
      <c r="H22" s="4">
        <f t="shared" si="0"/>
        <v>287101.19</v>
      </c>
      <c r="I22" s="4">
        <f>H22</f>
        <v>287101.19</v>
      </c>
      <c r="J22" s="7">
        <v>-777872.41</v>
      </c>
      <c r="K22" s="7">
        <f t="shared" si="1"/>
        <v>-490771.22000000003</v>
      </c>
      <c r="L22" s="7">
        <v>0</v>
      </c>
      <c r="M22" s="7">
        <v>-490771.22000000003</v>
      </c>
    </row>
    <row r="23" spans="1:13">
      <c r="A23" s="1" t="s">
        <v>30</v>
      </c>
      <c r="B23" s="1" t="s">
        <v>31</v>
      </c>
      <c r="C23" s="4">
        <v>232237.55000000002</v>
      </c>
      <c r="D23" s="8"/>
      <c r="E23" s="8"/>
      <c r="F23" s="8"/>
      <c r="G23" s="4"/>
      <c r="H23" s="4">
        <f t="shared" si="0"/>
        <v>232237.55000000002</v>
      </c>
      <c r="I23" s="4">
        <f>H23</f>
        <v>232237.55000000002</v>
      </c>
      <c r="J23" s="7">
        <v>-1229649.8900000001</v>
      </c>
      <c r="K23" s="7">
        <f t="shared" si="1"/>
        <v>-997412.34000000008</v>
      </c>
      <c r="L23" s="7">
        <v>0</v>
      </c>
      <c r="M23" s="7">
        <v>-997412.34000000008</v>
      </c>
    </row>
    <row r="24" spans="1:13">
      <c r="A24" s="1" t="s">
        <v>32</v>
      </c>
      <c r="B24" s="1" t="s">
        <v>33</v>
      </c>
      <c r="C24" s="4">
        <v>0</v>
      </c>
      <c r="D24" s="8"/>
      <c r="E24" s="8"/>
      <c r="F24" s="8"/>
      <c r="G24" s="4"/>
      <c r="H24" s="4">
        <f t="shared" si="0"/>
        <v>0</v>
      </c>
      <c r="I24" s="4">
        <f>H24</f>
        <v>0</v>
      </c>
      <c r="J24" s="7">
        <v>0</v>
      </c>
      <c r="K24" s="7">
        <f t="shared" si="1"/>
        <v>0</v>
      </c>
      <c r="L24" s="7">
        <v>0</v>
      </c>
      <c r="M24" s="7">
        <v>0</v>
      </c>
    </row>
    <row r="25" spans="1:13">
      <c r="A25" s="1" t="s">
        <v>34</v>
      </c>
      <c r="B25" s="1" t="s">
        <v>35</v>
      </c>
      <c r="C25" s="4">
        <v>131301.93</v>
      </c>
      <c r="D25" s="8"/>
      <c r="E25" s="8"/>
      <c r="F25" s="8"/>
      <c r="G25" s="4">
        <v>12150</v>
      </c>
      <c r="H25" s="4">
        <f t="shared" si="0"/>
        <v>143451.93</v>
      </c>
      <c r="I25" s="4">
        <f>H25+H26+H27</f>
        <v>1133775.2199999997</v>
      </c>
      <c r="J25" s="7">
        <v>-728372.24</v>
      </c>
      <c r="K25" s="7">
        <f t="shared" si="1"/>
        <v>405402.97999999975</v>
      </c>
      <c r="L25" s="7">
        <v>405402.97999999975</v>
      </c>
      <c r="M25" s="7">
        <v>0</v>
      </c>
    </row>
    <row r="26" spans="1:13">
      <c r="A26" s="1" t="s">
        <v>36</v>
      </c>
      <c r="B26" s="1" t="s">
        <v>35</v>
      </c>
      <c r="C26" s="4">
        <v>790886.28999999969</v>
      </c>
      <c r="D26" s="8"/>
      <c r="E26" s="8"/>
      <c r="F26" s="8"/>
      <c r="G26" s="4">
        <v>4950</v>
      </c>
      <c r="H26" s="4">
        <f t="shared" si="0"/>
        <v>795836.28999999969</v>
      </c>
      <c r="I26" s="4">
        <v>0</v>
      </c>
      <c r="J26" s="7">
        <v>0</v>
      </c>
      <c r="K26" s="7">
        <f t="shared" si="1"/>
        <v>0</v>
      </c>
      <c r="L26" s="7">
        <v>0</v>
      </c>
      <c r="M26" s="7">
        <v>0</v>
      </c>
    </row>
    <row r="27" spans="1:13">
      <c r="A27" s="1" t="s">
        <v>37</v>
      </c>
      <c r="B27" s="1" t="s">
        <v>35</v>
      </c>
      <c r="C27" s="4">
        <v>172887</v>
      </c>
      <c r="D27" s="8"/>
      <c r="E27" s="8"/>
      <c r="F27" s="8"/>
      <c r="G27" s="4">
        <v>21600</v>
      </c>
      <c r="H27" s="4">
        <f t="shared" si="0"/>
        <v>194487</v>
      </c>
      <c r="I27" s="4">
        <v>0</v>
      </c>
      <c r="J27" s="7">
        <v>0</v>
      </c>
      <c r="K27" s="7">
        <f t="shared" si="1"/>
        <v>0</v>
      </c>
      <c r="L27" s="7">
        <v>0</v>
      </c>
      <c r="M27" s="7">
        <v>0</v>
      </c>
    </row>
    <row r="28" spans="1:13">
      <c r="A28" s="1" t="s">
        <v>38</v>
      </c>
      <c r="B28" s="1" t="s">
        <v>39</v>
      </c>
      <c r="C28" s="4">
        <v>0</v>
      </c>
      <c r="D28" s="4">
        <v>84000</v>
      </c>
      <c r="E28" s="8"/>
      <c r="F28" s="8"/>
      <c r="G28" s="4"/>
      <c r="H28" s="4">
        <f>C28+D28+E28+F28+G28</f>
        <v>84000</v>
      </c>
      <c r="I28" s="4">
        <f>H28+H29+H30+H31+H32</f>
        <v>764798.8</v>
      </c>
      <c r="J28" s="7">
        <v>0</v>
      </c>
      <c r="K28" s="7">
        <f t="shared" si="1"/>
        <v>764798.8</v>
      </c>
      <c r="L28" s="7">
        <f t="shared" si="1"/>
        <v>764798.8</v>
      </c>
      <c r="M28" s="7">
        <v>0</v>
      </c>
    </row>
    <row r="29" spans="1:13">
      <c r="A29" s="1" t="s">
        <v>40</v>
      </c>
      <c r="B29" s="1" t="s">
        <v>39</v>
      </c>
      <c r="C29" s="4">
        <v>0</v>
      </c>
      <c r="D29" s="4">
        <v>31189.949999999997</v>
      </c>
      <c r="E29" s="8"/>
      <c r="F29" s="8"/>
      <c r="G29" s="4"/>
      <c r="H29" s="4">
        <f t="shared" si="0"/>
        <v>31189.949999999997</v>
      </c>
      <c r="I29" s="4">
        <v>0</v>
      </c>
      <c r="J29" s="7">
        <v>0</v>
      </c>
      <c r="K29" s="7">
        <f t="shared" si="1"/>
        <v>0</v>
      </c>
      <c r="L29" s="7">
        <v>0</v>
      </c>
      <c r="M29" s="7">
        <v>0</v>
      </c>
    </row>
    <row r="30" spans="1:13">
      <c r="A30" s="1" t="s">
        <v>41</v>
      </c>
      <c r="B30" s="1" t="s">
        <v>39</v>
      </c>
      <c r="C30" s="4">
        <v>0</v>
      </c>
      <c r="D30" s="4">
        <v>336152.75</v>
      </c>
      <c r="E30" s="8"/>
      <c r="F30" s="8"/>
      <c r="G30" s="4"/>
      <c r="H30" s="4">
        <f t="shared" si="0"/>
        <v>336152.75</v>
      </c>
      <c r="I30" s="4">
        <v>0</v>
      </c>
      <c r="J30" s="7">
        <v>0</v>
      </c>
      <c r="K30" s="7">
        <f t="shared" si="1"/>
        <v>0</v>
      </c>
      <c r="L30" s="7">
        <v>0</v>
      </c>
      <c r="M30" s="7">
        <v>0</v>
      </c>
    </row>
    <row r="31" spans="1:13">
      <c r="A31" s="1" t="s">
        <v>42</v>
      </c>
      <c r="B31" s="1" t="s">
        <v>39</v>
      </c>
      <c r="C31" s="4">
        <v>0</v>
      </c>
      <c r="D31" s="4">
        <v>311200.7</v>
      </c>
      <c r="E31" s="8"/>
      <c r="F31" s="8"/>
      <c r="G31" s="4"/>
      <c r="H31" s="4">
        <f t="shared" si="0"/>
        <v>311200.7</v>
      </c>
      <c r="I31" s="4">
        <v>0</v>
      </c>
      <c r="J31" s="7">
        <v>0</v>
      </c>
      <c r="K31" s="7">
        <f t="shared" si="1"/>
        <v>0</v>
      </c>
      <c r="L31" s="7">
        <v>0</v>
      </c>
      <c r="M31" s="7">
        <v>0</v>
      </c>
    </row>
    <row r="32" spans="1:13">
      <c r="A32" s="1" t="s">
        <v>43</v>
      </c>
      <c r="B32" s="1" t="s">
        <v>39</v>
      </c>
      <c r="C32" s="4">
        <v>0</v>
      </c>
      <c r="D32" s="4">
        <v>2255.4</v>
      </c>
      <c r="E32" s="8"/>
      <c r="F32" s="8"/>
      <c r="G32" s="4"/>
      <c r="H32" s="4">
        <f t="shared" si="0"/>
        <v>2255.4</v>
      </c>
      <c r="I32" s="4">
        <v>0</v>
      </c>
      <c r="J32" s="7">
        <v>0</v>
      </c>
      <c r="K32" s="7">
        <f t="shared" si="1"/>
        <v>0</v>
      </c>
      <c r="L32" s="7">
        <v>0</v>
      </c>
      <c r="M32" s="7">
        <v>0</v>
      </c>
    </row>
    <row r="33" spans="1:13">
      <c r="A33" s="1" t="s">
        <v>44</v>
      </c>
      <c r="B33" s="1" t="s">
        <v>45</v>
      </c>
      <c r="C33" s="4">
        <v>7932.5199999999995</v>
      </c>
      <c r="D33" s="8"/>
      <c r="E33" s="8"/>
      <c r="F33" s="8"/>
      <c r="G33" s="4"/>
      <c r="H33" s="4">
        <f t="shared" si="0"/>
        <v>7932.5199999999995</v>
      </c>
      <c r="I33" s="4">
        <f>H33</f>
        <v>7932.5199999999995</v>
      </c>
      <c r="J33" s="7">
        <v>0</v>
      </c>
      <c r="K33" s="7">
        <f t="shared" si="1"/>
        <v>7932.5199999999995</v>
      </c>
      <c r="L33" s="7">
        <v>7932.5199999999995</v>
      </c>
      <c r="M33" s="7">
        <v>0</v>
      </c>
    </row>
    <row r="34" spans="1:13">
      <c r="A34" s="1" t="s">
        <v>46</v>
      </c>
      <c r="B34" s="1" t="s">
        <v>47</v>
      </c>
      <c r="C34" s="4">
        <v>70059.600000000006</v>
      </c>
      <c r="D34" s="8"/>
      <c r="E34" s="8"/>
      <c r="F34" s="8"/>
      <c r="G34" s="4"/>
      <c r="H34" s="4">
        <f t="shared" si="0"/>
        <v>70059.600000000006</v>
      </c>
      <c r="I34" s="4">
        <v>0</v>
      </c>
      <c r="J34" s="7">
        <v>0</v>
      </c>
      <c r="K34" s="7">
        <f t="shared" si="1"/>
        <v>0</v>
      </c>
      <c r="L34" s="7">
        <v>0</v>
      </c>
      <c r="M34" s="7">
        <v>0</v>
      </c>
    </row>
    <row r="35" spans="1:13">
      <c r="A35" s="1" t="s">
        <v>48</v>
      </c>
      <c r="B35" s="1" t="s">
        <v>47</v>
      </c>
      <c r="C35" s="4">
        <v>0</v>
      </c>
      <c r="D35" s="8"/>
      <c r="E35" s="8"/>
      <c r="F35" s="8"/>
      <c r="G35" s="4"/>
      <c r="H35" s="4">
        <f t="shared" si="0"/>
        <v>0</v>
      </c>
      <c r="I35" s="4">
        <f>H34+H35</f>
        <v>70059.600000000006</v>
      </c>
      <c r="J35" s="7">
        <v>-2653602.71</v>
      </c>
      <c r="K35" s="7">
        <f t="shared" si="1"/>
        <v>-2583543.11</v>
      </c>
      <c r="L35" s="7">
        <v>0</v>
      </c>
      <c r="M35" s="7">
        <v>-2583543.11</v>
      </c>
    </row>
    <row r="36" spans="1:13">
      <c r="A36" s="1" t="s">
        <v>49</v>
      </c>
      <c r="B36" s="1" t="s">
        <v>50</v>
      </c>
      <c r="C36" s="4">
        <v>0</v>
      </c>
      <c r="D36" s="8"/>
      <c r="E36" s="8"/>
      <c r="F36" s="8"/>
      <c r="G36" s="4"/>
      <c r="H36" s="4">
        <f t="shared" si="0"/>
        <v>0</v>
      </c>
      <c r="I36" s="4">
        <v>0</v>
      </c>
      <c r="J36" s="7">
        <v>-162303.89000000001</v>
      </c>
      <c r="K36" s="7">
        <f t="shared" si="1"/>
        <v>-162303.89000000001</v>
      </c>
      <c r="L36" s="7">
        <v>0</v>
      </c>
      <c r="M36" s="7">
        <v>-162303.89000000001</v>
      </c>
    </row>
    <row r="37" spans="1:13">
      <c r="A37" s="1" t="s">
        <v>51</v>
      </c>
      <c r="B37" s="1" t="s">
        <v>52</v>
      </c>
      <c r="C37" s="4">
        <v>573357.36</v>
      </c>
      <c r="D37" s="8"/>
      <c r="E37" s="8"/>
      <c r="F37" s="8"/>
      <c r="G37" s="4"/>
      <c r="H37" s="4">
        <f t="shared" si="0"/>
        <v>573357.36</v>
      </c>
      <c r="I37" s="4">
        <f>H37</f>
        <v>573357.36</v>
      </c>
      <c r="J37" s="7">
        <v>-1856700.28</v>
      </c>
      <c r="K37" s="7">
        <f t="shared" si="1"/>
        <v>-1283342.92</v>
      </c>
      <c r="L37" s="7">
        <v>0</v>
      </c>
      <c r="M37" s="7">
        <v>-1283342.92</v>
      </c>
    </row>
    <row r="38" spans="1:13">
      <c r="A38" s="1" t="s">
        <v>53</v>
      </c>
      <c r="B38" s="1" t="s">
        <v>54</v>
      </c>
      <c r="C38" s="4">
        <v>677628.79</v>
      </c>
      <c r="D38" s="8"/>
      <c r="E38" s="8"/>
      <c r="F38" s="8"/>
      <c r="G38" s="4"/>
      <c r="H38" s="4">
        <f t="shared" si="0"/>
        <v>677628.79</v>
      </c>
      <c r="I38" s="4">
        <f>H38</f>
        <v>677628.79</v>
      </c>
      <c r="J38" s="7">
        <v>-602651.16999999993</v>
      </c>
      <c r="K38" s="7">
        <f t="shared" si="1"/>
        <v>74977.620000000112</v>
      </c>
      <c r="L38" s="7">
        <v>74977.620000000112</v>
      </c>
      <c r="M38" s="7">
        <v>0</v>
      </c>
    </row>
    <row r="39" spans="1:13">
      <c r="A39" s="1" t="s">
        <v>55</v>
      </c>
      <c r="B39" s="1" t="s">
        <v>56</v>
      </c>
      <c r="C39" s="4">
        <v>2539708.4099999997</v>
      </c>
      <c r="D39" s="8"/>
      <c r="E39" s="8"/>
      <c r="F39" s="8"/>
      <c r="G39" s="4"/>
      <c r="H39" s="4">
        <f t="shared" si="0"/>
        <v>2539708.4099999997</v>
      </c>
      <c r="I39" s="4">
        <f>H39+H40</f>
        <v>2802809.42</v>
      </c>
      <c r="J39" s="7">
        <v>-2520181.06</v>
      </c>
      <c r="K39" s="7">
        <f t="shared" si="1"/>
        <v>282628.35999999987</v>
      </c>
      <c r="L39" s="7">
        <v>282628.35999999987</v>
      </c>
      <c r="M39" s="7">
        <v>0</v>
      </c>
    </row>
    <row r="40" spans="1:13">
      <c r="A40" s="1" t="s">
        <v>57</v>
      </c>
      <c r="B40" s="1" t="s">
        <v>56</v>
      </c>
      <c r="C40" s="4">
        <v>263101.01</v>
      </c>
      <c r="D40" s="8"/>
      <c r="E40" s="8"/>
      <c r="F40" s="8"/>
      <c r="G40" s="4"/>
      <c r="H40" s="4">
        <f t="shared" si="0"/>
        <v>263101.01</v>
      </c>
      <c r="I40" s="4">
        <v>0</v>
      </c>
      <c r="J40" s="7">
        <v>0</v>
      </c>
      <c r="K40" s="7">
        <f t="shared" si="1"/>
        <v>0</v>
      </c>
      <c r="L40" s="7">
        <v>0</v>
      </c>
      <c r="M40" s="7">
        <v>0</v>
      </c>
    </row>
    <row r="41" spans="1:13">
      <c r="A41" s="1" t="s">
        <v>58</v>
      </c>
      <c r="B41" s="1" t="s">
        <v>59</v>
      </c>
      <c r="C41" s="4">
        <v>373740.45</v>
      </c>
      <c r="D41" s="8"/>
      <c r="E41" s="8"/>
      <c r="F41" s="8"/>
      <c r="G41" s="4"/>
      <c r="H41" s="4">
        <f t="shared" si="0"/>
        <v>373740.45</v>
      </c>
      <c r="I41" s="4">
        <f>H41</f>
        <v>373740.45</v>
      </c>
      <c r="J41" s="7">
        <v>-1061902.97</v>
      </c>
      <c r="K41" s="7">
        <f t="shared" si="1"/>
        <v>-688162.52</v>
      </c>
      <c r="L41" s="7">
        <v>0</v>
      </c>
      <c r="M41" s="7">
        <v>-688162.52</v>
      </c>
    </row>
    <row r="42" spans="1:13">
      <c r="A42" s="1" t="s">
        <v>60</v>
      </c>
      <c r="B42" s="1" t="s">
        <v>61</v>
      </c>
      <c r="C42" s="4">
        <v>1149445.5100000002</v>
      </c>
      <c r="D42" s="8"/>
      <c r="E42" s="8"/>
      <c r="F42" s="8"/>
      <c r="G42" s="4"/>
      <c r="H42" s="4">
        <f t="shared" si="0"/>
        <v>1149445.5100000002</v>
      </c>
      <c r="I42" s="4">
        <f>H42+H43+H44</f>
        <v>1912073.6800000002</v>
      </c>
      <c r="J42" s="7">
        <v>-2022479.12</v>
      </c>
      <c r="K42" s="7">
        <f t="shared" si="1"/>
        <v>-110405.43999999994</v>
      </c>
      <c r="L42" s="7">
        <v>0</v>
      </c>
      <c r="M42" s="7">
        <v>-110405.43999999994</v>
      </c>
    </row>
    <row r="43" spans="1:13">
      <c r="A43" s="1" t="s">
        <v>62</v>
      </c>
      <c r="B43" s="1" t="s">
        <v>61</v>
      </c>
      <c r="C43" s="4">
        <v>486353.4599999999</v>
      </c>
      <c r="D43" s="8"/>
      <c r="E43" s="8"/>
      <c r="F43" s="8"/>
      <c r="G43" s="4"/>
      <c r="H43" s="4">
        <f t="shared" si="0"/>
        <v>486353.4599999999</v>
      </c>
      <c r="I43" s="4">
        <v>0</v>
      </c>
      <c r="J43" s="7">
        <v>0</v>
      </c>
      <c r="K43" s="7">
        <f t="shared" si="1"/>
        <v>0</v>
      </c>
      <c r="L43" s="7">
        <v>0</v>
      </c>
      <c r="M43" s="7">
        <v>0</v>
      </c>
    </row>
    <row r="44" spans="1:13">
      <c r="A44" s="1" t="s">
        <v>63</v>
      </c>
      <c r="B44" s="1" t="s">
        <v>61</v>
      </c>
      <c r="C44" s="4">
        <v>276274.71000000002</v>
      </c>
      <c r="D44" s="8"/>
      <c r="E44" s="8"/>
      <c r="F44" s="8"/>
      <c r="G44" s="4"/>
      <c r="H44" s="4">
        <f t="shared" si="0"/>
        <v>276274.71000000002</v>
      </c>
      <c r="I44" s="4">
        <v>0</v>
      </c>
      <c r="J44" s="7">
        <v>0</v>
      </c>
      <c r="K44" s="7">
        <f t="shared" si="1"/>
        <v>0</v>
      </c>
      <c r="L44" s="7">
        <v>0</v>
      </c>
      <c r="M44" s="7">
        <v>0</v>
      </c>
    </row>
    <row r="45" spans="1:13">
      <c r="A45" s="1" t="s">
        <v>64</v>
      </c>
      <c r="B45" s="1" t="s">
        <v>65</v>
      </c>
      <c r="C45" s="4">
        <v>497748.72</v>
      </c>
      <c r="D45" s="8"/>
      <c r="E45" s="8"/>
      <c r="F45" s="8"/>
      <c r="G45" s="4"/>
      <c r="H45" s="4">
        <f t="shared" si="0"/>
        <v>497748.72</v>
      </c>
      <c r="I45" s="4">
        <f>H45+H46+H47+H48+H49+H50</f>
        <v>6390710.7599999998</v>
      </c>
      <c r="J45" s="7">
        <v>-15016628.420000002</v>
      </c>
      <c r="K45" s="7">
        <f t="shared" si="1"/>
        <v>-8625917.660000002</v>
      </c>
      <c r="L45" s="7">
        <v>0</v>
      </c>
      <c r="M45" s="7">
        <v>-8625917.660000002</v>
      </c>
    </row>
    <row r="46" spans="1:13">
      <c r="A46" s="1" t="s">
        <v>66</v>
      </c>
      <c r="B46" s="1" t="s">
        <v>65</v>
      </c>
      <c r="C46" s="4">
        <v>5053417.6500000004</v>
      </c>
      <c r="D46" s="8"/>
      <c r="E46" s="8"/>
      <c r="F46" s="8"/>
      <c r="G46" s="4"/>
      <c r="H46" s="4">
        <f t="shared" si="0"/>
        <v>5053417.6500000004</v>
      </c>
      <c r="I46" s="4">
        <v>0</v>
      </c>
      <c r="J46" s="7">
        <v>0</v>
      </c>
      <c r="K46" s="7">
        <f t="shared" si="1"/>
        <v>0</v>
      </c>
      <c r="L46" s="7">
        <v>0</v>
      </c>
      <c r="M46" s="7">
        <v>0</v>
      </c>
    </row>
    <row r="47" spans="1:13">
      <c r="A47" s="1" t="s">
        <v>67</v>
      </c>
      <c r="B47" s="1" t="s">
        <v>65</v>
      </c>
      <c r="C47" s="4">
        <v>506115.83</v>
      </c>
      <c r="D47" s="8"/>
      <c r="E47" s="8"/>
      <c r="F47" s="8"/>
      <c r="G47" s="4"/>
      <c r="H47" s="4">
        <f t="shared" si="0"/>
        <v>506115.83</v>
      </c>
      <c r="I47" s="4">
        <v>0</v>
      </c>
      <c r="J47" s="7">
        <v>0</v>
      </c>
      <c r="K47" s="7">
        <f t="shared" si="1"/>
        <v>0</v>
      </c>
      <c r="L47" s="7">
        <v>0</v>
      </c>
      <c r="M47" s="7">
        <v>0</v>
      </c>
    </row>
    <row r="48" spans="1:13">
      <c r="A48" s="1" t="s">
        <v>67</v>
      </c>
      <c r="B48" s="1" t="s">
        <v>65</v>
      </c>
      <c r="C48" s="4">
        <v>57687.56</v>
      </c>
      <c r="D48" s="8"/>
      <c r="E48" s="8"/>
      <c r="F48" s="8"/>
      <c r="G48" s="4"/>
      <c r="H48" s="4">
        <f t="shared" si="0"/>
        <v>57687.56</v>
      </c>
      <c r="I48" s="4">
        <v>0</v>
      </c>
      <c r="J48" s="7">
        <v>0</v>
      </c>
      <c r="K48" s="7">
        <f t="shared" si="1"/>
        <v>0</v>
      </c>
      <c r="L48" s="7">
        <v>0</v>
      </c>
      <c r="M48" s="7">
        <v>0</v>
      </c>
    </row>
    <row r="49" spans="1:13">
      <c r="A49" s="1" t="s">
        <v>68</v>
      </c>
      <c r="B49" s="1" t="s">
        <v>65</v>
      </c>
      <c r="C49" s="4">
        <v>164572.76</v>
      </c>
      <c r="D49" s="8"/>
      <c r="E49" s="8"/>
      <c r="F49" s="8"/>
      <c r="G49" s="4"/>
      <c r="H49" s="4">
        <f t="shared" si="0"/>
        <v>164572.76</v>
      </c>
      <c r="I49" s="4">
        <v>0</v>
      </c>
      <c r="J49" s="7">
        <v>0</v>
      </c>
      <c r="K49" s="7">
        <f t="shared" si="1"/>
        <v>0</v>
      </c>
      <c r="L49" s="7">
        <v>0</v>
      </c>
      <c r="M49" s="7">
        <v>0</v>
      </c>
    </row>
    <row r="50" spans="1:13">
      <c r="A50" s="1" t="s">
        <v>69</v>
      </c>
      <c r="B50" s="1" t="s">
        <v>65</v>
      </c>
      <c r="C50" s="4">
        <v>111168.24</v>
      </c>
      <c r="D50" s="8"/>
      <c r="E50" s="8"/>
      <c r="F50" s="8"/>
      <c r="G50" s="4"/>
      <c r="H50" s="4">
        <f t="shared" si="0"/>
        <v>111168.24</v>
      </c>
      <c r="I50" s="4">
        <v>0</v>
      </c>
      <c r="J50" s="7">
        <v>0</v>
      </c>
      <c r="K50" s="7">
        <f t="shared" si="1"/>
        <v>0</v>
      </c>
      <c r="L50" s="7">
        <v>0</v>
      </c>
      <c r="M50" s="7">
        <v>0</v>
      </c>
    </row>
    <row r="51" spans="1:13">
      <c r="A51" s="1" t="s">
        <v>70</v>
      </c>
      <c r="B51" s="1" t="s">
        <v>71</v>
      </c>
      <c r="C51" s="4">
        <v>148233.69000000003</v>
      </c>
      <c r="D51" s="4"/>
      <c r="E51" s="8"/>
      <c r="F51" s="8"/>
      <c r="G51" s="4"/>
      <c r="H51" s="4">
        <f t="shared" si="0"/>
        <v>148233.69000000003</v>
      </c>
      <c r="I51" s="4">
        <f>H51+H52+H53</f>
        <v>1094390.5300000003</v>
      </c>
      <c r="J51" s="7">
        <v>-525330.14</v>
      </c>
      <c r="K51" s="7">
        <f t="shared" si="1"/>
        <v>569060.39000000025</v>
      </c>
      <c r="L51" s="7">
        <v>569060.39000000025</v>
      </c>
      <c r="M51" s="7">
        <v>0</v>
      </c>
    </row>
    <row r="52" spans="1:13">
      <c r="A52" s="1" t="s">
        <v>72</v>
      </c>
      <c r="B52" s="1" t="s">
        <v>71</v>
      </c>
      <c r="C52" s="4">
        <v>236775.18000000005</v>
      </c>
      <c r="D52" s="4">
        <v>345335.45</v>
      </c>
      <c r="E52" s="8"/>
      <c r="F52" s="8"/>
      <c r="G52" s="4"/>
      <c r="H52" s="4">
        <f t="shared" si="0"/>
        <v>582110.63000000012</v>
      </c>
      <c r="I52" s="4">
        <v>0</v>
      </c>
      <c r="J52" s="7">
        <v>0</v>
      </c>
      <c r="K52" s="7">
        <f t="shared" si="1"/>
        <v>0</v>
      </c>
      <c r="L52" s="7">
        <v>0</v>
      </c>
      <c r="M52" s="7">
        <v>0</v>
      </c>
    </row>
    <row r="53" spans="1:13">
      <c r="A53" s="1" t="s">
        <v>73</v>
      </c>
      <c r="B53" s="1" t="s">
        <v>71</v>
      </c>
      <c r="C53" s="4">
        <v>0</v>
      </c>
      <c r="D53" s="4">
        <v>364046.20999999996</v>
      </c>
      <c r="E53" s="8"/>
      <c r="F53" s="8"/>
      <c r="G53" s="4"/>
      <c r="H53" s="4">
        <f t="shared" si="0"/>
        <v>364046.20999999996</v>
      </c>
      <c r="I53" s="4">
        <v>0</v>
      </c>
      <c r="J53" s="7">
        <v>0</v>
      </c>
      <c r="K53" s="7">
        <f t="shared" si="1"/>
        <v>0</v>
      </c>
      <c r="L53" s="7">
        <v>0</v>
      </c>
      <c r="M53" s="7">
        <v>0</v>
      </c>
    </row>
    <row r="54" spans="1:13">
      <c r="A54" s="10" t="s">
        <v>74</v>
      </c>
      <c r="B54" s="1" t="s">
        <v>75</v>
      </c>
      <c r="C54" s="4">
        <v>0</v>
      </c>
      <c r="D54" s="4"/>
      <c r="E54" s="8"/>
      <c r="F54" s="8"/>
      <c r="G54" s="4"/>
      <c r="H54" s="4">
        <f t="shared" si="0"/>
        <v>0</v>
      </c>
      <c r="I54" s="4">
        <f t="shared" ref="I54:I61" si="2">H54</f>
        <v>0</v>
      </c>
      <c r="J54" s="7">
        <v>-156359.10999999999</v>
      </c>
      <c r="K54" s="7">
        <f t="shared" si="1"/>
        <v>-156359.10999999999</v>
      </c>
      <c r="L54" s="7">
        <v>0</v>
      </c>
      <c r="M54" s="7">
        <v>-156359.10999999999</v>
      </c>
    </row>
    <row r="55" spans="1:13">
      <c r="A55" s="1" t="s">
        <v>76</v>
      </c>
      <c r="B55" s="1" t="s">
        <v>77</v>
      </c>
      <c r="C55" s="4">
        <v>410142.16999999993</v>
      </c>
      <c r="D55" s="8"/>
      <c r="E55" s="8"/>
      <c r="F55" s="8"/>
      <c r="G55" s="4"/>
      <c r="H55" s="4">
        <f t="shared" si="0"/>
        <v>410142.16999999993</v>
      </c>
      <c r="I55" s="4">
        <f t="shared" si="2"/>
        <v>410142.16999999993</v>
      </c>
      <c r="J55" s="7">
        <v>-1519656.6600000001</v>
      </c>
      <c r="K55" s="7">
        <f t="shared" si="1"/>
        <v>-1109514.4900000002</v>
      </c>
      <c r="L55" s="7">
        <v>0</v>
      </c>
      <c r="M55" s="7">
        <v>-1109514.4900000002</v>
      </c>
    </row>
    <row r="56" spans="1:13">
      <c r="A56" s="1" t="s">
        <v>78</v>
      </c>
      <c r="B56" s="1" t="s">
        <v>79</v>
      </c>
      <c r="C56" s="4">
        <v>89616.610000000015</v>
      </c>
      <c r="D56" s="8"/>
      <c r="E56" s="8"/>
      <c r="F56" s="8"/>
      <c r="G56" s="4">
        <v>56991.040000000001</v>
      </c>
      <c r="H56" s="4">
        <f t="shared" si="0"/>
        <v>146607.65000000002</v>
      </c>
      <c r="I56" s="4">
        <f t="shared" si="2"/>
        <v>146607.65000000002</v>
      </c>
      <c r="J56" s="7">
        <v>-490922.28</v>
      </c>
      <c r="K56" s="7">
        <f t="shared" si="1"/>
        <v>-344314.63</v>
      </c>
      <c r="L56" s="7">
        <v>0</v>
      </c>
      <c r="M56" s="7">
        <v>-344314.63</v>
      </c>
    </row>
    <row r="57" spans="1:13">
      <c r="A57" s="1" t="s">
        <v>80</v>
      </c>
      <c r="B57" s="1" t="s">
        <v>81</v>
      </c>
      <c r="C57" s="4">
        <v>45201.26</v>
      </c>
      <c r="D57" s="8"/>
      <c r="E57" s="8"/>
      <c r="F57" s="8"/>
      <c r="G57" s="4"/>
      <c r="H57" s="4">
        <f t="shared" si="0"/>
        <v>45201.26</v>
      </c>
      <c r="I57" s="4">
        <f t="shared" si="2"/>
        <v>45201.26</v>
      </c>
      <c r="J57" s="7">
        <v>-53107.199999999997</v>
      </c>
      <c r="K57" s="7">
        <f t="shared" si="1"/>
        <v>-7905.9399999999951</v>
      </c>
      <c r="L57" s="7">
        <v>0</v>
      </c>
      <c r="M57" s="7">
        <v>-7905.9399999999951</v>
      </c>
    </row>
    <row r="58" spans="1:13">
      <c r="A58" s="22" t="s">
        <v>121</v>
      </c>
      <c r="B58" s="18" t="s">
        <v>82</v>
      </c>
      <c r="C58" s="19">
        <v>454182.81999999995</v>
      </c>
      <c r="D58" s="20"/>
      <c r="E58" s="20"/>
      <c r="F58" s="20"/>
      <c r="G58" s="19"/>
      <c r="H58" s="19">
        <f t="shared" si="0"/>
        <v>454182.81999999995</v>
      </c>
      <c r="I58" s="19">
        <f t="shared" si="2"/>
        <v>454182.81999999995</v>
      </c>
      <c r="J58" s="21">
        <v>0</v>
      </c>
      <c r="K58" s="21">
        <f t="shared" si="1"/>
        <v>454182.81999999995</v>
      </c>
      <c r="L58" s="21">
        <v>454182.81999999995</v>
      </c>
      <c r="M58" s="21">
        <v>0</v>
      </c>
    </row>
    <row r="59" spans="1:13">
      <c r="A59" s="1" t="s">
        <v>83</v>
      </c>
      <c r="B59" s="1" t="s">
        <v>84</v>
      </c>
      <c r="C59" s="4">
        <v>88121.93</v>
      </c>
      <c r="D59" s="8"/>
      <c r="E59" s="8"/>
      <c r="F59" s="8"/>
      <c r="G59" s="4"/>
      <c r="H59" s="4">
        <f t="shared" si="0"/>
        <v>88121.93</v>
      </c>
      <c r="I59" s="4">
        <f t="shared" si="2"/>
        <v>88121.93</v>
      </c>
      <c r="J59" s="7">
        <v>-162989.96000000002</v>
      </c>
      <c r="K59" s="7">
        <f t="shared" si="1"/>
        <v>-74868.030000000028</v>
      </c>
      <c r="L59" s="7">
        <v>0</v>
      </c>
      <c r="M59" s="7">
        <v>-74868.030000000028</v>
      </c>
    </row>
    <row r="60" spans="1:13">
      <c r="A60" s="1" t="s">
        <v>85</v>
      </c>
      <c r="B60" s="1" t="s">
        <v>86</v>
      </c>
      <c r="C60" s="4">
        <v>434798.4</v>
      </c>
      <c r="D60" s="8"/>
      <c r="E60" s="8"/>
      <c r="F60" s="8"/>
      <c r="G60" s="4">
        <v>50400</v>
      </c>
      <c r="H60" s="4">
        <f t="shared" si="0"/>
        <v>485198.4</v>
      </c>
      <c r="I60" s="4">
        <f t="shared" si="2"/>
        <v>485198.4</v>
      </c>
      <c r="J60" s="7">
        <v>-1300791.57</v>
      </c>
      <c r="K60" s="7">
        <f t="shared" si="1"/>
        <v>-815593.17</v>
      </c>
      <c r="L60" s="7">
        <v>0</v>
      </c>
      <c r="M60" s="7">
        <v>-815593.17</v>
      </c>
    </row>
    <row r="61" spans="1:13">
      <c r="A61" s="1" t="s">
        <v>87</v>
      </c>
      <c r="B61" s="1" t="s">
        <v>88</v>
      </c>
      <c r="C61" s="4">
        <v>12609.81</v>
      </c>
      <c r="D61" s="8"/>
      <c r="E61" s="8"/>
      <c r="F61" s="8"/>
      <c r="G61" s="4"/>
      <c r="H61" s="4">
        <f t="shared" si="0"/>
        <v>12609.81</v>
      </c>
      <c r="I61" s="4">
        <f t="shared" si="2"/>
        <v>12609.81</v>
      </c>
      <c r="J61" s="7">
        <v>-145705.63</v>
      </c>
      <c r="K61" s="7">
        <f t="shared" si="1"/>
        <v>-133095.82</v>
      </c>
      <c r="L61" s="7">
        <v>0</v>
      </c>
      <c r="M61" s="7">
        <v>-133095.82</v>
      </c>
    </row>
    <row r="62" spans="1:13">
      <c r="A62" s="1" t="s">
        <v>89</v>
      </c>
      <c r="B62" s="1" t="s">
        <v>90</v>
      </c>
      <c r="C62" s="4">
        <v>2819.25</v>
      </c>
      <c r="D62" s="8"/>
      <c r="E62" s="8"/>
      <c r="F62" s="8"/>
      <c r="G62" s="4"/>
      <c r="H62" s="4">
        <f t="shared" si="0"/>
        <v>2819.25</v>
      </c>
      <c r="I62" s="4">
        <v>0</v>
      </c>
      <c r="J62" s="7">
        <v>0</v>
      </c>
      <c r="K62" s="7">
        <f t="shared" si="1"/>
        <v>0</v>
      </c>
      <c r="L62" s="7">
        <v>0</v>
      </c>
      <c r="M62" s="7">
        <v>0</v>
      </c>
    </row>
    <row r="63" spans="1:13">
      <c r="A63" s="1" t="s">
        <v>91</v>
      </c>
      <c r="B63" s="1" t="s">
        <v>90</v>
      </c>
      <c r="C63" s="4">
        <v>395424.09</v>
      </c>
      <c r="D63" s="8"/>
      <c r="E63" s="8"/>
      <c r="F63" s="8"/>
      <c r="G63" s="4"/>
      <c r="H63" s="4">
        <f t="shared" si="0"/>
        <v>395424.09</v>
      </c>
      <c r="I63" s="4">
        <v>0</v>
      </c>
      <c r="J63" s="7">
        <v>0</v>
      </c>
      <c r="K63" s="7">
        <f t="shared" si="1"/>
        <v>0</v>
      </c>
      <c r="L63" s="7">
        <v>0</v>
      </c>
      <c r="M63" s="7">
        <v>0</v>
      </c>
    </row>
    <row r="64" spans="1:13">
      <c r="A64" s="1" t="s">
        <v>92</v>
      </c>
      <c r="B64" s="1" t="s">
        <v>90</v>
      </c>
      <c r="C64" s="4">
        <v>494589.63000000006</v>
      </c>
      <c r="D64" s="8"/>
      <c r="E64" s="8"/>
      <c r="F64" s="8"/>
      <c r="G64" s="4"/>
      <c r="H64" s="4">
        <f t="shared" si="0"/>
        <v>494589.63000000006</v>
      </c>
      <c r="I64" s="4">
        <f>H62+H63+H64+H65+H66+H67</f>
        <v>944250.75000000012</v>
      </c>
      <c r="J64" s="7">
        <v>-465007.67</v>
      </c>
      <c r="K64" s="7">
        <f t="shared" si="1"/>
        <v>479243.08000000013</v>
      </c>
      <c r="L64" s="7">
        <v>479243.08000000013</v>
      </c>
      <c r="M64" s="7">
        <v>0</v>
      </c>
    </row>
    <row r="65" spans="1:13">
      <c r="A65" s="1" t="s">
        <v>93</v>
      </c>
      <c r="B65" s="1" t="s">
        <v>90</v>
      </c>
      <c r="C65" s="4">
        <v>1200</v>
      </c>
      <c r="D65" s="8"/>
      <c r="E65" s="8"/>
      <c r="F65" s="8"/>
      <c r="G65" s="4"/>
      <c r="H65" s="4">
        <f t="shared" si="0"/>
        <v>1200</v>
      </c>
      <c r="I65" s="4">
        <v>0</v>
      </c>
      <c r="J65" s="7">
        <v>0</v>
      </c>
      <c r="K65" s="7">
        <f t="shared" si="1"/>
        <v>0</v>
      </c>
      <c r="L65" s="7">
        <v>0</v>
      </c>
      <c r="M65" s="7">
        <v>0</v>
      </c>
    </row>
    <row r="66" spans="1:13">
      <c r="A66" s="1" t="s">
        <v>94</v>
      </c>
      <c r="B66" s="1" t="s">
        <v>90</v>
      </c>
      <c r="C66" s="4">
        <v>38377.380000000005</v>
      </c>
      <c r="D66" s="8"/>
      <c r="E66" s="8"/>
      <c r="F66" s="8"/>
      <c r="G66" s="4"/>
      <c r="H66" s="4">
        <f t="shared" si="0"/>
        <v>38377.380000000005</v>
      </c>
      <c r="I66" s="4">
        <v>0</v>
      </c>
      <c r="J66" s="7">
        <v>0</v>
      </c>
      <c r="K66" s="7">
        <f t="shared" si="1"/>
        <v>0</v>
      </c>
      <c r="L66" s="7">
        <v>0</v>
      </c>
      <c r="M66" s="7">
        <v>0</v>
      </c>
    </row>
    <row r="67" spans="1:13">
      <c r="A67" s="1" t="s">
        <v>95</v>
      </c>
      <c r="B67" s="1" t="s">
        <v>90</v>
      </c>
      <c r="C67" s="4">
        <v>11840.400000000001</v>
      </c>
      <c r="D67" s="8"/>
      <c r="E67" s="8"/>
      <c r="F67" s="8"/>
      <c r="G67" s="4"/>
      <c r="H67" s="4">
        <f t="shared" si="0"/>
        <v>11840.400000000001</v>
      </c>
      <c r="I67" s="4">
        <v>0</v>
      </c>
      <c r="J67" s="7">
        <v>0</v>
      </c>
      <c r="K67" s="7">
        <f t="shared" si="1"/>
        <v>0</v>
      </c>
      <c r="L67" s="7">
        <v>0</v>
      </c>
      <c r="M67" s="7">
        <v>0</v>
      </c>
    </row>
    <row r="68" spans="1:13">
      <c r="A68" s="1" t="s">
        <v>96</v>
      </c>
      <c r="B68" s="1" t="s">
        <v>97</v>
      </c>
      <c r="C68" s="4">
        <v>954877.98</v>
      </c>
      <c r="D68" s="8"/>
      <c r="E68" s="8"/>
      <c r="F68" s="8"/>
      <c r="G68" s="4"/>
      <c r="H68" s="4">
        <f t="shared" si="0"/>
        <v>954877.98</v>
      </c>
      <c r="I68" s="4">
        <f t="shared" ref="I68:I75" si="3">H68</f>
        <v>954877.98</v>
      </c>
      <c r="J68" s="7">
        <v>-3166936.55</v>
      </c>
      <c r="K68" s="7">
        <f t="shared" si="1"/>
        <v>-2212058.5699999998</v>
      </c>
      <c r="L68" s="7">
        <v>0</v>
      </c>
      <c r="M68" s="7">
        <f t="shared" si="1"/>
        <v>-2212058.5699999998</v>
      </c>
    </row>
    <row r="69" spans="1:13">
      <c r="A69" s="1" t="s">
        <v>98</v>
      </c>
      <c r="B69" s="1" t="s">
        <v>99</v>
      </c>
      <c r="C69" s="4">
        <v>1737566.9200000002</v>
      </c>
      <c r="D69" s="8"/>
      <c r="E69" s="8"/>
      <c r="F69" s="8"/>
      <c r="G69" s="4"/>
      <c r="H69" s="4">
        <f t="shared" si="0"/>
        <v>1737566.9200000002</v>
      </c>
      <c r="I69" s="4">
        <f t="shared" si="3"/>
        <v>1737566.9200000002</v>
      </c>
      <c r="J69" s="7">
        <v>-2222148.1</v>
      </c>
      <c r="K69" s="7">
        <f t="shared" si="1"/>
        <v>-484581.17999999993</v>
      </c>
      <c r="L69" s="7">
        <v>0</v>
      </c>
      <c r="M69" s="7">
        <f t="shared" si="1"/>
        <v>-484581.17999999993</v>
      </c>
    </row>
    <row r="70" spans="1:13">
      <c r="A70" s="1" t="s">
        <v>100</v>
      </c>
      <c r="B70" s="1" t="s">
        <v>101</v>
      </c>
      <c r="C70" s="4">
        <v>585297.1</v>
      </c>
      <c r="D70" s="8"/>
      <c r="E70" s="8"/>
      <c r="F70" s="8"/>
      <c r="G70" s="4"/>
      <c r="H70" s="4">
        <f t="shared" si="0"/>
        <v>585297.1</v>
      </c>
      <c r="I70" s="4">
        <f t="shared" si="3"/>
        <v>585297.1</v>
      </c>
      <c r="J70" s="7">
        <v>-719677.59000000008</v>
      </c>
      <c r="K70" s="7">
        <f t="shared" si="1"/>
        <v>-134380.49000000011</v>
      </c>
      <c r="L70" s="7">
        <v>0</v>
      </c>
      <c r="M70" s="7">
        <f t="shared" si="1"/>
        <v>-134380.49000000011</v>
      </c>
    </row>
    <row r="71" spans="1:13">
      <c r="A71" s="1" t="s">
        <v>102</v>
      </c>
      <c r="B71" s="1" t="s">
        <v>103</v>
      </c>
      <c r="C71" s="4">
        <v>35467.269999999997</v>
      </c>
      <c r="D71" s="8"/>
      <c r="E71" s="8"/>
      <c r="F71" s="8"/>
      <c r="G71" s="4"/>
      <c r="H71" s="4">
        <f t="shared" si="0"/>
        <v>35467.269999999997</v>
      </c>
      <c r="I71" s="4">
        <f t="shared" si="3"/>
        <v>35467.269999999997</v>
      </c>
      <c r="J71" s="7">
        <v>-130411.63</v>
      </c>
      <c r="K71" s="7">
        <f t="shared" si="1"/>
        <v>-94944.360000000015</v>
      </c>
      <c r="L71" s="7">
        <v>0</v>
      </c>
      <c r="M71" s="7">
        <f t="shared" si="1"/>
        <v>-94944.360000000015</v>
      </c>
    </row>
    <row r="72" spans="1:13">
      <c r="A72" s="1" t="s">
        <v>104</v>
      </c>
      <c r="B72" s="1" t="s">
        <v>105</v>
      </c>
      <c r="C72" s="4">
        <v>0</v>
      </c>
      <c r="D72" s="8"/>
      <c r="E72" s="8"/>
      <c r="F72" s="8"/>
      <c r="G72" s="4"/>
      <c r="H72" s="4">
        <f t="shared" si="0"/>
        <v>0</v>
      </c>
      <c r="I72" s="4">
        <f t="shared" si="3"/>
        <v>0</v>
      </c>
      <c r="J72" s="7">
        <v>-80044.72</v>
      </c>
      <c r="K72" s="7">
        <f t="shared" si="1"/>
        <v>-80044.72</v>
      </c>
      <c r="L72" s="7">
        <v>0</v>
      </c>
      <c r="M72" s="7">
        <f t="shared" si="1"/>
        <v>-80044.72</v>
      </c>
    </row>
    <row r="73" spans="1:13">
      <c r="A73" s="1" t="s">
        <v>106</v>
      </c>
      <c r="B73" s="1" t="s">
        <v>107</v>
      </c>
      <c r="C73" s="4">
        <v>121644</v>
      </c>
      <c r="D73" s="8"/>
      <c r="E73" s="8"/>
      <c r="F73" s="8"/>
      <c r="G73" s="4"/>
      <c r="H73" s="4">
        <f t="shared" si="0"/>
        <v>121644</v>
      </c>
      <c r="I73" s="4">
        <f t="shared" si="3"/>
        <v>121644</v>
      </c>
      <c r="J73" s="7">
        <v>-236753.69</v>
      </c>
      <c r="K73" s="7">
        <f t="shared" si="1"/>
        <v>-115109.69</v>
      </c>
      <c r="L73" s="7">
        <v>0</v>
      </c>
      <c r="M73" s="7">
        <f t="shared" si="1"/>
        <v>-115109.69</v>
      </c>
    </row>
    <row r="74" spans="1:13">
      <c r="A74" s="1" t="s">
        <v>108</v>
      </c>
      <c r="B74" s="1" t="s">
        <v>109</v>
      </c>
      <c r="C74" s="4">
        <v>65107.270000000004</v>
      </c>
      <c r="D74" s="8"/>
      <c r="E74" s="8"/>
      <c r="F74" s="8"/>
      <c r="G74" s="4"/>
      <c r="H74" s="4">
        <f t="shared" ref="H74:H75" si="4">C74+D74+E74+F74+G74</f>
        <v>65107.270000000004</v>
      </c>
      <c r="I74" s="4">
        <f t="shared" si="3"/>
        <v>65107.270000000004</v>
      </c>
      <c r="J74" s="7">
        <v>0</v>
      </c>
      <c r="K74" s="7">
        <f t="shared" ref="K74:K75" si="5">I74+J74</f>
        <v>65107.270000000004</v>
      </c>
      <c r="L74" s="7">
        <v>65107.270000000004</v>
      </c>
      <c r="M74" s="7">
        <v>0</v>
      </c>
    </row>
    <row r="75" spans="1:13">
      <c r="A75" s="1" t="s">
        <v>110</v>
      </c>
      <c r="B75" s="1" t="s">
        <v>111</v>
      </c>
      <c r="C75" s="4">
        <v>158818.76</v>
      </c>
      <c r="D75" s="8"/>
      <c r="E75" s="8"/>
      <c r="F75" s="8"/>
      <c r="G75" s="4"/>
      <c r="H75" s="4">
        <f t="shared" si="4"/>
        <v>158818.76</v>
      </c>
      <c r="I75" s="4">
        <f t="shared" si="3"/>
        <v>158818.76</v>
      </c>
      <c r="J75" s="7">
        <v>-135141.12</v>
      </c>
      <c r="K75" s="7">
        <f t="shared" si="5"/>
        <v>23677.640000000014</v>
      </c>
      <c r="L75" s="7">
        <v>23677.640000000014</v>
      </c>
      <c r="M75" s="7">
        <v>0</v>
      </c>
    </row>
    <row r="76" spans="1:13">
      <c r="A76" s="15" t="s">
        <v>119</v>
      </c>
      <c r="B76" s="15"/>
      <c r="C76" s="16">
        <f>SUM(C9:C75)</f>
        <v>27144026.649999995</v>
      </c>
      <c r="D76" s="16">
        <f t="shared" ref="D76:H76" si="6">SUM(D9:D75)</f>
        <v>2312684.54</v>
      </c>
      <c r="E76" s="16">
        <f t="shared" si="6"/>
        <v>247194.62</v>
      </c>
      <c r="F76" s="16">
        <f t="shared" si="6"/>
        <v>571605.21</v>
      </c>
      <c r="G76" s="16">
        <f t="shared" si="6"/>
        <v>180741.04</v>
      </c>
      <c r="H76" s="16">
        <f t="shared" si="6"/>
        <v>30456252.059999991</v>
      </c>
      <c r="I76" s="16">
        <f>SUM(I9:I75)</f>
        <v>30456252.060000002</v>
      </c>
      <c r="J76" s="17">
        <f>SUM(J9:J75)</f>
        <v>-47792510.720000014</v>
      </c>
      <c r="K76" s="17">
        <f>SUM(K9:K75)</f>
        <v>-17336258.66</v>
      </c>
      <c r="L76" s="17">
        <f>SUM(L9:L75)</f>
        <v>3783094.5</v>
      </c>
      <c r="M76" s="17">
        <f>SUM(M9:M75)</f>
        <v>-21119353.160000004</v>
      </c>
    </row>
    <row r="77" spans="1:13">
      <c r="A77" s="27" t="s">
        <v>123</v>
      </c>
    </row>
    <row r="78" spans="1:13">
      <c r="A78" s="27" t="s">
        <v>124</v>
      </c>
    </row>
    <row r="79" spans="1:13">
      <c r="A79" s="23"/>
    </row>
    <row r="80" spans="1:13">
      <c r="A80" s="23"/>
    </row>
  </sheetData>
  <sortState xmlns:xlrd2="http://schemas.microsoft.com/office/spreadsheetml/2017/richdata2" ref="A10:G71">
    <sortCondition ref="G10:G71"/>
    <sortCondition ref="A10:A71"/>
  </sortState>
  <mergeCells count="1">
    <mergeCell ref="A7:M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2026-07-15T17:18:00Z</dcterms:created>
  <dcterms:modified xsi:type="dcterms:W3CDTF">2026-09-01T14:22:14Z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46BB28947E964ED39012B64594569657_12</vt:lpwstr>
  </property>
  <property fmtid="{D5CDD505-2E9C-101B-9397-08002B2CF9AE}" pid="3" name="KSOProductBuildVer">
    <vt:lpwstr>2070-12.1.0.27458</vt:lpwstr>
  </property>
  <property fmtid="{D5CDD505-2E9C-101B-9397-08002B2CF9AE}" pid="4" name="CalculationRule">
    <vt:i4>0</vt:i4>
  </property>
</Properties>
</file>