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6\Janeiro\Financeiro\"/>
    </mc:Choice>
  </mc:AlternateContent>
  <xr:revisionPtr revIDLastSave="0" documentId="13_ncr:1_{2DAC7F0E-D21B-4287-85A9-CCA934DD2287}" xr6:coauthVersionLast="47" xr6:coauthVersionMax="47" xr10:uidLastSave="{00000000-0000-0000-0000-000000000000}"/>
  <bookViews>
    <workbookView xWindow="390" yWindow="390" windowWidth="14640" windowHeight="15480" tabRatio="475" xr2:uid="{24BF94D5-0423-4AED-8784-85F84493FB7E}"/>
  </bookViews>
  <sheets>
    <sheet name="Consolidado" sheetId="2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7" i="2" l="1"/>
  <c r="D77" i="2"/>
  <c r="G77" i="2"/>
  <c r="G43" i="2"/>
  <c r="E25" i="2"/>
  <c r="G25" i="2"/>
  <c r="G23" i="2"/>
  <c r="G20" i="2"/>
  <c r="E43" i="2"/>
  <c r="D20" i="2"/>
  <c r="D23" i="2"/>
  <c r="D26" i="2"/>
  <c r="D43" i="2"/>
  <c r="E23" i="2"/>
  <c r="E20" i="2"/>
  <c r="C77" i="2"/>
  <c r="E77" i="2" l="1"/>
</calcChain>
</file>

<file path=xl/sharedStrings.xml><?xml version="1.0" encoding="utf-8"?>
<sst xmlns="http://schemas.openxmlformats.org/spreadsheetml/2006/main" count="150" uniqueCount="119">
  <si>
    <t>Estabelecimentos CNES-SC</t>
  </si>
  <si>
    <t>Municípios-SC</t>
  </si>
  <si>
    <t>Total</t>
  </si>
  <si>
    <t>0019402 INSTITUTO DE ENSINO E PESQUISA DR IRINEU MAY BRODBEC</t>
  </si>
  <si>
    <t>420540 Florianópolis</t>
  </si>
  <si>
    <t>0366323 HOSPITAL DIA MARIA SCHMITT</t>
  </si>
  <si>
    <t>420460 Criciúma</t>
  </si>
  <si>
    <t>0610062 HOSPITAL DE OLHOS DE CONCORDIA LTDA</t>
  </si>
  <si>
    <t>420430 Concórdia</t>
  </si>
  <si>
    <t>0717266 CLINICA MEDICA CENTER</t>
  </si>
  <si>
    <t>421480 Rio do Sul</t>
  </si>
  <si>
    <t>2303167 HOSPITAL SANTO ANTONIO DE ITAPEMA</t>
  </si>
  <si>
    <t>420830 Itapema</t>
  </si>
  <si>
    <t>2303892 HOSPITAL SAO FRANCISCO</t>
  </si>
  <si>
    <t>2304155 HOSPITAL SAO ROQUE DE SEARA</t>
  </si>
  <si>
    <t>421750 Seara</t>
  </si>
  <si>
    <t>2306336 HOSPITAL SAO JOSE</t>
  </si>
  <si>
    <t>420890 Jaraguá do Sul</t>
  </si>
  <si>
    <t>2306344 HOSPITAL JARAGUA</t>
  </si>
  <si>
    <t>2335026 AEM AMBULATORIO DE ESPECIALIDADES MEDICAS</t>
  </si>
  <si>
    <t>420200 Balneário Camboriú</t>
  </si>
  <si>
    <t>2379627 HOSPITAL SAMARIA</t>
  </si>
  <si>
    <t>2418177 HOSPITAL SAO FRANCISCO DE ASSIS</t>
  </si>
  <si>
    <t>421570 Santo Amaro da Imperatriz</t>
  </si>
  <si>
    <t>2491249 HOSPITAL SANTA CRUZ DE CANOINHAS</t>
  </si>
  <si>
    <t>420380 Canoinhas</t>
  </si>
  <si>
    <t>2418967 HOSPITAL MONSENHOR JOSE LOCKS DE SAO JOAO BATISTA</t>
  </si>
  <si>
    <t>421630 São João Batista</t>
  </si>
  <si>
    <t>2419653 HOSPITAL NOSSA SENHORA DA CONCEICAO HNSC</t>
  </si>
  <si>
    <t>421900 Urussanga</t>
  </si>
  <si>
    <t>2436469 HOSPITAL MUNICIPAL SAO JOSE</t>
  </si>
  <si>
    <t>420910 Joinville</t>
  </si>
  <si>
    <t>2490935 HOSPITAL FELIX DA COSTA GOMES</t>
  </si>
  <si>
    <t>421830 Três Barras</t>
  </si>
  <si>
    <t>2492342 HOSPITAL SANTO ANTONIO GUARAMIRIM</t>
  </si>
  <si>
    <t>420650 Guaramirim</t>
  </si>
  <si>
    <t>2504316 HOSPITAL NOSSA SENHORA DOS PRAZERES</t>
  </si>
  <si>
    <t>420930 Lages</t>
  </si>
  <si>
    <t>2521296 HOSPITAL BETHESDA</t>
  </si>
  <si>
    <t>2521695 HOSPITAL RIO NEGRINHO</t>
  </si>
  <si>
    <t>421500 Rio Negrinho</t>
  </si>
  <si>
    <t>2521792 HOSPITAL E MATERNIDADE SAGRADA FAMILIA</t>
  </si>
  <si>
    <t>421580 São Bento do Sul</t>
  </si>
  <si>
    <t>2521873 HOSPITAL BEATRIZ RAMOS</t>
  </si>
  <si>
    <t>420750 Indaial</t>
  </si>
  <si>
    <t>2522209 HOSPITAL MISERICORDIA</t>
  </si>
  <si>
    <t>420240 Blumenau</t>
  </si>
  <si>
    <t>2522411 HOSPITAL AZAMBUJA</t>
  </si>
  <si>
    <t>420290 Brusque</t>
  </si>
  <si>
    <t>2522489 ASSOCIACAO HOSPITAL E MATERNIDADE DOM JOAQUIM</t>
  </si>
  <si>
    <t>2522691 HOSPITAL E MATERNIDADE MARIETA KONDER BORNHAUSEN</t>
  </si>
  <si>
    <t>420820 Itajaí</t>
  </si>
  <si>
    <t>2552841 POLICLINICA LINDOLF BELL</t>
  </si>
  <si>
    <t>2555840 FUNDACAO HOSPITALAR SANTA OTILIA</t>
  </si>
  <si>
    <t>421170 Orleans</t>
  </si>
  <si>
    <t>2558017 HOSPITAL DE CARIDADE S B J DOS PASSOS</t>
  </si>
  <si>
    <t>420940 Laguna</t>
  </si>
  <si>
    <t>2558246 HOSPITAL SANTA ISABEL</t>
  </si>
  <si>
    <t>2558254 HOSPITAL SANTO ANTONIO</t>
  </si>
  <si>
    <t>2568713 HOSPITAL REGIONAL ALTO VALE</t>
  </si>
  <si>
    <t>2658372 INSTITUTO SANTE HOSPITAL DE DIONISIO CERQUEIRA</t>
  </si>
  <si>
    <t>420500 Dionísio Cerqueira</t>
  </si>
  <si>
    <t>2641445 POLICLINICA DE REFERENCIA REGIONAL RIO DO SUL</t>
  </si>
  <si>
    <t>2662914 HOSPITAL SEARA DO BEM MATERNO E INFANTIL</t>
  </si>
  <si>
    <t>2674327 HOSPITAL NOSSA SENHORA DOS NAVEGANTES</t>
  </si>
  <si>
    <t>421130 Navegantes</t>
  </si>
  <si>
    <t>2691485 HOSPITAL DE GASPAR</t>
  </si>
  <si>
    <t>420590 Gaspar</t>
  </si>
  <si>
    <t>2691523 HCC HOSPITAL CIRURGICO CAMBORIU</t>
  </si>
  <si>
    <t>420320 Camboriú</t>
  </si>
  <si>
    <t>2701464 CIS AMOSC</t>
  </si>
  <si>
    <t>420420 Chapecó</t>
  </si>
  <si>
    <t>2744937 HOSPITAL INFANTIL PEQUENO ANJO</t>
  </si>
  <si>
    <t>2778831 HOSPITAL NOSSA SENHORA DA IMACULADA CONCEICAO</t>
  </si>
  <si>
    <t>421150 Nova Trento</t>
  </si>
  <si>
    <t>2884402 INSTITUTO WSC DE OFTALMOLOGIA</t>
  </si>
  <si>
    <t>3123251 HOSPITAL DE OLHOS DE BLUMENAU</t>
  </si>
  <si>
    <t>3180948 CLINICA DE OLHOS DR ROBERTO VON HERTWIG</t>
  </si>
  <si>
    <t>3181308 BOTELHO HOSPITAL DIA DA VISAO</t>
  </si>
  <si>
    <t>3590909 HOSPITAL DA VISAO</t>
  </si>
  <si>
    <t>4564812 MULTI HOSPITAL</t>
  </si>
  <si>
    <t>4575407 COB CENTRO OFTALMOLOGICO DE BLUMENAU</t>
  </si>
  <si>
    <t>5164222 NIEDERAUER CLINICA DE OLHOS HOSPITAL DIA LTDA</t>
  </si>
  <si>
    <t>5195756 CIS NORDESTE SC</t>
  </si>
  <si>
    <t>5458471 INSTITUTO DE OLHOS ALTO VALE</t>
  </si>
  <si>
    <t>6567274 CLINICA DE OLHOS ANTONELLI</t>
  </si>
  <si>
    <t>7105088 HOSPITAL MUNICIPAL NOSSA SENHORA DA GRACA</t>
  </si>
  <si>
    <t>421620 São Francisco do Sul</t>
  </si>
  <si>
    <t>7486596 HOSPITAL REGIONAL DE BIGUACU HELMUTH NASS</t>
  </si>
  <si>
    <t>420230 Biguaçu</t>
  </si>
  <si>
    <t>7728557 BOJ FILIAL</t>
  </si>
  <si>
    <t>7847777 HOSPITAL JOAO SCHREIBER</t>
  </si>
  <si>
    <t>421060 Massaranduba</t>
  </si>
  <si>
    <t>9175849 OPHTALMUS CLINICA DE OLHOS CC</t>
  </si>
  <si>
    <t>9359397 HOSPITAL DA VISAO JOINVILLE</t>
  </si>
  <si>
    <t>9386882 CENTRO DE ESPECIALIDADES</t>
  </si>
  <si>
    <t>420245 Bombinhas</t>
  </si>
  <si>
    <t>9530053 DARIO ANTONELLI OFTALMOLOGIA LTDA</t>
  </si>
  <si>
    <t>9712038 HOSPITAL DE OLHOS DE CRICIUMA</t>
  </si>
  <si>
    <t>2688786 OFTALMOCENTER CONCORDIA</t>
  </si>
  <si>
    <t>2846055 BRUNO BIANCHI SERVICOS MEDICOS</t>
  </si>
  <si>
    <t>9717463 HOSPITAL DA VISAO JARAGUA DO SUL</t>
  </si>
  <si>
    <t>2672154 HOSPITAL HOSCOLA</t>
  </si>
  <si>
    <t>4514882 HOSPITAL DOS OLHOS LIONS DE SANTA CATARINA</t>
  </si>
  <si>
    <t>2538342 HOSPITAL SAO BERNARDO</t>
  </si>
  <si>
    <t>TOTAL</t>
  </si>
  <si>
    <t>421000 Luiz Alves</t>
  </si>
  <si>
    <t>421190 Palhoça</t>
  </si>
  <si>
    <t>421420 Quilombo</t>
  </si>
  <si>
    <t>ESTADO DE SANTA CATARINA</t>
  </si>
  <si>
    <t>SECRETARIA DE ESTADO DA SAÚDE</t>
  </si>
  <si>
    <t>SUPERINTENDÊNCIA DE ATENÇÃO À SAÚDE</t>
  </si>
  <si>
    <t>DIRETORIA DE ATENÇÃO ESPECIALIZADA</t>
  </si>
  <si>
    <t>GERÊNCIA DE MONITORAMENTO E AVALIAÇÃO EM SAÚDE</t>
  </si>
  <si>
    <t>Total 
Estabelecimentos</t>
  </si>
  <si>
    <t>Total Municípios</t>
  </si>
  <si>
    <t>Descontos MS FAEC</t>
  </si>
  <si>
    <t>Duplo J</t>
  </si>
  <si>
    <t>ENCONTRO DE CONTAS – PROGRAMA DE REDUÇÃO DE FILAS DE CIRURGIAS ELETIVAS – JANEIRO  2026 – GESTÃO PLENA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</si>
</sst>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5">
    <xf numFmtId="0" fontId="0" fillId="0" borderId="0" xfId="0"/>
    <xf numFmtId="44" fontId="0" fillId="0" borderId="0" xfId="1" applyFont="1"/>
    <xf numFmtId="0" fontId="0" fillId="0" borderId="1" xfId="0" applyBorder="1"/>
    <xf numFmtId="44" fontId="0" fillId="0" borderId="1" xfId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44" fontId="2" fillId="0" borderId="1" xfId="1" applyFont="1" applyFill="1" applyBorder="1" applyAlignment="1">
      <alignment horizontal="center" wrapText="1"/>
    </xf>
    <xf numFmtId="0" fontId="2" fillId="0" borderId="1" xfId="0" applyFont="1" applyBorder="1"/>
    <xf numFmtId="8" fontId="0" fillId="0" borderId="1" xfId="1" applyNumberFormat="1" applyFont="1" applyBorder="1"/>
    <xf numFmtId="44" fontId="2" fillId="0" borderId="1" xfId="1" applyFont="1" applyBorder="1" applyAlignment="1">
      <alignment horizontal="center"/>
    </xf>
    <xf numFmtId="8" fontId="0" fillId="0" borderId="0" xfId="0" applyNumberFormat="1"/>
    <xf numFmtId="44" fontId="2" fillId="0" borderId="1" xfId="1" applyFont="1" applyBorder="1"/>
    <xf numFmtId="8" fontId="2" fillId="0" borderId="1" xfId="1" applyNumberFormat="1" applyFont="1" applyBorder="1"/>
    <xf numFmtId="44" fontId="2" fillId="0" borderId="1" xfId="1" applyFont="1" applyBorder="1" applyAlignment="1">
      <alignment horizontal="center"/>
    </xf>
    <xf numFmtId="44" fontId="0" fillId="0" borderId="1" xfId="1" applyNumberFormat="1" applyFont="1" applyBorder="1"/>
  </cellXfs>
  <cellStyles count="3">
    <cellStyle name="Moeda" xfId="1" builtinId="4"/>
    <cellStyle name="Moeda 2" xfId="2" xr:uid="{F2FE1E29-C21A-4F90-9E2E-3F112C88AE31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418D-B89F-4E37-B599-9081BE9403C0}">
  <dimension ref="A1:I77"/>
  <sheetViews>
    <sheetView tabSelected="1" topLeftCell="B45" workbookViewId="0">
      <selection activeCell="G77" sqref="G77"/>
    </sheetView>
  </sheetViews>
  <sheetFormatPr defaultRowHeight="15" x14ac:dyDescent="0.25"/>
  <cols>
    <col min="1" max="1" width="62.85546875" bestFit="1" customWidth="1"/>
    <col min="2" max="2" width="31.5703125" bestFit="1" customWidth="1"/>
    <col min="3" max="3" width="12.140625" style="1" bestFit="1" customWidth="1"/>
    <col min="4" max="5" width="16.85546875" bestFit="1" customWidth="1"/>
    <col min="6" max="6" width="16.85546875" customWidth="1"/>
    <col min="7" max="7" width="16.85546875" bestFit="1" customWidth="1"/>
    <col min="9" max="9" width="14.42578125" bestFit="1" customWidth="1"/>
  </cols>
  <sheetData>
    <row r="1" spans="1:7" x14ac:dyDescent="0.25">
      <c r="A1" s="4" t="s">
        <v>109</v>
      </c>
      <c r="F1" s="1"/>
    </row>
    <row r="2" spans="1:7" x14ac:dyDescent="0.25">
      <c r="A2" s="4" t="s">
        <v>110</v>
      </c>
      <c r="F2" s="1"/>
    </row>
    <row r="3" spans="1:7" x14ac:dyDescent="0.25">
      <c r="A3" s="4" t="s">
        <v>111</v>
      </c>
      <c r="D3" s="1"/>
      <c r="E3" s="1"/>
      <c r="F3" s="1"/>
    </row>
    <row r="4" spans="1:7" x14ac:dyDescent="0.25">
      <c r="A4" s="4" t="s">
        <v>112</v>
      </c>
      <c r="D4" s="1"/>
      <c r="E4" s="1"/>
      <c r="F4" s="1"/>
    </row>
    <row r="5" spans="1:7" x14ac:dyDescent="0.25">
      <c r="A5" s="4" t="s">
        <v>113</v>
      </c>
      <c r="D5" s="1"/>
      <c r="E5" s="1"/>
      <c r="F5" s="1"/>
    </row>
    <row r="6" spans="1:7" x14ac:dyDescent="0.25">
      <c r="D6" s="1"/>
      <c r="E6" s="1"/>
      <c r="F6" s="1"/>
    </row>
    <row r="7" spans="1:7" x14ac:dyDescent="0.25">
      <c r="A7" s="13" t="s">
        <v>118</v>
      </c>
      <c r="B7" s="13"/>
      <c r="C7" s="13"/>
      <c r="D7" s="13"/>
      <c r="E7" s="13"/>
      <c r="F7" s="13"/>
      <c r="G7" s="13"/>
    </row>
    <row r="8" spans="1:7" ht="30" x14ac:dyDescent="0.25">
      <c r="A8" s="5" t="s">
        <v>0</v>
      </c>
      <c r="B8" s="5" t="s">
        <v>1</v>
      </c>
      <c r="C8" s="9" t="s">
        <v>117</v>
      </c>
      <c r="D8" s="6" t="s">
        <v>114</v>
      </c>
      <c r="E8" s="6" t="s">
        <v>115</v>
      </c>
      <c r="F8" s="6" t="s">
        <v>116</v>
      </c>
      <c r="G8" s="6" t="s">
        <v>2</v>
      </c>
    </row>
    <row r="9" spans="1:7" x14ac:dyDescent="0.25">
      <c r="A9" s="2" t="s">
        <v>19</v>
      </c>
      <c r="B9" s="2" t="s">
        <v>20</v>
      </c>
      <c r="C9" s="3"/>
      <c r="D9" s="3">
        <v>600</v>
      </c>
      <c r="E9" s="3">
        <v>600</v>
      </c>
      <c r="F9" s="3">
        <v>-47447.91</v>
      </c>
      <c r="G9" s="8">
        <v>-46847.91</v>
      </c>
    </row>
    <row r="10" spans="1:7" x14ac:dyDescent="0.25">
      <c r="A10" s="2" t="s">
        <v>88</v>
      </c>
      <c r="B10" s="2" t="s">
        <v>89</v>
      </c>
      <c r="C10" s="3"/>
      <c r="D10" s="3">
        <v>551479.29</v>
      </c>
      <c r="E10" s="3">
        <v>551479.29</v>
      </c>
      <c r="F10" s="3">
        <v>-730430.51</v>
      </c>
      <c r="G10" s="8">
        <v>-178951.22000000003</v>
      </c>
    </row>
    <row r="11" spans="1:7" x14ac:dyDescent="0.25">
      <c r="A11" s="2" t="s">
        <v>45</v>
      </c>
      <c r="B11" s="2" t="s">
        <v>46</v>
      </c>
      <c r="C11" s="3"/>
      <c r="D11" s="3">
        <v>594581.81999999983</v>
      </c>
      <c r="E11" s="3">
        <v>2178249.7699999996</v>
      </c>
      <c r="F11" s="3">
        <v>-4960124.2899999991</v>
      </c>
      <c r="G11" s="8">
        <v>-2781874.52</v>
      </c>
    </row>
    <row r="12" spans="1:7" x14ac:dyDescent="0.25">
      <c r="A12" s="2" t="s">
        <v>52</v>
      </c>
      <c r="B12" s="2" t="s">
        <v>46</v>
      </c>
      <c r="C12" s="3"/>
      <c r="D12" s="3">
        <v>54440.319999999992</v>
      </c>
      <c r="E12" s="3">
        <v>0</v>
      </c>
      <c r="F12" s="3">
        <v>0</v>
      </c>
      <c r="G12" s="8">
        <v>0</v>
      </c>
    </row>
    <row r="13" spans="1:7" x14ac:dyDescent="0.25">
      <c r="A13" s="2" t="s">
        <v>57</v>
      </c>
      <c r="B13" s="2" t="s">
        <v>46</v>
      </c>
      <c r="C13" s="3"/>
      <c r="D13" s="3">
        <v>223412.62000000005</v>
      </c>
      <c r="E13" s="3">
        <v>0</v>
      </c>
      <c r="F13" s="3">
        <v>0</v>
      </c>
      <c r="G13" s="8">
        <v>0</v>
      </c>
    </row>
    <row r="14" spans="1:7" x14ac:dyDescent="0.25">
      <c r="A14" s="2" t="s">
        <v>58</v>
      </c>
      <c r="B14" s="2" t="s">
        <v>46</v>
      </c>
      <c r="C14" s="3"/>
      <c r="D14" s="3">
        <v>864191.28</v>
      </c>
      <c r="E14" s="3">
        <v>0</v>
      </c>
      <c r="F14" s="3">
        <v>0</v>
      </c>
      <c r="G14" s="8">
        <v>0</v>
      </c>
    </row>
    <row r="15" spans="1:7" x14ac:dyDescent="0.25">
      <c r="A15" s="2" t="s">
        <v>76</v>
      </c>
      <c r="B15" s="2" t="s">
        <v>46</v>
      </c>
      <c r="C15" s="3"/>
      <c r="D15" s="3">
        <v>207480.47</v>
      </c>
      <c r="E15" s="3">
        <v>0</v>
      </c>
      <c r="F15" s="3">
        <v>0</v>
      </c>
      <c r="G15" s="8">
        <v>0</v>
      </c>
    </row>
    <row r="16" spans="1:7" x14ac:dyDescent="0.25">
      <c r="A16" s="2" t="s">
        <v>77</v>
      </c>
      <c r="B16" s="2" t="s">
        <v>46</v>
      </c>
      <c r="C16" s="3"/>
      <c r="D16" s="3">
        <v>74638</v>
      </c>
      <c r="E16" s="3">
        <v>0</v>
      </c>
      <c r="F16" s="3">
        <v>0</v>
      </c>
      <c r="G16" s="8">
        <v>0</v>
      </c>
    </row>
    <row r="17" spans="1:7" x14ac:dyDescent="0.25">
      <c r="A17" s="2" t="s">
        <v>78</v>
      </c>
      <c r="B17" s="2" t="s">
        <v>46</v>
      </c>
      <c r="C17" s="3"/>
      <c r="D17" s="3">
        <v>35740.410000000003</v>
      </c>
      <c r="E17" s="3">
        <v>0</v>
      </c>
      <c r="F17" s="3">
        <v>0</v>
      </c>
      <c r="G17" s="8">
        <v>0</v>
      </c>
    </row>
    <row r="18" spans="1:7" x14ac:dyDescent="0.25">
      <c r="A18" s="2" t="s">
        <v>81</v>
      </c>
      <c r="B18" s="2" t="s">
        <v>46</v>
      </c>
      <c r="C18" s="3"/>
      <c r="D18" s="3">
        <v>123764.84999999999</v>
      </c>
      <c r="E18" s="3">
        <v>0</v>
      </c>
      <c r="F18" s="3">
        <v>0</v>
      </c>
      <c r="G18" s="8">
        <v>0</v>
      </c>
    </row>
    <row r="19" spans="1:7" x14ac:dyDescent="0.25">
      <c r="A19" s="2" t="s">
        <v>95</v>
      </c>
      <c r="B19" s="2" t="s">
        <v>96</v>
      </c>
      <c r="C19" s="3"/>
      <c r="D19" s="3">
        <v>600</v>
      </c>
      <c r="E19" s="3">
        <v>600</v>
      </c>
      <c r="F19" s="3">
        <v>0</v>
      </c>
      <c r="G19" s="8">
        <v>600</v>
      </c>
    </row>
    <row r="20" spans="1:7" x14ac:dyDescent="0.25">
      <c r="A20" s="2" t="s">
        <v>47</v>
      </c>
      <c r="B20" s="2" t="s">
        <v>48</v>
      </c>
      <c r="C20" s="3">
        <v>2500</v>
      </c>
      <c r="D20" s="3">
        <f>1955427.13+C20</f>
        <v>1957927.13</v>
      </c>
      <c r="E20" s="3">
        <f>D20+D21</f>
        <v>2409606.7399999998</v>
      </c>
      <c r="F20" s="3">
        <v>-6619117.1700000009</v>
      </c>
      <c r="G20" s="8">
        <f>E20+F20</f>
        <v>-4209510.4300000016</v>
      </c>
    </row>
    <row r="21" spans="1:7" x14ac:dyDescent="0.25">
      <c r="A21" s="2" t="s">
        <v>49</v>
      </c>
      <c r="B21" s="2" t="s">
        <v>48</v>
      </c>
      <c r="C21" s="3"/>
      <c r="D21" s="3">
        <v>451679.61</v>
      </c>
      <c r="E21" s="3">
        <v>0</v>
      </c>
      <c r="F21" s="3">
        <v>0</v>
      </c>
      <c r="G21" s="8">
        <v>0</v>
      </c>
    </row>
    <row r="22" spans="1:7" x14ac:dyDescent="0.25">
      <c r="A22" s="2" t="s">
        <v>68</v>
      </c>
      <c r="B22" s="2" t="s">
        <v>69</v>
      </c>
      <c r="C22" s="3"/>
      <c r="D22" s="3">
        <v>196187.48000000004</v>
      </c>
      <c r="E22" s="3">
        <v>196187.48000000004</v>
      </c>
      <c r="F22" s="3">
        <v>-107319.48</v>
      </c>
      <c r="G22" s="14">
        <v>88868.000000000044</v>
      </c>
    </row>
    <row r="23" spans="1:7" x14ac:dyDescent="0.25">
      <c r="A23" s="2" t="s">
        <v>24</v>
      </c>
      <c r="B23" s="2" t="s">
        <v>25</v>
      </c>
      <c r="C23" s="3">
        <v>500</v>
      </c>
      <c r="D23" s="3">
        <f>332826.84+C23</f>
        <v>333326.84000000003</v>
      </c>
      <c r="E23" s="3">
        <f>D23</f>
        <v>333326.84000000003</v>
      </c>
      <c r="F23" s="3">
        <v>-1776855.2200000002</v>
      </c>
      <c r="G23" s="8">
        <f>E23+F23</f>
        <v>-1443528.3800000001</v>
      </c>
    </row>
    <row r="24" spans="1:7" x14ac:dyDescent="0.25">
      <c r="A24" s="2" t="s">
        <v>70</v>
      </c>
      <c r="B24" s="2" t="s">
        <v>71</v>
      </c>
      <c r="C24" s="3"/>
      <c r="D24" s="3">
        <v>0</v>
      </c>
      <c r="E24" s="3">
        <v>0</v>
      </c>
      <c r="F24" s="3">
        <v>0</v>
      </c>
      <c r="G24" s="8">
        <v>0</v>
      </c>
    </row>
    <row r="25" spans="1:7" x14ac:dyDescent="0.25">
      <c r="A25" s="2" t="s">
        <v>7</v>
      </c>
      <c r="B25" s="2" t="s">
        <v>8</v>
      </c>
      <c r="C25" s="3"/>
      <c r="D25" s="3">
        <v>262890.64</v>
      </c>
      <c r="E25" s="3">
        <f>D25+D26+D27+D28</f>
        <v>945998.36</v>
      </c>
      <c r="F25" s="3">
        <v>-2062272.72</v>
      </c>
      <c r="G25" s="8">
        <f>E25+F25</f>
        <v>-1116274.3599999999</v>
      </c>
    </row>
    <row r="26" spans="1:7" x14ac:dyDescent="0.25">
      <c r="A26" s="2" t="s">
        <v>13</v>
      </c>
      <c r="B26" s="2" t="s">
        <v>8</v>
      </c>
      <c r="C26" s="3">
        <v>1000</v>
      </c>
      <c r="D26" s="3">
        <f>600536.07+C26</f>
        <v>601536.06999999995</v>
      </c>
      <c r="E26" s="3">
        <v>0</v>
      </c>
      <c r="F26" s="3">
        <v>0</v>
      </c>
      <c r="G26" s="8">
        <v>0</v>
      </c>
    </row>
    <row r="27" spans="1:7" x14ac:dyDescent="0.25">
      <c r="A27" s="2" t="s">
        <v>99</v>
      </c>
      <c r="B27" s="2" t="s">
        <v>8</v>
      </c>
      <c r="C27" s="3"/>
      <c r="D27" s="3">
        <v>0</v>
      </c>
      <c r="E27" s="3">
        <v>0</v>
      </c>
      <c r="F27" s="3">
        <v>0</v>
      </c>
      <c r="G27" s="8">
        <v>0</v>
      </c>
    </row>
    <row r="28" spans="1:7" x14ac:dyDescent="0.25">
      <c r="A28" s="2" t="s">
        <v>82</v>
      </c>
      <c r="B28" s="2" t="s">
        <v>8</v>
      </c>
      <c r="C28" s="3"/>
      <c r="D28" s="3">
        <v>81571.649999999994</v>
      </c>
      <c r="E28" s="3">
        <v>0</v>
      </c>
      <c r="F28" s="3">
        <v>0</v>
      </c>
      <c r="G28" s="8">
        <v>0</v>
      </c>
    </row>
    <row r="29" spans="1:7" x14ac:dyDescent="0.25">
      <c r="A29" s="2" t="s">
        <v>5</v>
      </c>
      <c r="B29" s="2" t="s">
        <v>6</v>
      </c>
      <c r="C29" s="3"/>
      <c r="D29" s="3">
        <v>102300</v>
      </c>
      <c r="E29" s="3">
        <v>0</v>
      </c>
      <c r="F29" s="3">
        <v>0</v>
      </c>
      <c r="G29" s="8">
        <v>0</v>
      </c>
    </row>
    <row r="30" spans="1:7" x14ac:dyDescent="0.25">
      <c r="A30" s="2" t="s">
        <v>100</v>
      </c>
      <c r="B30" s="2" t="s">
        <v>6</v>
      </c>
      <c r="C30" s="3"/>
      <c r="D30" s="3">
        <v>0</v>
      </c>
      <c r="E30" s="3">
        <v>0</v>
      </c>
      <c r="F30" s="3">
        <v>0</v>
      </c>
      <c r="G30" s="8">
        <v>0</v>
      </c>
    </row>
    <row r="31" spans="1:7" x14ac:dyDescent="0.25">
      <c r="A31" s="2" t="s">
        <v>85</v>
      </c>
      <c r="B31" s="2" t="s">
        <v>6</v>
      </c>
      <c r="C31" s="3"/>
      <c r="D31" s="3">
        <v>252661.64999999997</v>
      </c>
      <c r="E31" s="3">
        <v>0</v>
      </c>
      <c r="F31" s="3">
        <v>0</v>
      </c>
      <c r="G31" s="8">
        <v>0</v>
      </c>
    </row>
    <row r="32" spans="1:7" x14ac:dyDescent="0.25">
      <c r="A32" s="2" t="s">
        <v>97</v>
      </c>
      <c r="B32" s="2" t="s">
        <v>6</v>
      </c>
      <c r="C32" s="3"/>
      <c r="D32" s="3">
        <v>1721.84</v>
      </c>
      <c r="E32" s="3">
        <v>0</v>
      </c>
      <c r="F32" s="3">
        <v>0</v>
      </c>
      <c r="G32" s="8">
        <v>0</v>
      </c>
    </row>
    <row r="33" spans="1:7" x14ac:dyDescent="0.25">
      <c r="A33" s="2" t="s">
        <v>98</v>
      </c>
      <c r="B33" s="2" t="s">
        <v>6</v>
      </c>
      <c r="C33" s="3"/>
      <c r="D33" s="3">
        <v>817116.35000000009</v>
      </c>
      <c r="E33" s="3">
        <v>1173799.8400000001</v>
      </c>
      <c r="F33" s="3">
        <v>-62425.57</v>
      </c>
      <c r="G33" s="8">
        <v>1111374.27</v>
      </c>
    </row>
    <row r="34" spans="1:7" x14ac:dyDescent="0.25">
      <c r="A34" s="2" t="s">
        <v>60</v>
      </c>
      <c r="B34" s="2" t="s">
        <v>61</v>
      </c>
      <c r="C34" s="3"/>
      <c r="D34" s="3">
        <v>11516.409999999998</v>
      </c>
      <c r="E34" s="3">
        <v>11516.409999999998</v>
      </c>
      <c r="F34" s="3">
        <v>0</v>
      </c>
      <c r="G34" s="8">
        <v>11516.41</v>
      </c>
    </row>
    <row r="35" spans="1:7" x14ac:dyDescent="0.25">
      <c r="A35" s="2" t="s">
        <v>3</v>
      </c>
      <c r="B35" s="2" t="s">
        <v>4</v>
      </c>
      <c r="C35" s="3"/>
      <c r="D35" s="3">
        <v>4000</v>
      </c>
      <c r="E35" s="3">
        <v>4000</v>
      </c>
      <c r="F35" s="3">
        <v>-20439.580000000002</v>
      </c>
      <c r="G35" s="8">
        <v>-16439.580000000002</v>
      </c>
    </row>
    <row r="36" spans="1:7" x14ac:dyDescent="0.25">
      <c r="A36" s="2" t="s">
        <v>80</v>
      </c>
      <c r="B36" s="2" t="s">
        <v>4</v>
      </c>
      <c r="C36" s="3"/>
      <c r="D36" s="3">
        <v>0</v>
      </c>
      <c r="E36" s="3">
        <v>0</v>
      </c>
      <c r="F36" s="3">
        <v>-1236701.0099999998</v>
      </c>
      <c r="G36" s="8">
        <v>-1236701.0099999998</v>
      </c>
    </row>
    <row r="37" spans="1:7" x14ac:dyDescent="0.25">
      <c r="A37" s="2" t="s">
        <v>66</v>
      </c>
      <c r="B37" s="2" t="s">
        <v>67</v>
      </c>
      <c r="C37" s="3"/>
      <c r="D37" s="3">
        <v>173351.95999999996</v>
      </c>
      <c r="E37" s="3">
        <v>173351.95999999996</v>
      </c>
      <c r="F37" s="3">
        <v>-203554.46</v>
      </c>
      <c r="G37" s="8">
        <v>-30202.500000000029</v>
      </c>
    </row>
    <row r="38" spans="1:7" x14ac:dyDescent="0.25">
      <c r="A38" s="2" t="s">
        <v>34</v>
      </c>
      <c r="B38" s="2" t="s">
        <v>35</v>
      </c>
      <c r="C38" s="3"/>
      <c r="D38" s="3">
        <v>326033.23999999993</v>
      </c>
      <c r="E38" s="3">
        <v>326033.23999999993</v>
      </c>
      <c r="F38" s="3">
        <v>-2790381.2899999996</v>
      </c>
      <c r="G38" s="8">
        <v>-2464348.0499999998</v>
      </c>
    </row>
    <row r="39" spans="1:7" x14ac:dyDescent="0.25">
      <c r="A39" s="2" t="s">
        <v>43</v>
      </c>
      <c r="B39" s="2" t="s">
        <v>44</v>
      </c>
      <c r="C39" s="3"/>
      <c r="D39" s="3">
        <v>302829.46999999997</v>
      </c>
      <c r="E39" s="3">
        <v>302829.46999999997</v>
      </c>
      <c r="F39" s="3">
        <v>-932574.85000000009</v>
      </c>
      <c r="G39" s="8">
        <v>-629745.38000000012</v>
      </c>
    </row>
    <row r="40" spans="1:7" x14ac:dyDescent="0.25">
      <c r="A40" s="2" t="s">
        <v>50</v>
      </c>
      <c r="B40" s="2" t="s">
        <v>51</v>
      </c>
      <c r="C40" s="3"/>
      <c r="D40" s="3">
        <v>1970147.2200000004</v>
      </c>
      <c r="E40" s="3">
        <v>2376123.7600000002</v>
      </c>
      <c r="F40" s="3">
        <v>-1745683.5300000003</v>
      </c>
      <c r="G40" s="8">
        <v>630440.23</v>
      </c>
    </row>
    <row r="41" spans="1:7" x14ac:dyDescent="0.25">
      <c r="A41" s="2" t="s">
        <v>72</v>
      </c>
      <c r="B41" s="2" t="s">
        <v>51</v>
      </c>
      <c r="C41" s="3"/>
      <c r="D41" s="3">
        <v>405976.53999999992</v>
      </c>
      <c r="E41" s="3">
        <v>0</v>
      </c>
      <c r="F41" s="3">
        <v>0</v>
      </c>
      <c r="G41" s="8">
        <v>0</v>
      </c>
    </row>
    <row r="42" spans="1:7" x14ac:dyDescent="0.25">
      <c r="A42" s="2" t="s">
        <v>11</v>
      </c>
      <c r="B42" s="2" t="s">
        <v>12</v>
      </c>
      <c r="C42" s="3"/>
      <c r="D42" s="3">
        <v>258735.57</v>
      </c>
      <c r="E42" s="3">
        <v>258735.57</v>
      </c>
      <c r="F42" s="3">
        <v>-2046350.06</v>
      </c>
      <c r="G42" s="8">
        <v>-1787614.49</v>
      </c>
    </row>
    <row r="43" spans="1:7" x14ac:dyDescent="0.25">
      <c r="A43" s="2" t="s">
        <v>16</v>
      </c>
      <c r="B43" s="2" t="s">
        <v>17</v>
      </c>
      <c r="C43" s="3">
        <v>500</v>
      </c>
      <c r="D43" s="3">
        <f>1273673.16+C43</f>
        <v>1274173.1599999999</v>
      </c>
      <c r="E43" s="3">
        <f>D43+D44+D45</f>
        <v>1483608.97</v>
      </c>
      <c r="F43" s="3">
        <v>-4046634.2699999996</v>
      </c>
      <c r="G43" s="8">
        <f>E43+F43</f>
        <v>-2563025.2999999998</v>
      </c>
    </row>
    <row r="44" spans="1:7" x14ac:dyDescent="0.25">
      <c r="A44" s="2" t="s">
        <v>18</v>
      </c>
      <c r="B44" s="2" t="s">
        <v>17</v>
      </c>
      <c r="C44" s="3"/>
      <c r="D44" s="3">
        <v>209435.81</v>
      </c>
      <c r="E44" s="3">
        <v>0</v>
      </c>
      <c r="F44" s="3">
        <v>0</v>
      </c>
      <c r="G44" s="8">
        <v>0</v>
      </c>
    </row>
    <row r="45" spans="1:7" x14ac:dyDescent="0.25">
      <c r="A45" s="2" t="s">
        <v>101</v>
      </c>
      <c r="B45" s="2" t="s">
        <v>17</v>
      </c>
      <c r="C45" s="3"/>
      <c r="D45" s="3">
        <v>0</v>
      </c>
      <c r="E45" s="3">
        <v>0</v>
      </c>
      <c r="F45" s="3">
        <v>0</v>
      </c>
      <c r="G45" s="8">
        <v>0</v>
      </c>
    </row>
    <row r="46" spans="1:7" x14ac:dyDescent="0.25">
      <c r="A46" s="2" t="s">
        <v>30</v>
      </c>
      <c r="B46" s="2" t="s">
        <v>31</v>
      </c>
      <c r="C46" s="3"/>
      <c r="D46" s="3">
        <v>590628.22000000009</v>
      </c>
      <c r="E46" s="3">
        <v>5537986.8399999999</v>
      </c>
      <c r="F46" s="3">
        <v>-25761551.440000005</v>
      </c>
      <c r="G46" s="8">
        <v>-20223564.600000005</v>
      </c>
    </row>
    <row r="47" spans="1:7" x14ac:dyDescent="0.25">
      <c r="A47" s="2" t="s">
        <v>38</v>
      </c>
      <c r="B47" s="2" t="s">
        <v>31</v>
      </c>
      <c r="C47" s="3"/>
      <c r="D47" s="3">
        <v>4362901.7699999996</v>
      </c>
      <c r="E47" s="3">
        <v>0</v>
      </c>
      <c r="F47" s="3">
        <v>0</v>
      </c>
      <c r="G47" s="8">
        <v>0</v>
      </c>
    </row>
    <row r="48" spans="1:7" x14ac:dyDescent="0.25">
      <c r="A48" s="2" t="s">
        <v>83</v>
      </c>
      <c r="B48" s="2" t="s">
        <v>31</v>
      </c>
      <c r="C48" s="3"/>
      <c r="D48" s="3">
        <v>0</v>
      </c>
      <c r="E48" s="3">
        <v>0</v>
      </c>
      <c r="F48" s="3">
        <v>0</v>
      </c>
      <c r="G48" s="8">
        <v>0</v>
      </c>
    </row>
    <row r="49" spans="1:7" x14ac:dyDescent="0.25">
      <c r="A49" s="2" t="s">
        <v>90</v>
      </c>
      <c r="B49" s="2" t="s">
        <v>31</v>
      </c>
      <c r="C49" s="3"/>
      <c r="D49" s="3">
        <v>331544.44</v>
      </c>
      <c r="E49" s="3">
        <v>0</v>
      </c>
      <c r="F49" s="3">
        <v>0</v>
      </c>
      <c r="G49" s="8">
        <v>0</v>
      </c>
    </row>
    <row r="50" spans="1:7" x14ac:dyDescent="0.25">
      <c r="A50" s="2" t="s">
        <v>93</v>
      </c>
      <c r="B50" s="2" t="s">
        <v>31</v>
      </c>
      <c r="C50" s="3"/>
      <c r="D50" s="3">
        <v>230922.26</v>
      </c>
      <c r="E50" s="3">
        <v>0</v>
      </c>
      <c r="F50" s="3">
        <v>0</v>
      </c>
      <c r="G50" s="8">
        <v>0</v>
      </c>
    </row>
    <row r="51" spans="1:7" x14ac:dyDescent="0.25">
      <c r="A51" s="2" t="s">
        <v>94</v>
      </c>
      <c r="B51" s="2" t="s">
        <v>31</v>
      </c>
      <c r="C51" s="3"/>
      <c r="D51" s="3">
        <v>21990.149999999998</v>
      </c>
      <c r="E51" s="3">
        <v>0</v>
      </c>
      <c r="F51" s="3">
        <v>0</v>
      </c>
      <c r="G51" s="8">
        <v>0</v>
      </c>
    </row>
    <row r="52" spans="1:7" x14ac:dyDescent="0.25">
      <c r="A52" s="2" t="s">
        <v>36</v>
      </c>
      <c r="B52" s="2" t="s">
        <v>37</v>
      </c>
      <c r="C52" s="3"/>
      <c r="D52" s="3">
        <v>293257.44</v>
      </c>
      <c r="E52" s="3">
        <v>709443.76</v>
      </c>
      <c r="F52" s="3">
        <v>-355146.82</v>
      </c>
      <c r="G52" s="8">
        <v>354296.94</v>
      </c>
    </row>
    <row r="53" spans="1:7" x14ac:dyDescent="0.25">
      <c r="A53" s="2" t="s">
        <v>63</v>
      </c>
      <c r="B53" s="2" t="s">
        <v>37</v>
      </c>
      <c r="C53" s="3"/>
      <c r="D53" s="3">
        <v>281416.27</v>
      </c>
      <c r="E53" s="3">
        <v>0</v>
      </c>
      <c r="F53" s="3">
        <v>0</v>
      </c>
      <c r="G53" s="8">
        <v>0</v>
      </c>
    </row>
    <row r="54" spans="1:7" x14ac:dyDescent="0.25">
      <c r="A54" s="2" t="s">
        <v>79</v>
      </c>
      <c r="B54" s="2" t="s">
        <v>37</v>
      </c>
      <c r="C54" s="3"/>
      <c r="D54" s="3">
        <v>134770.04999999999</v>
      </c>
      <c r="E54" s="3">
        <v>0</v>
      </c>
      <c r="F54" s="3">
        <v>0</v>
      </c>
      <c r="G54" s="8">
        <v>0</v>
      </c>
    </row>
    <row r="55" spans="1:7" x14ac:dyDescent="0.25">
      <c r="A55" s="2" t="s">
        <v>55</v>
      </c>
      <c r="B55" s="2" t="s">
        <v>56</v>
      </c>
      <c r="C55" s="3"/>
      <c r="D55" s="3">
        <v>188055.85</v>
      </c>
      <c r="E55" s="3">
        <v>188055.85</v>
      </c>
      <c r="F55" s="3">
        <v>-75340.150000000009</v>
      </c>
      <c r="G55" s="8">
        <v>112715.7</v>
      </c>
    </row>
    <row r="56" spans="1:7" x14ac:dyDescent="0.25">
      <c r="A56" s="2" t="s">
        <v>102</v>
      </c>
      <c r="B56" s="2" t="s">
        <v>106</v>
      </c>
      <c r="C56" s="3"/>
      <c r="D56" s="3">
        <v>0</v>
      </c>
      <c r="E56" s="3">
        <v>0</v>
      </c>
      <c r="F56" s="3">
        <v>-2142856.1099999994</v>
      </c>
      <c r="G56" s="8">
        <v>-2142856.1099999994</v>
      </c>
    </row>
    <row r="57" spans="1:7" x14ac:dyDescent="0.25">
      <c r="A57" s="2" t="s">
        <v>91</v>
      </c>
      <c r="B57" s="2" t="s">
        <v>92</v>
      </c>
      <c r="C57" s="3"/>
      <c r="D57" s="3">
        <v>172177.59000000003</v>
      </c>
      <c r="E57" s="3">
        <v>172177.59000000003</v>
      </c>
      <c r="F57" s="3">
        <v>-730156.82</v>
      </c>
      <c r="G57" s="8">
        <v>-557979.23</v>
      </c>
    </row>
    <row r="58" spans="1:7" x14ac:dyDescent="0.25">
      <c r="A58" s="2" t="s">
        <v>64</v>
      </c>
      <c r="B58" s="2" t="s">
        <v>65</v>
      </c>
      <c r="C58" s="3"/>
      <c r="D58" s="3">
        <v>65072.28</v>
      </c>
      <c r="E58" s="3">
        <v>65072.28</v>
      </c>
      <c r="F58" s="3">
        <v>-119395.54000000001</v>
      </c>
      <c r="G58" s="8">
        <v>-54323.260000000009</v>
      </c>
    </row>
    <row r="59" spans="1:7" x14ac:dyDescent="0.25">
      <c r="A59" s="2" t="s">
        <v>73</v>
      </c>
      <c r="B59" s="2" t="s">
        <v>74</v>
      </c>
      <c r="C59" s="3"/>
      <c r="D59" s="3">
        <v>7500</v>
      </c>
      <c r="E59" s="3">
        <v>7500</v>
      </c>
      <c r="F59" s="3">
        <v>-754920.57000000007</v>
      </c>
      <c r="G59" s="8">
        <v>-747420.57000000007</v>
      </c>
    </row>
    <row r="60" spans="1:7" x14ac:dyDescent="0.25">
      <c r="A60" s="2" t="s">
        <v>53</v>
      </c>
      <c r="B60" s="2" t="s">
        <v>54</v>
      </c>
      <c r="C60" s="3"/>
      <c r="D60" s="3">
        <v>103222.25000000001</v>
      </c>
      <c r="E60" s="3">
        <v>103222.25000000001</v>
      </c>
      <c r="F60" s="3">
        <v>-357422.12000000005</v>
      </c>
      <c r="G60" s="8">
        <v>-254199.87000000005</v>
      </c>
    </row>
    <row r="61" spans="1:7" x14ac:dyDescent="0.25">
      <c r="A61" s="2" t="s">
        <v>103</v>
      </c>
      <c r="B61" s="2" t="s">
        <v>107</v>
      </c>
      <c r="C61" s="3"/>
      <c r="D61" s="3">
        <v>0</v>
      </c>
      <c r="E61" s="3">
        <v>0</v>
      </c>
      <c r="F61" s="3">
        <v>-1961118.75</v>
      </c>
      <c r="G61" s="8">
        <v>-1961118.75</v>
      </c>
    </row>
    <row r="62" spans="1:7" x14ac:dyDescent="0.25">
      <c r="A62" s="2" t="s">
        <v>104</v>
      </c>
      <c r="B62" s="2" t="s">
        <v>108</v>
      </c>
      <c r="C62" s="3"/>
      <c r="D62" s="3">
        <v>0</v>
      </c>
      <c r="E62" s="3">
        <v>0</v>
      </c>
      <c r="F62" s="3">
        <v>-158311.67999999999</v>
      </c>
      <c r="G62" s="8">
        <v>-158311.67999999999</v>
      </c>
    </row>
    <row r="63" spans="1:7" x14ac:dyDescent="0.25">
      <c r="A63" s="2" t="s">
        <v>9</v>
      </c>
      <c r="B63" s="2" t="s">
        <v>10</v>
      </c>
      <c r="C63" s="3"/>
      <c r="D63" s="3">
        <v>2255.4</v>
      </c>
      <c r="E63" s="3">
        <v>614752.02999999991</v>
      </c>
      <c r="F63" s="3">
        <v>-846540.26</v>
      </c>
      <c r="G63" s="8">
        <v>-231788.2300000001</v>
      </c>
    </row>
    <row r="64" spans="1:7" x14ac:dyDescent="0.25">
      <c r="A64" s="2" t="s">
        <v>21</v>
      </c>
      <c r="B64" s="2" t="s">
        <v>10</v>
      </c>
      <c r="C64" s="3"/>
      <c r="D64" s="3">
        <v>207377.56</v>
      </c>
      <c r="E64" s="3">
        <v>0</v>
      </c>
      <c r="F64" s="3">
        <v>0</v>
      </c>
      <c r="G64" s="8">
        <v>0</v>
      </c>
    </row>
    <row r="65" spans="1:9" x14ac:dyDescent="0.25">
      <c r="A65" s="2" t="s">
        <v>59</v>
      </c>
      <c r="B65" s="2" t="s">
        <v>10</v>
      </c>
      <c r="C65" s="3"/>
      <c r="D65" s="3">
        <v>370086.22999999992</v>
      </c>
      <c r="E65" s="3">
        <v>0</v>
      </c>
      <c r="F65" s="3">
        <v>0</v>
      </c>
      <c r="G65" s="8">
        <v>0</v>
      </c>
    </row>
    <row r="66" spans="1:9" x14ac:dyDescent="0.25">
      <c r="A66" s="2" t="s">
        <v>62</v>
      </c>
      <c r="B66" s="2" t="s">
        <v>10</v>
      </c>
      <c r="C66" s="3"/>
      <c r="D66" s="3">
        <v>1350</v>
      </c>
      <c r="E66" s="3">
        <v>0</v>
      </c>
      <c r="F66" s="3">
        <v>0</v>
      </c>
      <c r="G66" s="8">
        <v>0</v>
      </c>
    </row>
    <row r="67" spans="1:9" x14ac:dyDescent="0.25">
      <c r="A67" s="2" t="s">
        <v>75</v>
      </c>
      <c r="B67" s="2" t="s">
        <v>10</v>
      </c>
      <c r="C67" s="3"/>
      <c r="D67" s="3">
        <v>27574.84</v>
      </c>
      <c r="E67" s="3">
        <v>0</v>
      </c>
      <c r="F67" s="3">
        <v>0</v>
      </c>
      <c r="G67" s="8">
        <v>0</v>
      </c>
    </row>
    <row r="68" spans="1:9" x14ac:dyDescent="0.25">
      <c r="A68" s="2" t="s">
        <v>84</v>
      </c>
      <c r="B68" s="2" t="s">
        <v>10</v>
      </c>
      <c r="C68" s="3"/>
      <c r="D68" s="3">
        <v>6108</v>
      </c>
      <c r="E68" s="3">
        <v>0</v>
      </c>
      <c r="F68" s="3">
        <v>0</v>
      </c>
      <c r="G68" s="8">
        <v>0</v>
      </c>
    </row>
    <row r="69" spans="1:9" x14ac:dyDescent="0.25">
      <c r="A69" s="2" t="s">
        <v>39</v>
      </c>
      <c r="B69" s="2" t="s">
        <v>40</v>
      </c>
      <c r="C69" s="3"/>
      <c r="D69" s="3">
        <v>1208025.4300000002</v>
      </c>
      <c r="E69" s="3">
        <v>1208025.4300000002</v>
      </c>
      <c r="F69" s="3">
        <v>-5830620.4699999997</v>
      </c>
      <c r="G69" s="8">
        <v>-4622595.0399999991</v>
      </c>
    </row>
    <row r="70" spans="1:9" x14ac:dyDescent="0.25">
      <c r="A70" s="2" t="s">
        <v>22</v>
      </c>
      <c r="B70" s="2" t="s">
        <v>23</v>
      </c>
      <c r="C70" s="3"/>
      <c r="D70" s="3">
        <v>1751956.69</v>
      </c>
      <c r="E70" s="3">
        <v>1751956.69</v>
      </c>
      <c r="F70" s="3">
        <v>-5359222.5600000005</v>
      </c>
      <c r="G70" s="8">
        <v>-3607265.87</v>
      </c>
    </row>
    <row r="71" spans="1:9" x14ac:dyDescent="0.25">
      <c r="A71" s="2" t="s">
        <v>41</v>
      </c>
      <c r="B71" s="2" t="s">
        <v>42</v>
      </c>
      <c r="C71" s="3"/>
      <c r="D71" s="3">
        <v>358430.82</v>
      </c>
      <c r="E71" s="3">
        <v>358430.82</v>
      </c>
      <c r="F71" s="3">
        <v>-1013635.7500000002</v>
      </c>
      <c r="G71" s="8">
        <v>-655204.93000000017</v>
      </c>
    </row>
    <row r="72" spans="1:9" x14ac:dyDescent="0.25">
      <c r="A72" s="2" t="s">
        <v>86</v>
      </c>
      <c r="B72" s="2" t="s">
        <v>87</v>
      </c>
      <c r="C72" s="3"/>
      <c r="D72" s="3">
        <v>70016.829999999987</v>
      </c>
      <c r="E72" s="3">
        <v>70016.829999999987</v>
      </c>
      <c r="F72" s="3">
        <v>-227114.04</v>
      </c>
      <c r="G72" s="8">
        <v>-157097.21000000002</v>
      </c>
    </row>
    <row r="73" spans="1:9" x14ac:dyDescent="0.25">
      <c r="A73" s="2" t="s">
        <v>26</v>
      </c>
      <c r="B73" s="2" t="s">
        <v>27</v>
      </c>
      <c r="C73" s="3"/>
      <c r="D73" s="3">
        <v>21169.030000000002</v>
      </c>
      <c r="E73" s="3">
        <v>21169.030000000002</v>
      </c>
      <c r="F73" s="3">
        <v>-165198.22999999998</v>
      </c>
      <c r="G73" s="8">
        <v>-144029.19999999998</v>
      </c>
    </row>
    <row r="74" spans="1:9" x14ac:dyDescent="0.25">
      <c r="A74" s="2" t="s">
        <v>14</v>
      </c>
      <c r="B74" s="2" t="s">
        <v>15</v>
      </c>
      <c r="C74" s="3"/>
      <c r="D74" s="3">
        <v>107347.96999999999</v>
      </c>
      <c r="E74" s="3">
        <v>107347.96999999999</v>
      </c>
      <c r="F74" s="3">
        <v>-400191.36000000004</v>
      </c>
      <c r="G74" s="8">
        <v>-292843.39000000007</v>
      </c>
    </row>
    <row r="75" spans="1:9" x14ac:dyDescent="0.25">
      <c r="A75" s="2" t="s">
        <v>32</v>
      </c>
      <c r="B75" s="2" t="s">
        <v>33</v>
      </c>
      <c r="C75" s="3"/>
      <c r="D75" s="3">
        <v>24338.74</v>
      </c>
      <c r="E75" s="3">
        <v>24338.74</v>
      </c>
      <c r="F75" s="3">
        <v>0</v>
      </c>
      <c r="G75" s="8">
        <v>24338.74</v>
      </c>
      <c r="I75" s="10"/>
    </row>
    <row r="76" spans="1:9" x14ac:dyDescent="0.25">
      <c r="A76" s="2" t="s">
        <v>28</v>
      </c>
      <c r="B76" s="2" t="s">
        <v>29</v>
      </c>
      <c r="C76" s="3"/>
      <c r="D76" s="3">
        <v>84281.239999999991</v>
      </c>
      <c r="E76" s="3">
        <v>84281.239999999991</v>
      </c>
      <c r="F76" s="3">
        <v>-247385.3</v>
      </c>
      <c r="G76" s="8">
        <v>-163104.06</v>
      </c>
    </row>
    <row r="77" spans="1:9" x14ac:dyDescent="0.25">
      <c r="A77" s="7" t="s">
        <v>105</v>
      </c>
      <c r="B77" s="7"/>
      <c r="C77" s="11">
        <f>SUM(C9:C76)</f>
        <v>4500</v>
      </c>
      <c r="D77" s="11">
        <f>SUM(D9:D76)</f>
        <v>23749825.050000004</v>
      </c>
      <c r="E77" s="11">
        <f>SUM(E9:E76)</f>
        <v>23749825.050000001</v>
      </c>
      <c r="F77" s="11">
        <f>SUM(F9:F76)</f>
        <v>-75894439.890000015</v>
      </c>
      <c r="G77" s="12">
        <f>G75+G55+G52+G40+G34+G33+G22+G19</f>
        <v>2334150.29</v>
      </c>
    </row>
  </sheetData>
  <mergeCells count="1">
    <mergeCell ref="A7:G7"/>
  </mergeCell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Consolidado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cp:lastPrinted>2026-03-18T20:58:31Z</cp:lastPrinted>
  <dcterms:created xsi:type="dcterms:W3CDTF">2026-03-18T19:23:13Z</dcterms:created>
  <dcterms:modified xsi:type="dcterms:W3CDTF">2026-03-20T15:15:19Z</dcterms:modified>
</cp:coreProperties>
</file>