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Agosto\"/>
    </mc:Choice>
  </mc:AlternateContent>
  <xr:revisionPtr revIDLastSave="0" documentId="13_ncr:1_{CF324B58-2785-4F97-A102-A210BAF68860}" xr6:coauthVersionLast="47" xr6:coauthVersionMax="47" xr10:uidLastSave="{00000000-0000-0000-0000-000000000000}"/>
  <bookViews>
    <workbookView xWindow="-120" yWindow="-120" windowWidth="29040" windowHeight="15840" tabRatio="715" xr2:uid="{ECEFAB20-5EF6-483D-803D-0B0C60C8078E}"/>
  </bookViews>
  <sheets>
    <sheet name="Anexo Portaria Agost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1" i="5" l="1"/>
  <c r="M4" i="5"/>
  <c r="C59" i="5"/>
  <c r="M59" i="5" s="1"/>
  <c r="E36" i="5"/>
  <c r="M36" i="5" s="1"/>
  <c r="N101" i="5"/>
  <c r="O101" i="5"/>
  <c r="K101" i="5"/>
  <c r="J101" i="5"/>
  <c r="I101" i="5"/>
  <c r="D101" i="5"/>
  <c r="M100" i="5"/>
  <c r="F100" i="5"/>
  <c r="M99" i="5"/>
  <c r="F99" i="5"/>
  <c r="M98" i="5"/>
  <c r="F98" i="5"/>
  <c r="M97" i="5"/>
  <c r="F97" i="5"/>
  <c r="M95" i="5"/>
  <c r="F95" i="5"/>
  <c r="M94" i="5"/>
  <c r="F94" i="5"/>
  <c r="M93" i="5"/>
  <c r="F93" i="5"/>
  <c r="M92" i="5"/>
  <c r="F92" i="5"/>
  <c r="M91" i="5"/>
  <c r="F91" i="5"/>
  <c r="M90" i="5"/>
  <c r="F90" i="5"/>
  <c r="M89" i="5"/>
  <c r="F89" i="5"/>
  <c r="M88" i="5"/>
  <c r="F88" i="5"/>
  <c r="M87" i="5"/>
  <c r="F87" i="5"/>
  <c r="M86" i="5"/>
  <c r="F86" i="5"/>
  <c r="M85" i="5"/>
  <c r="F85" i="5"/>
  <c r="M84" i="5"/>
  <c r="F84" i="5"/>
  <c r="M83" i="5"/>
  <c r="F83" i="5"/>
  <c r="M82" i="5"/>
  <c r="F82" i="5"/>
  <c r="M81" i="5"/>
  <c r="F81" i="5"/>
  <c r="M80" i="5"/>
  <c r="F80" i="5"/>
  <c r="M79" i="5"/>
  <c r="F79" i="5"/>
  <c r="M78" i="5"/>
  <c r="F78" i="5"/>
  <c r="M77" i="5"/>
  <c r="F77" i="5"/>
  <c r="M76" i="5"/>
  <c r="F76" i="5"/>
  <c r="M75" i="5"/>
  <c r="F75" i="5"/>
  <c r="M74" i="5"/>
  <c r="F74" i="5"/>
  <c r="M73" i="5"/>
  <c r="F73" i="5"/>
  <c r="M72" i="5"/>
  <c r="F72" i="5"/>
  <c r="M71" i="5"/>
  <c r="F71" i="5"/>
  <c r="M70" i="5"/>
  <c r="F70" i="5"/>
  <c r="M69" i="5"/>
  <c r="F69" i="5"/>
  <c r="M68" i="5"/>
  <c r="F68" i="5"/>
  <c r="M67" i="5"/>
  <c r="F67" i="5"/>
  <c r="M66" i="5"/>
  <c r="F66" i="5"/>
  <c r="M65" i="5"/>
  <c r="F65" i="5"/>
  <c r="M64" i="5"/>
  <c r="F64" i="5"/>
  <c r="M63" i="5"/>
  <c r="F63" i="5"/>
  <c r="M62" i="5"/>
  <c r="F62" i="5"/>
  <c r="M61" i="5"/>
  <c r="F61" i="5"/>
  <c r="M60" i="5"/>
  <c r="F60" i="5"/>
  <c r="F59" i="5"/>
  <c r="C101" i="5"/>
  <c r="M58" i="5"/>
  <c r="F58" i="5"/>
  <c r="M57" i="5"/>
  <c r="F57" i="5"/>
  <c r="M56" i="5"/>
  <c r="F56" i="5"/>
  <c r="M55" i="5"/>
  <c r="F55" i="5"/>
  <c r="M54" i="5"/>
  <c r="F54" i="5"/>
  <c r="M53" i="5"/>
  <c r="F53" i="5"/>
  <c r="M52" i="5"/>
  <c r="F52" i="5"/>
  <c r="M51" i="5"/>
  <c r="F51" i="5"/>
  <c r="M50" i="5"/>
  <c r="F50" i="5"/>
  <c r="M49" i="5"/>
  <c r="F49" i="5"/>
  <c r="M48" i="5"/>
  <c r="F48" i="5"/>
  <c r="M47" i="5"/>
  <c r="F47" i="5"/>
  <c r="M46" i="5"/>
  <c r="F46" i="5"/>
  <c r="M45" i="5"/>
  <c r="F45" i="5"/>
  <c r="M44" i="5"/>
  <c r="F44" i="5"/>
  <c r="M43" i="5"/>
  <c r="F43" i="5"/>
  <c r="M42" i="5"/>
  <c r="F42" i="5"/>
  <c r="M41" i="5"/>
  <c r="F41" i="5"/>
  <c r="M40" i="5"/>
  <c r="F40" i="5"/>
  <c r="M39" i="5"/>
  <c r="F39" i="5"/>
  <c r="F38" i="5"/>
  <c r="M37" i="5"/>
  <c r="F37" i="5"/>
  <c r="F36" i="5"/>
  <c r="M35" i="5"/>
  <c r="F35" i="5"/>
  <c r="M34" i="5"/>
  <c r="F34" i="5"/>
  <c r="M33" i="5"/>
  <c r="F33" i="5"/>
  <c r="M32" i="5"/>
  <c r="F32" i="5"/>
  <c r="M31" i="5"/>
  <c r="F31" i="5"/>
  <c r="M30" i="5"/>
  <c r="F30" i="5"/>
  <c r="M29" i="5"/>
  <c r="F29" i="5"/>
  <c r="M28" i="5"/>
  <c r="F28" i="5"/>
  <c r="M27" i="5"/>
  <c r="F27" i="5"/>
  <c r="M26" i="5"/>
  <c r="F26" i="5"/>
  <c r="M25" i="5"/>
  <c r="F25" i="5"/>
  <c r="M24" i="5"/>
  <c r="F24" i="5"/>
  <c r="M23" i="5"/>
  <c r="F23" i="5"/>
  <c r="M22" i="5"/>
  <c r="F22" i="5"/>
  <c r="M21" i="5"/>
  <c r="F21" i="5"/>
  <c r="M20" i="5"/>
  <c r="F20" i="5"/>
  <c r="M19" i="5"/>
  <c r="F19" i="5"/>
  <c r="M18" i="5"/>
  <c r="F18" i="5"/>
  <c r="M17" i="5"/>
  <c r="F17" i="5"/>
  <c r="M16" i="5"/>
  <c r="F16" i="5"/>
  <c r="M15" i="5"/>
  <c r="F15" i="5"/>
  <c r="M14" i="5"/>
  <c r="F14" i="5"/>
  <c r="M13" i="5"/>
  <c r="F13" i="5"/>
  <c r="M12" i="5"/>
  <c r="F12" i="5"/>
  <c r="M11" i="5"/>
  <c r="F11" i="5"/>
  <c r="M10" i="5"/>
  <c r="F10" i="5"/>
  <c r="M9" i="5"/>
  <c r="F9" i="5"/>
  <c r="M8" i="5"/>
  <c r="F8" i="5"/>
  <c r="M7" i="5"/>
  <c r="F7" i="5"/>
  <c r="M6" i="5"/>
  <c r="F6" i="5"/>
  <c r="M5" i="5"/>
  <c r="F5" i="5"/>
  <c r="F4" i="5"/>
  <c r="E101" i="5" l="1"/>
  <c r="M38" i="5"/>
  <c r="M101" i="5" l="1"/>
</calcChain>
</file>

<file path=xl/sharedStrings.xml><?xml version="1.0" encoding="utf-8"?>
<sst xmlns="http://schemas.openxmlformats.org/spreadsheetml/2006/main" count="409" uniqueCount="153">
  <si>
    <t>Total</t>
  </si>
  <si>
    <t>0019259 POLICLINICA MUNICIPAL CONTINENTE</t>
  </si>
  <si>
    <t>420540 Florianópolis</t>
  </si>
  <si>
    <t>0366323 HOSPITAL DIA MARIA SCHMITT</t>
  </si>
  <si>
    <t>420460 Criciúma</t>
  </si>
  <si>
    <t>0610062 HOSPITAL DE OLHOS DE CONCORDIA LTDA</t>
  </si>
  <si>
    <t>420430 Concórdia</t>
  </si>
  <si>
    <t>0946257 BOJ CHAPECO</t>
  </si>
  <si>
    <t>420420 Chapecó</t>
  </si>
  <si>
    <t>2303167 HOSPITAL SANTO ANTONIO DE ITAPEMA</t>
  </si>
  <si>
    <t>420830 Itapema</t>
  </si>
  <si>
    <t>2303892 HOSPITAL SAO FRANCISCO</t>
  </si>
  <si>
    <t>2304155 HOSPITAL SAO ROQUE DE SEARA</t>
  </si>
  <si>
    <t>421750 Seara</t>
  </si>
  <si>
    <t>2306336 HOSPITAL SAO JOSE</t>
  </si>
  <si>
    <t>420890 Jaraguá do Sul</t>
  </si>
  <si>
    <t>2306344 HOSPITAL JARAGUA</t>
  </si>
  <si>
    <t>2335026 AEM AMBULATORIO DE ESPECIALIDADES MEDICAS</t>
  </si>
  <si>
    <t>420200 Balneário Camboriú</t>
  </si>
  <si>
    <t>2379627 HOSPITAL SAMARIA</t>
  </si>
  <si>
    <t>421480 Rio do Sul</t>
  </si>
  <si>
    <t>2418177 HOSPITAL SAO FRANCISCO DE ASSIS</t>
  </si>
  <si>
    <t>421570 Santo Amaro da Imperatriz</t>
  </si>
  <si>
    <t>2418967 HOSPITAL MONSENHOR JOSE LOCKS DE SAO JOAO BATISTA</t>
  </si>
  <si>
    <t>421630 São João Batista</t>
  </si>
  <si>
    <t>2419653 HOSPITAL NOSSA SENHORA DA CONCEICAO HNSC</t>
  </si>
  <si>
    <t>421900 Urussanga</t>
  </si>
  <si>
    <t>2436469 HOSPITAL MUNICIPAL SAO JOSE</t>
  </si>
  <si>
    <t>420910 Joinville</t>
  </si>
  <si>
    <t>2490935 HOSPITAL FELIX DA COSTA GOMES</t>
  </si>
  <si>
    <t>421830 Três Barras</t>
  </si>
  <si>
    <t>2491249 HOSPITAL SANTA CRUZ DE CANOINHAS</t>
  </si>
  <si>
    <t>420380 Canoinhas</t>
  </si>
  <si>
    <t>2492342 HOSPITAL SANTO ANTONIO GUARAMIRIM</t>
  </si>
  <si>
    <t>420650 Guaramirim</t>
  </si>
  <si>
    <t>2521695 HOSPITAL RIO NEGRINHO</t>
  </si>
  <si>
    <t>421500 Rio Negrinho</t>
  </si>
  <si>
    <t>2521792 HOSPITAL E MATERNIDADE SAGRADA FAMILIA</t>
  </si>
  <si>
    <t>421580 São Bento do Sul</t>
  </si>
  <si>
    <t>2521873 HOSPITAL BEATRIZ RAMOS</t>
  </si>
  <si>
    <t>420750 Indaial</t>
  </si>
  <si>
    <t>2522209 HOSPITAL MISERICORDIA</t>
  </si>
  <si>
    <t>420240 Blumenau</t>
  </si>
  <si>
    <t>2522411 HOSPITAL AZAMBUJA</t>
  </si>
  <si>
    <t>420290 Brusque</t>
  </si>
  <si>
    <t>2522489 ASSOCIACAO HOSPITAL E MATERNIDADE DOM JOAQUIM</t>
  </si>
  <si>
    <t>2522691 HOSPITAL E MATERNIDADE MARIETA KONDER BORNHAUSEN</t>
  </si>
  <si>
    <t>420820 Itajaí</t>
  </si>
  <si>
    <t>2538342 HOSPITAL SAO BERNARDO</t>
  </si>
  <si>
    <t>421420 Quilombo</t>
  </si>
  <si>
    <t>2541343 CLINICA DE OLHOS PEREIRA</t>
  </si>
  <si>
    <t>2543079 HOSPITAL MUNICIPAL SAO LUCAS</t>
  </si>
  <si>
    <t>421030 Major Vieira</t>
  </si>
  <si>
    <t>2555840 FUNDACAO HOSPITALAR SANTA OTILIA</t>
  </si>
  <si>
    <t>421170 Orleans</t>
  </si>
  <si>
    <t>2558246 HOSPITAL SANTA ISABEL</t>
  </si>
  <si>
    <t>2558254 HOSPITAL SANTO ANTONIO</t>
  </si>
  <si>
    <t>2566931 POLICLINICA DE REFERENCIA</t>
  </si>
  <si>
    <t>421820 Timbó</t>
  </si>
  <si>
    <t>2568713 HOSPITAL REGIONAL ALTO VALE</t>
  </si>
  <si>
    <t>2641445 POLICLINICA DE REFERENCIA REGIONAL RIO DO SUL</t>
  </si>
  <si>
    <t>2658372 INSTITUTO SANTE HOSPITAL DE DIONISIO CERQUEIRA</t>
  </si>
  <si>
    <t>420500 Dionísio Cerqueira</t>
  </si>
  <si>
    <t>2662914 HOSPITAL SEARA DO BEM MATERNO E INFANTIL</t>
  </si>
  <si>
    <t>420930 Lages</t>
  </si>
  <si>
    <t>2672154 HOSPITAL HOSCOLA</t>
  </si>
  <si>
    <t>421000 Luiz Alves</t>
  </si>
  <si>
    <t>2674327 HOSPITAL NOSSA SENHORA DOS NAVEGANTES</t>
  </si>
  <si>
    <t>421130 Navegantes</t>
  </si>
  <si>
    <t>2691485 HOSPITAL DE GASPAR</t>
  </si>
  <si>
    <t>420590 Gaspar</t>
  </si>
  <si>
    <t>2744937 HOSPITAL INFANTIL PEQUENO ANJO</t>
  </si>
  <si>
    <t>2778831 HOSPITAL NOSSA SENHORA DA IMACULADA CONCEICAO</t>
  </si>
  <si>
    <t>421150 Nova Trento</t>
  </si>
  <si>
    <t>2884402 INSTITUTO WSC DE OFTALMOLOGIA</t>
  </si>
  <si>
    <t>3123251 HOSPITAL DE OLHOS DE BLUMENAU</t>
  </si>
  <si>
    <t>3180948 CLINICA DE OLHOS DR ROBERTO VON HERTWIG</t>
  </si>
  <si>
    <t>3590909 HOSPITAL DA VISAO</t>
  </si>
  <si>
    <t>3678385 BOJ</t>
  </si>
  <si>
    <t>5164222 NIEDERAUER CLINICA DE OLHOS HOSPITAL DIA LTDA</t>
  </si>
  <si>
    <t>5431212 CARDIO VISAO</t>
  </si>
  <si>
    <t>5458471 INSTITUTO DE OLHOS ALTO VALE</t>
  </si>
  <si>
    <t>6567274 CLINICA DE OLHOS ANTONELLI</t>
  </si>
  <si>
    <t>6854729 HOSPITAL MUNICIPAL RUTH CARDOSO</t>
  </si>
  <si>
    <t>7105088 HOSPITAL MUNICIPAL NOSSA SENHORA DA GRACA</t>
  </si>
  <si>
    <t>421620 São Francisco do Sul</t>
  </si>
  <si>
    <t>7200625 ANGIOCLINICA</t>
  </si>
  <si>
    <t>7486596 HOSPITAL REGIONAL DE BIGUACU HELMUTH NASS</t>
  </si>
  <si>
    <t>420230 Biguaçu</t>
  </si>
  <si>
    <t>7728557 BOJ FILIAL</t>
  </si>
  <si>
    <t>7847777 HOSPITAL JOAO SCHREIBER</t>
  </si>
  <si>
    <t>421060 Massaranduba</t>
  </si>
  <si>
    <t>7990774 UNITA ESPECIALIDADES MEDICAS</t>
  </si>
  <si>
    <t>9175849 OPHTALMUS CLINICA DE OLHOS CC</t>
  </si>
  <si>
    <t>9359397 HOSPITAL DA VISAO JOINVILLE</t>
  </si>
  <si>
    <t>9530053 DARIO ANTONELLI OFTALMOLOGIA LTDA</t>
  </si>
  <si>
    <t>9712038 HOSPITAL DE OLHOS DE CRICIUMA</t>
  </si>
  <si>
    <t>9819371 CLINICA MEDICA CORAL</t>
  </si>
  <si>
    <t>Estabelecimentos SC</t>
  </si>
  <si>
    <t>Municípios SC</t>
  </si>
  <si>
    <t>ENCONTRO DE CONTAS – PROGRAMA DE REDUÇÃO DE FILAS DE CIRURGIAS ELETIVAS – AGOSTO 2024 – GESTÃO PLENA</t>
  </si>
  <si>
    <t>Parcelas 3/4</t>
  </si>
  <si>
    <t>Agosto</t>
  </si>
  <si>
    <t>Parcelas Julho</t>
  </si>
  <si>
    <t>3181308 BOTELHO HOSPITAL DIA DA VISAO</t>
  </si>
  <si>
    <t>420320 Camboriú</t>
  </si>
  <si>
    <t>7123019 CLINICA DR CLAUDIOMAR Z DE OLIVEIRA</t>
  </si>
  <si>
    <t>9995471 HOFTALMED</t>
  </si>
  <si>
    <t>0019402 INSTITUTO DE ENSINO E PESQUISA DR IRINEU MAY BRODBECK</t>
  </si>
  <si>
    <t>0136751 NEURON DOR</t>
  </si>
  <si>
    <t>7849753 CUIDAR CLINICA DE ESPECIALIDADES</t>
  </si>
  <si>
    <t>9173234 ICS ITAJAI SERVICOS MEDICOS</t>
  </si>
  <si>
    <t>2504316 HOSPITAL NOSSA SENHORA DOS PRAZERES</t>
  </si>
  <si>
    <t>Subtotal</t>
  </si>
  <si>
    <t>Negativos</t>
  </si>
  <si>
    <t>FUNDO MUNICIPAL DE SAUDE DE BALNEARIO CAMBORIU</t>
  </si>
  <si>
    <t>FUNDO MUNICIPAL DE SAUDE DE BRUSQUE</t>
  </si>
  <si>
    <t>FUNDO MUNICIPAL DE SAUDE DE CAMBORIU</t>
  </si>
  <si>
    <t>FUNDO MUNICIPAL DE SAUDE DE CHAPECO</t>
  </si>
  <si>
    <t>FUNDO MUNICIPAL DE SAUDE DE CONCORDIA</t>
  </si>
  <si>
    <t>FUNDO MUNICIPAL DE SAUDE DE CRICIUMA</t>
  </si>
  <si>
    <t>FUNDO MUNICIPAL DE SAUDE DE BIGUAÇU</t>
  </si>
  <si>
    <t>2691523 HCC HOSPITAL CIRURGICO CAMBORIU</t>
  </si>
  <si>
    <t>FUNDO MUNICIPAL DE SAUDE DE DIONISIO CERQUEIRA</t>
  </si>
  <si>
    <t>FUNDO MUNICIPAL DE SAUDE DE GASPAR</t>
  </si>
  <si>
    <t>FUNDO MUNICIPAL DE SAUDE DE MAJOR VIEIRA</t>
  </si>
  <si>
    <t>FUNDO MUNICIPAL DE SAUDE DE ITAJAI</t>
  </si>
  <si>
    <t>FUNDO MUNICIPAL DE SAUDE DE JOINVILLE</t>
  </si>
  <si>
    <t>FUNDO MUNICIPAL DE SAUDE DE GUARAMIRIM</t>
  </si>
  <si>
    <t>FUNDO MUNICIPAL DE SAUDE DE FLORIANOPOLIS</t>
  </si>
  <si>
    <t>FUNDO MUNICIPAL DE SAUDE DE NOVA TRENTO</t>
  </si>
  <si>
    <t>FUNDO MUNICIPAL DE SAUDE DE RIO DO SUL</t>
  </si>
  <si>
    <t>FUNDO MUNICIPAL DE SAUDE DE RIO NEGRINHO</t>
  </si>
  <si>
    <t>FUNDO MUNICIPAL DE SAUDE DE MASSARANDUBA</t>
  </si>
  <si>
    <t>FUNDO MUNICIPAL DE SAUDE DE NAVEGANTES</t>
  </si>
  <si>
    <t>FUNDO MUNICIPAL DE SAUDE DE QUILOMBO</t>
  </si>
  <si>
    <t>FUNDO MUNICIPAL DE SAUDE DE SAO FRANCISCO DO SUL</t>
  </si>
  <si>
    <t>FUNDO MUNICIPAL DE SAUDE DE SAO JOAO BATISTA</t>
  </si>
  <si>
    <t>FUNDO MUNICIPAL DE SAUDE DE SEARA</t>
  </si>
  <si>
    <t>FUNDO MUNICIPAL DE SAUDE DE TRES BARRAS</t>
  </si>
  <si>
    <t>FUNDO MUNICIPAL DE SAUDE DE URUSSANGA</t>
  </si>
  <si>
    <t>Reproc. CTG</t>
  </si>
  <si>
    <t>FAEC Pago Abr a Jul</t>
  </si>
  <si>
    <t>FAEC Devido Fev</t>
  </si>
  <si>
    <t>2521296 HOSPITAL BETHESDA*</t>
  </si>
  <si>
    <t>Com ajustes</t>
  </si>
  <si>
    <t>Saldo</t>
  </si>
  <si>
    <t>Crédito</t>
  </si>
  <si>
    <t>Débito</t>
  </si>
  <si>
    <t>Delib. CIB 2024</t>
  </si>
  <si>
    <t>*Desconto conforme deliberação nº 304/CIB/2024.</t>
  </si>
  <si>
    <t>9712038 HOSPITAL DE OLHOS DE CRICIUMA**</t>
  </si>
  <si>
    <t>**Desconto conforme deliberação nº 391/CIB/2024.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</si>
</sst>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 &quot;* #,##0.00_-;&quot;-R$ &quot;* #,##0.00_-;_-&quot;R$ &quot;* \-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4" fillId="0" borderId="0" applyBorder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/>
    <xf numFmtId="44" fontId="2" fillId="0" borderId="1" xfId="1" applyFont="1" applyBorder="1"/>
    <xf numFmtId="44" fontId="2" fillId="0" borderId="1" xfId="0" applyNumberFormat="1" applyFont="1" applyBorder="1"/>
    <xf numFmtId="0" fontId="0" fillId="2" borderId="1" xfId="0" applyFill="1" applyBorder="1"/>
    <xf numFmtId="44" fontId="0" fillId="2" borderId="1" xfId="1" applyFont="1" applyFill="1" applyBorder="1"/>
    <xf numFmtId="8" fontId="0" fillId="2" borderId="1" xfId="0" applyNumberFormat="1" applyFill="1" applyBorder="1"/>
    <xf numFmtId="8" fontId="0" fillId="2" borderId="1" xfId="1" applyNumberFormat="1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4" fontId="3" fillId="3" borderId="1" xfId="2" applyFont="1" applyFill="1" applyBorder="1" applyAlignment="1" applyProtection="1">
      <alignment horizontal="center"/>
    </xf>
    <xf numFmtId="44" fontId="0" fillId="2" borderId="1" xfId="0" applyNumberFormat="1" applyFill="1" applyBorder="1"/>
    <xf numFmtId="44" fontId="0" fillId="2" borderId="1" xfId="1" applyNumberFormat="1" applyFont="1" applyFill="1" applyBorder="1"/>
    <xf numFmtId="44" fontId="0" fillId="2" borderId="2" xfId="1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">
    <cellStyle name="Moeda" xfId="1" builtinId="4"/>
    <cellStyle name="Moeda 2" xfId="3" xr:uid="{F5686198-6343-4457-A74F-00FB220E4F50}"/>
    <cellStyle name="Moeda 3" xfId="2" xr:uid="{63D8144F-7A5B-4EF9-A89D-01014DB5C01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0631D-BB45-41E9-9278-2D135D31382D}">
  <dimension ref="A1:O103"/>
  <sheetViews>
    <sheetView tabSelected="1" zoomScale="90" zoomScaleNormal="90" workbookViewId="0">
      <selection activeCell="A103" sqref="A103"/>
    </sheetView>
  </sheetViews>
  <sheetFormatPr defaultRowHeight="15" x14ac:dyDescent="0.25"/>
  <cols>
    <col min="1" max="1" width="63.7109375" bestFit="1" customWidth="1"/>
    <col min="2" max="2" width="32.140625" bestFit="1" customWidth="1"/>
    <col min="3" max="3" width="17.7109375" bestFit="1" customWidth="1"/>
    <col min="4" max="4" width="16.7109375" bestFit="1" customWidth="1"/>
    <col min="5" max="5" width="16.7109375" customWidth="1"/>
    <col min="6" max="6" width="12.42578125" hidden="1" customWidth="1"/>
    <col min="7" max="7" width="63.7109375" hidden="1" customWidth="1"/>
    <col min="8" max="8" width="31.5703125" hidden="1" customWidth="1"/>
    <col min="9" max="9" width="16.7109375" customWidth="1"/>
    <col min="10" max="10" width="21.42578125" bestFit="1" customWidth="1"/>
    <col min="11" max="11" width="15" bestFit="1" customWidth="1"/>
    <col min="12" max="12" width="16.7109375" bestFit="1" customWidth="1"/>
    <col min="13" max="14" width="17.7109375" bestFit="1" customWidth="1"/>
    <col min="15" max="15" width="15" bestFit="1" customWidth="1"/>
  </cols>
  <sheetData>
    <row r="1" spans="1:15" x14ac:dyDescent="0.25">
      <c r="A1" s="17" t="s">
        <v>100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15" x14ac:dyDescent="0.25">
      <c r="A2" s="10"/>
      <c r="B2" s="10"/>
      <c r="C2" s="17" t="s">
        <v>147</v>
      </c>
      <c r="D2" s="18"/>
      <c r="E2" s="19"/>
      <c r="F2" s="5"/>
      <c r="G2" s="5"/>
      <c r="H2" s="5"/>
      <c r="I2" s="17" t="s">
        <v>148</v>
      </c>
      <c r="J2" s="18"/>
      <c r="K2" s="19"/>
      <c r="L2" s="11"/>
      <c r="M2" s="20" t="s">
        <v>146</v>
      </c>
      <c r="N2" s="20"/>
      <c r="O2" s="20"/>
    </row>
    <row r="3" spans="1:15" x14ac:dyDescent="0.25">
      <c r="A3" s="12" t="s">
        <v>98</v>
      </c>
      <c r="B3" s="13" t="s">
        <v>99</v>
      </c>
      <c r="C3" s="12" t="s">
        <v>102</v>
      </c>
      <c r="D3" s="12" t="s">
        <v>143</v>
      </c>
      <c r="E3" s="12" t="s">
        <v>141</v>
      </c>
      <c r="F3" s="5"/>
      <c r="G3" s="12" t="s">
        <v>98</v>
      </c>
      <c r="H3" s="13" t="s">
        <v>99</v>
      </c>
      <c r="I3" s="13" t="s">
        <v>101</v>
      </c>
      <c r="J3" s="13" t="s">
        <v>142</v>
      </c>
      <c r="K3" s="13" t="s">
        <v>103</v>
      </c>
      <c r="L3" s="13" t="s">
        <v>149</v>
      </c>
      <c r="M3" s="13" t="s">
        <v>113</v>
      </c>
      <c r="N3" s="13" t="s">
        <v>145</v>
      </c>
      <c r="O3" s="13" t="s">
        <v>114</v>
      </c>
    </row>
    <row r="4" spans="1:15" x14ac:dyDescent="0.25">
      <c r="A4" s="5" t="s">
        <v>17</v>
      </c>
      <c r="B4" s="5" t="s">
        <v>18</v>
      </c>
      <c r="C4" s="6">
        <v>1200</v>
      </c>
      <c r="D4" s="6"/>
      <c r="E4" s="6"/>
      <c r="F4" s="5" t="b">
        <f>G4=A4</f>
        <v>1</v>
      </c>
      <c r="G4" s="5" t="s">
        <v>17</v>
      </c>
      <c r="H4" s="5" t="s">
        <v>18</v>
      </c>
      <c r="I4" s="6">
        <v>0</v>
      </c>
      <c r="J4" s="6"/>
      <c r="K4" s="6"/>
      <c r="L4" s="6"/>
      <c r="M4" s="14">
        <f>C4+D4+E4+I4+J4+K4</f>
        <v>1200</v>
      </c>
      <c r="N4" s="8">
        <v>0</v>
      </c>
      <c r="O4" s="5"/>
    </row>
    <row r="5" spans="1:15" x14ac:dyDescent="0.25">
      <c r="A5" s="5" t="s">
        <v>83</v>
      </c>
      <c r="B5" s="5" t="s">
        <v>18</v>
      </c>
      <c r="C5" s="6">
        <v>51712.05</v>
      </c>
      <c r="D5" s="6"/>
      <c r="E5" s="6"/>
      <c r="F5" s="5" t="b">
        <f>G5=A5</f>
        <v>1</v>
      </c>
      <c r="G5" s="5" t="s">
        <v>83</v>
      </c>
      <c r="H5" s="5" t="s">
        <v>18</v>
      </c>
      <c r="I5" s="6">
        <v>-35461.037499999999</v>
      </c>
      <c r="J5" s="6"/>
      <c r="K5" s="6"/>
      <c r="L5" s="6"/>
      <c r="M5" s="7">
        <f t="shared" ref="M5:M35" si="0">C5+D5+E5+I5+J5+K5</f>
        <v>16251.012500000004</v>
      </c>
      <c r="N5" s="8">
        <v>0</v>
      </c>
      <c r="O5" s="5"/>
    </row>
    <row r="6" spans="1:15" x14ac:dyDescent="0.25">
      <c r="A6" s="5" t="s">
        <v>115</v>
      </c>
      <c r="B6" s="5" t="s">
        <v>18</v>
      </c>
      <c r="C6" s="6">
        <v>0</v>
      </c>
      <c r="D6" s="6"/>
      <c r="E6" s="6"/>
      <c r="F6" s="5" t="b">
        <f>G6=A6</f>
        <v>1</v>
      </c>
      <c r="G6" s="5" t="s">
        <v>115</v>
      </c>
      <c r="H6" s="5" t="s">
        <v>18</v>
      </c>
      <c r="I6" s="6">
        <v>0</v>
      </c>
      <c r="J6" s="6">
        <v>-188245.78</v>
      </c>
      <c r="K6" s="6"/>
      <c r="L6" s="6"/>
      <c r="M6" s="7">
        <f t="shared" si="0"/>
        <v>-188245.78</v>
      </c>
      <c r="N6" s="8">
        <v>0</v>
      </c>
      <c r="O6" s="7">
        <v>-170794.76749999999</v>
      </c>
    </row>
    <row r="7" spans="1:15" x14ac:dyDescent="0.25">
      <c r="A7" s="5" t="s">
        <v>87</v>
      </c>
      <c r="B7" s="5" t="s">
        <v>88</v>
      </c>
      <c r="C7" s="6">
        <v>374548.92000000004</v>
      </c>
      <c r="D7" s="6"/>
      <c r="E7" s="6"/>
      <c r="F7" s="5" t="b">
        <f>G7=A7</f>
        <v>1</v>
      </c>
      <c r="G7" s="5" t="s">
        <v>87</v>
      </c>
      <c r="H7" s="5" t="s">
        <v>88</v>
      </c>
      <c r="I7" s="6">
        <v>-84899.384999999995</v>
      </c>
      <c r="J7" s="6"/>
      <c r="K7" s="6"/>
      <c r="L7" s="6"/>
      <c r="M7" s="7">
        <f t="shared" si="0"/>
        <v>289649.53500000003</v>
      </c>
      <c r="N7" s="8">
        <v>269995.15500000003</v>
      </c>
      <c r="O7" s="5"/>
    </row>
    <row r="8" spans="1:15" x14ac:dyDescent="0.25">
      <c r="A8" s="5" t="s">
        <v>121</v>
      </c>
      <c r="B8" s="5" t="s">
        <v>88</v>
      </c>
      <c r="C8" s="6">
        <v>0</v>
      </c>
      <c r="D8" s="6"/>
      <c r="E8" s="6"/>
      <c r="F8" s="5" t="b">
        <f>G8=A8</f>
        <v>1</v>
      </c>
      <c r="G8" s="5" t="s">
        <v>121</v>
      </c>
      <c r="H8" s="5" t="s">
        <v>88</v>
      </c>
      <c r="I8" s="6">
        <v>0</v>
      </c>
      <c r="J8" s="6">
        <v>-19654.38</v>
      </c>
      <c r="K8" s="6"/>
      <c r="L8" s="6"/>
      <c r="M8" s="7">
        <f t="shared" si="0"/>
        <v>-19654.38</v>
      </c>
      <c r="N8" s="8">
        <v>0</v>
      </c>
      <c r="O8" s="5"/>
    </row>
    <row r="9" spans="1:15" x14ac:dyDescent="0.25">
      <c r="A9" s="5" t="s">
        <v>41</v>
      </c>
      <c r="B9" s="5" t="s">
        <v>42</v>
      </c>
      <c r="C9" s="6">
        <v>1033185.44</v>
      </c>
      <c r="D9" s="6"/>
      <c r="E9" s="6"/>
      <c r="F9" s="5" t="b">
        <f t="shared" ref="F9:F18" si="1">G9=A9</f>
        <v>1</v>
      </c>
      <c r="G9" s="5" t="s">
        <v>41</v>
      </c>
      <c r="H9" s="5" t="s">
        <v>42</v>
      </c>
      <c r="I9" s="6">
        <v>-128413.24</v>
      </c>
      <c r="J9" s="6"/>
      <c r="K9" s="6"/>
      <c r="L9" s="6"/>
      <c r="M9" s="7">
        <f t="shared" si="0"/>
        <v>904772.2</v>
      </c>
      <c r="N9" s="8">
        <v>904772.2</v>
      </c>
      <c r="O9" s="5"/>
    </row>
    <row r="10" spans="1:15" x14ac:dyDescent="0.25">
      <c r="A10" s="5" t="s">
        <v>55</v>
      </c>
      <c r="B10" s="5" t="s">
        <v>42</v>
      </c>
      <c r="C10" s="6">
        <v>523238.83</v>
      </c>
      <c r="D10" s="6"/>
      <c r="E10" s="6"/>
      <c r="F10" s="5" t="b">
        <f t="shared" si="1"/>
        <v>1</v>
      </c>
      <c r="G10" s="5" t="s">
        <v>55</v>
      </c>
      <c r="H10" s="5" t="s">
        <v>42</v>
      </c>
      <c r="I10" s="6">
        <v>-57526.48</v>
      </c>
      <c r="J10" s="6"/>
      <c r="K10" s="6"/>
      <c r="L10" s="6"/>
      <c r="M10" s="7">
        <f t="shared" si="0"/>
        <v>465712.35000000003</v>
      </c>
      <c r="N10" s="8">
        <v>465712.35000000003</v>
      </c>
      <c r="O10" s="5"/>
    </row>
    <row r="11" spans="1:15" x14ac:dyDescent="0.25">
      <c r="A11" s="5" t="s">
        <v>56</v>
      </c>
      <c r="B11" s="5" t="s">
        <v>42</v>
      </c>
      <c r="C11" s="6">
        <v>964849.13000000012</v>
      </c>
      <c r="D11" s="6"/>
      <c r="E11" s="6"/>
      <c r="F11" s="5" t="b">
        <f t="shared" si="1"/>
        <v>1</v>
      </c>
      <c r="G11" s="5" t="s">
        <v>56</v>
      </c>
      <c r="H11" s="5" t="s">
        <v>42</v>
      </c>
      <c r="I11" s="6">
        <v>-109094.9075</v>
      </c>
      <c r="J11" s="6"/>
      <c r="K11" s="6"/>
      <c r="L11" s="6"/>
      <c r="M11" s="7">
        <f t="shared" si="0"/>
        <v>855754.22250000015</v>
      </c>
      <c r="N11" s="8">
        <v>855754.22250000015</v>
      </c>
      <c r="O11" s="5"/>
    </row>
    <row r="12" spans="1:15" x14ac:dyDescent="0.25">
      <c r="A12" s="5" t="s">
        <v>75</v>
      </c>
      <c r="B12" s="5" t="s">
        <v>42</v>
      </c>
      <c r="C12" s="6">
        <v>233982.62</v>
      </c>
      <c r="D12" s="6"/>
      <c r="E12" s="6"/>
      <c r="F12" s="5" t="b">
        <f t="shared" si="1"/>
        <v>1</v>
      </c>
      <c r="G12" s="5" t="s">
        <v>75</v>
      </c>
      <c r="H12" s="5" t="s">
        <v>42</v>
      </c>
      <c r="I12" s="6">
        <v>-29049.602500000001</v>
      </c>
      <c r="J12" s="6"/>
      <c r="K12" s="6"/>
      <c r="L12" s="6"/>
      <c r="M12" s="7">
        <f t="shared" si="0"/>
        <v>204933.01749999999</v>
      </c>
      <c r="N12" s="8">
        <v>204933.01749999999</v>
      </c>
      <c r="O12" s="5"/>
    </row>
    <row r="13" spans="1:15" x14ac:dyDescent="0.25">
      <c r="A13" s="5" t="s">
        <v>76</v>
      </c>
      <c r="B13" s="5" t="s">
        <v>42</v>
      </c>
      <c r="C13" s="6">
        <v>18833.099999999999</v>
      </c>
      <c r="D13" s="6"/>
      <c r="E13" s="6"/>
      <c r="F13" s="5" t="b">
        <f t="shared" si="1"/>
        <v>1</v>
      </c>
      <c r="G13" s="5" t="s">
        <v>76</v>
      </c>
      <c r="H13" s="5" t="s">
        <v>42</v>
      </c>
      <c r="I13" s="6">
        <v>-787.5</v>
      </c>
      <c r="J13" s="6"/>
      <c r="K13" s="6"/>
      <c r="L13" s="6"/>
      <c r="M13" s="7">
        <f t="shared" si="0"/>
        <v>18045.599999999999</v>
      </c>
      <c r="N13" s="8">
        <v>18045.599999999999</v>
      </c>
      <c r="O13" s="5"/>
    </row>
    <row r="14" spans="1:15" x14ac:dyDescent="0.25">
      <c r="A14" s="5" t="s">
        <v>104</v>
      </c>
      <c r="B14" s="5" t="s">
        <v>42</v>
      </c>
      <c r="C14" s="6">
        <v>0</v>
      </c>
      <c r="D14" s="6"/>
      <c r="E14" s="6"/>
      <c r="F14" s="5" t="b">
        <f t="shared" si="1"/>
        <v>1</v>
      </c>
      <c r="G14" s="5" t="s">
        <v>104</v>
      </c>
      <c r="H14" s="5" t="s">
        <v>42</v>
      </c>
      <c r="I14" s="6">
        <v>0</v>
      </c>
      <c r="J14" s="6"/>
      <c r="K14" s="6"/>
      <c r="L14" s="6"/>
      <c r="M14" s="7">
        <f t="shared" si="0"/>
        <v>0</v>
      </c>
      <c r="N14" s="8">
        <v>0</v>
      </c>
      <c r="O14" s="5"/>
    </row>
    <row r="15" spans="1:15" x14ac:dyDescent="0.25">
      <c r="A15" s="5" t="s">
        <v>43</v>
      </c>
      <c r="B15" s="5" t="s">
        <v>44</v>
      </c>
      <c r="C15" s="6">
        <v>1167973.21</v>
      </c>
      <c r="D15" s="6"/>
      <c r="E15" s="6"/>
      <c r="F15" s="5" t="b">
        <f t="shared" si="1"/>
        <v>1</v>
      </c>
      <c r="G15" s="5" t="s">
        <v>43</v>
      </c>
      <c r="H15" s="5" t="s">
        <v>44</v>
      </c>
      <c r="I15" s="6">
        <v>-178066.96187500001</v>
      </c>
      <c r="J15" s="6"/>
      <c r="K15" s="6"/>
      <c r="L15" s="6"/>
      <c r="M15" s="7">
        <f t="shared" si="0"/>
        <v>989906.24812499993</v>
      </c>
      <c r="N15" s="8">
        <v>989906.24812499993</v>
      </c>
      <c r="O15" s="5"/>
    </row>
    <row r="16" spans="1:15" x14ac:dyDescent="0.25">
      <c r="A16" s="5" t="s">
        <v>45</v>
      </c>
      <c r="B16" s="5" t="s">
        <v>44</v>
      </c>
      <c r="C16" s="6">
        <v>130637.41</v>
      </c>
      <c r="D16" s="6"/>
      <c r="E16" s="6"/>
      <c r="F16" s="5" t="b">
        <f t="shared" si="1"/>
        <v>1</v>
      </c>
      <c r="G16" s="5" t="s">
        <v>45</v>
      </c>
      <c r="H16" s="5" t="s">
        <v>44</v>
      </c>
      <c r="I16" s="6">
        <v>-68878.880000000005</v>
      </c>
      <c r="J16" s="6"/>
      <c r="K16" s="6"/>
      <c r="L16" s="6"/>
      <c r="M16" s="7">
        <f t="shared" si="0"/>
        <v>61758.53</v>
      </c>
      <c r="N16" s="8">
        <v>61758.53</v>
      </c>
      <c r="O16" s="5"/>
    </row>
    <row r="17" spans="1:15" x14ac:dyDescent="0.25">
      <c r="A17" s="5" t="s">
        <v>116</v>
      </c>
      <c r="B17" s="5" t="s">
        <v>44</v>
      </c>
      <c r="C17" s="6">
        <v>0</v>
      </c>
      <c r="D17" s="6">
        <v>187812.58</v>
      </c>
      <c r="E17" s="6"/>
      <c r="F17" s="5" t="b">
        <f t="shared" si="1"/>
        <v>1</v>
      </c>
      <c r="G17" s="5" t="s">
        <v>116</v>
      </c>
      <c r="H17" s="5" t="s">
        <v>44</v>
      </c>
      <c r="I17" s="6">
        <v>0</v>
      </c>
      <c r="J17" s="6"/>
      <c r="K17" s="6"/>
      <c r="L17" s="6"/>
      <c r="M17" s="7">
        <f t="shared" si="0"/>
        <v>187812.58</v>
      </c>
      <c r="N17" s="8">
        <v>187812.58</v>
      </c>
      <c r="O17" s="5"/>
    </row>
    <row r="18" spans="1:15" x14ac:dyDescent="0.25">
      <c r="A18" s="5" t="s">
        <v>122</v>
      </c>
      <c r="B18" s="5" t="s">
        <v>105</v>
      </c>
      <c r="C18" s="6">
        <v>0</v>
      </c>
      <c r="D18" s="6"/>
      <c r="E18" s="6"/>
      <c r="F18" s="5" t="b">
        <f t="shared" si="1"/>
        <v>1</v>
      </c>
      <c r="G18" s="5" t="s">
        <v>122</v>
      </c>
      <c r="H18" s="5" t="s">
        <v>105</v>
      </c>
      <c r="I18" s="6">
        <v>0</v>
      </c>
      <c r="J18" s="6"/>
      <c r="K18" s="6"/>
      <c r="L18" s="6"/>
      <c r="M18" s="7">
        <f t="shared" si="0"/>
        <v>0</v>
      </c>
      <c r="N18" s="8">
        <v>0</v>
      </c>
      <c r="O18" s="5"/>
    </row>
    <row r="19" spans="1:15" x14ac:dyDescent="0.25">
      <c r="A19" s="5" t="s">
        <v>117</v>
      </c>
      <c r="B19" s="5" t="s">
        <v>105</v>
      </c>
      <c r="C19" s="6">
        <v>0</v>
      </c>
      <c r="D19" s="6"/>
      <c r="E19" s="6"/>
      <c r="F19" s="5" t="b">
        <f>G19=A19</f>
        <v>1</v>
      </c>
      <c r="G19" s="5" t="s">
        <v>117</v>
      </c>
      <c r="H19" s="5" t="s">
        <v>105</v>
      </c>
      <c r="I19" s="6">
        <v>0</v>
      </c>
      <c r="J19" s="6">
        <v>-84143.92</v>
      </c>
      <c r="K19" s="6"/>
      <c r="L19" s="6"/>
      <c r="M19" s="7">
        <f t="shared" si="0"/>
        <v>-84143.92</v>
      </c>
      <c r="N19" s="8">
        <v>0</v>
      </c>
      <c r="O19" s="7">
        <v>-84143.92</v>
      </c>
    </row>
    <row r="20" spans="1:15" x14ac:dyDescent="0.25">
      <c r="A20" s="5" t="s">
        <v>31</v>
      </c>
      <c r="B20" s="5" t="s">
        <v>32</v>
      </c>
      <c r="C20" s="6">
        <v>244541.96</v>
      </c>
      <c r="D20" s="6"/>
      <c r="E20" s="6"/>
      <c r="F20" s="5" t="b">
        <f t="shared" ref="F20:F30" si="2">G20=A20</f>
        <v>1</v>
      </c>
      <c r="G20" s="5" t="s">
        <v>31</v>
      </c>
      <c r="H20" s="5" t="s">
        <v>32</v>
      </c>
      <c r="I20" s="6">
        <v>-76166.0625</v>
      </c>
      <c r="J20" s="6"/>
      <c r="K20" s="6"/>
      <c r="L20" s="6"/>
      <c r="M20" s="7">
        <f t="shared" si="0"/>
        <v>168375.89749999999</v>
      </c>
      <c r="N20" s="8">
        <v>168375.89749999999</v>
      </c>
      <c r="O20" s="5"/>
    </row>
    <row r="21" spans="1:15" x14ac:dyDescent="0.25">
      <c r="A21" s="5" t="s">
        <v>7</v>
      </c>
      <c r="B21" s="5" t="s">
        <v>8</v>
      </c>
      <c r="C21" s="6">
        <v>396012.75</v>
      </c>
      <c r="D21" s="6"/>
      <c r="E21" s="6"/>
      <c r="F21" s="5" t="b">
        <f t="shared" si="2"/>
        <v>1</v>
      </c>
      <c r="G21" s="5" t="s">
        <v>7</v>
      </c>
      <c r="H21" s="5" t="s">
        <v>8</v>
      </c>
      <c r="I21" s="6">
        <v>-23062.5</v>
      </c>
      <c r="J21" s="6"/>
      <c r="K21" s="6"/>
      <c r="L21" s="6"/>
      <c r="M21" s="7">
        <f t="shared" si="0"/>
        <v>372950.25</v>
      </c>
      <c r="N21" s="8">
        <v>372950.25</v>
      </c>
      <c r="O21" s="5"/>
    </row>
    <row r="22" spans="1:15" x14ac:dyDescent="0.25">
      <c r="A22" s="5" t="s">
        <v>80</v>
      </c>
      <c r="B22" s="5" t="s">
        <v>8</v>
      </c>
      <c r="C22" s="6">
        <v>9271.02</v>
      </c>
      <c r="D22" s="6"/>
      <c r="E22" s="6"/>
      <c r="F22" s="5" t="b">
        <f t="shared" si="2"/>
        <v>1</v>
      </c>
      <c r="G22" s="5" t="s">
        <v>80</v>
      </c>
      <c r="H22" s="5" t="s">
        <v>8</v>
      </c>
      <c r="I22" s="6">
        <v>-5274.5625</v>
      </c>
      <c r="J22" s="6"/>
      <c r="K22" s="6"/>
      <c r="L22" s="6"/>
      <c r="M22" s="7">
        <f t="shared" si="0"/>
        <v>3996.4575000000004</v>
      </c>
      <c r="N22" s="8">
        <v>3996.4575000000004</v>
      </c>
      <c r="O22" s="5"/>
    </row>
    <row r="23" spans="1:15" x14ac:dyDescent="0.25">
      <c r="A23" s="5" t="s">
        <v>106</v>
      </c>
      <c r="B23" s="5" t="s">
        <v>8</v>
      </c>
      <c r="C23" s="6">
        <v>0</v>
      </c>
      <c r="D23" s="6"/>
      <c r="E23" s="6"/>
      <c r="F23" s="5" t="b">
        <f t="shared" si="2"/>
        <v>1</v>
      </c>
      <c r="G23" s="5" t="s">
        <v>106</v>
      </c>
      <c r="H23" s="5" t="s">
        <v>8</v>
      </c>
      <c r="I23" s="6">
        <v>0</v>
      </c>
      <c r="J23" s="6"/>
      <c r="K23" s="6"/>
      <c r="L23" s="6"/>
      <c r="M23" s="7">
        <f t="shared" si="0"/>
        <v>0</v>
      </c>
      <c r="N23" s="8">
        <v>0</v>
      </c>
      <c r="O23" s="5"/>
    </row>
    <row r="24" spans="1:15" x14ac:dyDescent="0.25">
      <c r="A24" s="5" t="s">
        <v>86</v>
      </c>
      <c r="B24" s="5" t="s">
        <v>8</v>
      </c>
      <c r="C24" s="6">
        <v>1800</v>
      </c>
      <c r="D24" s="6"/>
      <c r="E24" s="6"/>
      <c r="F24" s="5" t="b">
        <f t="shared" si="2"/>
        <v>1</v>
      </c>
      <c r="G24" s="5" t="s">
        <v>86</v>
      </c>
      <c r="H24" s="5" t="s">
        <v>8</v>
      </c>
      <c r="I24" s="6">
        <v>0</v>
      </c>
      <c r="J24" s="6"/>
      <c r="K24" s="6"/>
      <c r="L24" s="6"/>
      <c r="M24" s="7">
        <f t="shared" si="0"/>
        <v>1800</v>
      </c>
      <c r="N24" s="8">
        <v>1800</v>
      </c>
      <c r="O24" s="5"/>
    </row>
    <row r="25" spans="1:15" x14ac:dyDescent="0.25">
      <c r="A25" s="5" t="s">
        <v>92</v>
      </c>
      <c r="B25" s="5" t="s">
        <v>8</v>
      </c>
      <c r="C25" s="6">
        <v>13950.27</v>
      </c>
      <c r="D25" s="6"/>
      <c r="E25" s="6"/>
      <c r="F25" s="5" t="b">
        <f t="shared" si="2"/>
        <v>1</v>
      </c>
      <c r="G25" s="5" t="s">
        <v>92</v>
      </c>
      <c r="H25" s="5" t="s">
        <v>8</v>
      </c>
      <c r="I25" s="6">
        <v>-5926.8</v>
      </c>
      <c r="J25" s="6"/>
      <c r="K25" s="6"/>
      <c r="L25" s="6"/>
      <c r="M25" s="7">
        <f t="shared" si="0"/>
        <v>8023.47</v>
      </c>
      <c r="N25" s="8">
        <v>8023.47</v>
      </c>
      <c r="O25" s="5"/>
    </row>
    <row r="26" spans="1:15" x14ac:dyDescent="0.25">
      <c r="A26" s="5" t="s">
        <v>107</v>
      </c>
      <c r="B26" s="5" t="s">
        <v>8</v>
      </c>
      <c r="C26" s="6">
        <v>0</v>
      </c>
      <c r="D26" s="6"/>
      <c r="E26" s="6"/>
      <c r="F26" s="5" t="b">
        <f t="shared" si="2"/>
        <v>1</v>
      </c>
      <c r="G26" s="5" t="s">
        <v>107</v>
      </c>
      <c r="H26" s="5" t="s">
        <v>8</v>
      </c>
      <c r="I26" s="6">
        <v>-30836.34</v>
      </c>
      <c r="J26" s="6"/>
      <c r="K26" s="6"/>
      <c r="L26" s="6"/>
      <c r="M26" s="7">
        <f t="shared" si="0"/>
        <v>-30836.34</v>
      </c>
      <c r="N26" s="8">
        <v>0</v>
      </c>
      <c r="O26" s="5"/>
    </row>
    <row r="27" spans="1:15" x14ac:dyDescent="0.25">
      <c r="A27" s="5" t="s">
        <v>118</v>
      </c>
      <c r="B27" s="5" t="s">
        <v>8</v>
      </c>
      <c r="C27" s="6">
        <v>0</v>
      </c>
      <c r="D27" s="6">
        <v>466535.37</v>
      </c>
      <c r="E27" s="6"/>
      <c r="F27" s="5" t="b">
        <f t="shared" si="2"/>
        <v>1</v>
      </c>
      <c r="G27" s="5" t="s">
        <v>118</v>
      </c>
      <c r="H27" s="5" t="s">
        <v>8</v>
      </c>
      <c r="I27" s="6">
        <v>0</v>
      </c>
      <c r="J27" s="6"/>
      <c r="K27" s="6">
        <v>-234271.47</v>
      </c>
      <c r="L27" s="6"/>
      <c r="M27" s="7">
        <f t="shared" si="0"/>
        <v>232263.9</v>
      </c>
      <c r="N27" s="8">
        <v>201427.56</v>
      </c>
      <c r="O27" s="5"/>
    </row>
    <row r="28" spans="1:15" x14ac:dyDescent="0.25">
      <c r="A28" s="5" t="s">
        <v>5</v>
      </c>
      <c r="B28" s="5" t="s">
        <v>6</v>
      </c>
      <c r="C28" s="6">
        <v>116703.47</v>
      </c>
      <c r="D28" s="6"/>
      <c r="E28" s="6">
        <v>33464.959999999999</v>
      </c>
      <c r="F28" s="5" t="b">
        <f t="shared" si="2"/>
        <v>1</v>
      </c>
      <c r="G28" s="5" t="s">
        <v>5</v>
      </c>
      <c r="H28" s="5" t="s">
        <v>6</v>
      </c>
      <c r="I28" s="6">
        <v>-9396.9775000000009</v>
      </c>
      <c r="J28" s="6"/>
      <c r="K28" s="6"/>
      <c r="L28" s="6"/>
      <c r="M28" s="14">
        <f t="shared" si="0"/>
        <v>140771.45249999998</v>
      </c>
      <c r="N28" s="8">
        <v>140771.45249999998</v>
      </c>
      <c r="O28" s="5"/>
    </row>
    <row r="29" spans="1:15" x14ac:dyDescent="0.25">
      <c r="A29" s="5" t="s">
        <v>11</v>
      </c>
      <c r="B29" s="5" t="s">
        <v>6</v>
      </c>
      <c r="C29" s="6">
        <v>281047.31999999995</v>
      </c>
      <c r="D29" s="6"/>
      <c r="E29" s="6"/>
      <c r="F29" s="5" t="b">
        <f t="shared" si="2"/>
        <v>1</v>
      </c>
      <c r="G29" s="5" t="s">
        <v>11</v>
      </c>
      <c r="H29" s="5" t="s">
        <v>6</v>
      </c>
      <c r="I29" s="6">
        <v>-18243.772499999999</v>
      </c>
      <c r="J29" s="6"/>
      <c r="K29" s="6"/>
      <c r="L29" s="6"/>
      <c r="M29" s="7">
        <f t="shared" si="0"/>
        <v>262803.54749999993</v>
      </c>
      <c r="N29" s="8">
        <v>73385.417499999923</v>
      </c>
      <c r="O29" s="5"/>
    </row>
    <row r="30" spans="1:15" x14ac:dyDescent="0.25">
      <c r="A30" s="5" t="s">
        <v>79</v>
      </c>
      <c r="B30" s="5" t="s">
        <v>6</v>
      </c>
      <c r="C30" s="6">
        <v>40595.4</v>
      </c>
      <c r="D30" s="6"/>
      <c r="E30" s="6">
        <v>-13800.16</v>
      </c>
      <c r="F30" s="5" t="b">
        <f t="shared" si="2"/>
        <v>1</v>
      </c>
      <c r="G30" s="5" t="s">
        <v>79</v>
      </c>
      <c r="H30" s="5" t="s">
        <v>6</v>
      </c>
      <c r="I30" s="6">
        <v>-10248.030000000001</v>
      </c>
      <c r="J30" s="6"/>
      <c r="K30" s="6"/>
      <c r="L30" s="6"/>
      <c r="M30" s="14">
        <f t="shared" si="0"/>
        <v>16547.21</v>
      </c>
      <c r="N30" s="8">
        <v>16547.21</v>
      </c>
      <c r="O30" s="5"/>
    </row>
    <row r="31" spans="1:15" x14ac:dyDescent="0.25">
      <c r="A31" s="5" t="s">
        <v>119</v>
      </c>
      <c r="B31" s="5" t="s">
        <v>6</v>
      </c>
      <c r="C31" s="6">
        <v>0</v>
      </c>
      <c r="D31" s="6"/>
      <c r="E31" s="6"/>
      <c r="F31" s="5" t="b">
        <f>G31=A31</f>
        <v>1</v>
      </c>
      <c r="G31" s="5" t="s">
        <v>119</v>
      </c>
      <c r="H31" s="5" t="s">
        <v>6</v>
      </c>
      <c r="I31" s="6">
        <v>0</v>
      </c>
      <c r="J31" s="6">
        <v>-189418.13</v>
      </c>
      <c r="K31" s="6"/>
      <c r="L31" s="6"/>
      <c r="M31" s="7">
        <f t="shared" si="0"/>
        <v>-189418.13</v>
      </c>
      <c r="N31" s="8">
        <v>0</v>
      </c>
      <c r="O31" s="5"/>
    </row>
    <row r="32" spans="1:15" x14ac:dyDescent="0.25">
      <c r="A32" s="5" t="s">
        <v>3</v>
      </c>
      <c r="B32" s="5" t="s">
        <v>4</v>
      </c>
      <c r="C32" s="6">
        <v>226800</v>
      </c>
      <c r="D32" s="6"/>
      <c r="E32" s="8">
        <v>54600</v>
      </c>
      <c r="F32" s="5" t="b">
        <f t="shared" ref="F32:F37" si="3">G32=A32</f>
        <v>1</v>
      </c>
      <c r="G32" s="5" t="s">
        <v>3</v>
      </c>
      <c r="H32" s="5" t="s">
        <v>4</v>
      </c>
      <c r="I32" s="6">
        <v>0</v>
      </c>
      <c r="J32" s="6"/>
      <c r="K32" s="6"/>
      <c r="L32" s="6"/>
      <c r="M32" s="14">
        <f t="shared" si="0"/>
        <v>281400</v>
      </c>
      <c r="N32" s="15">
        <v>211702.94</v>
      </c>
      <c r="O32" s="5"/>
    </row>
    <row r="33" spans="1:15" x14ac:dyDescent="0.25">
      <c r="A33" s="5" t="s">
        <v>50</v>
      </c>
      <c r="B33" s="5" t="s">
        <v>4</v>
      </c>
      <c r="C33" s="6">
        <v>115057.34999999999</v>
      </c>
      <c r="D33" s="6"/>
      <c r="E33" s="8">
        <v>240590.25</v>
      </c>
      <c r="F33" s="5" t="b">
        <f t="shared" si="3"/>
        <v>1</v>
      </c>
      <c r="G33" s="5" t="s">
        <v>50</v>
      </c>
      <c r="H33" s="5" t="s">
        <v>4</v>
      </c>
      <c r="I33" s="6">
        <v>-5512.5</v>
      </c>
      <c r="J33" s="6"/>
      <c r="K33" s="6"/>
      <c r="L33" s="6"/>
      <c r="M33" s="7">
        <f t="shared" si="0"/>
        <v>350135.1</v>
      </c>
      <c r="N33" s="8">
        <v>350135.1</v>
      </c>
      <c r="O33" s="5"/>
    </row>
    <row r="34" spans="1:15" x14ac:dyDescent="0.25">
      <c r="A34" s="5" t="s">
        <v>82</v>
      </c>
      <c r="B34" s="5" t="s">
        <v>4</v>
      </c>
      <c r="C34" s="6">
        <v>413164.51</v>
      </c>
      <c r="D34" s="6"/>
      <c r="E34" s="8">
        <v>973302.24</v>
      </c>
      <c r="F34" s="5" t="b">
        <f t="shared" si="3"/>
        <v>1</v>
      </c>
      <c r="G34" s="5" t="s">
        <v>82</v>
      </c>
      <c r="H34" s="5" t="s">
        <v>4</v>
      </c>
      <c r="I34" s="6">
        <v>-14287.5</v>
      </c>
      <c r="J34" s="6"/>
      <c r="K34" s="6"/>
      <c r="L34" s="6"/>
      <c r="M34" s="7">
        <f t="shared" si="0"/>
        <v>1372179.25</v>
      </c>
      <c r="N34" s="8">
        <v>1372179.25</v>
      </c>
      <c r="O34" s="5"/>
    </row>
    <row r="35" spans="1:15" x14ac:dyDescent="0.25">
      <c r="A35" s="5" t="s">
        <v>95</v>
      </c>
      <c r="B35" s="5" t="s">
        <v>4</v>
      </c>
      <c r="C35" s="6">
        <v>7875</v>
      </c>
      <c r="D35" s="6"/>
      <c r="E35" s="8">
        <v>16621.2</v>
      </c>
      <c r="F35" s="5" t="b">
        <f t="shared" si="3"/>
        <v>1</v>
      </c>
      <c r="G35" s="5" t="s">
        <v>95</v>
      </c>
      <c r="H35" s="5" t="s">
        <v>4</v>
      </c>
      <c r="I35" s="6">
        <v>0</v>
      </c>
      <c r="J35" s="6"/>
      <c r="K35" s="6"/>
      <c r="L35" s="6"/>
      <c r="M35" s="7">
        <f t="shared" si="0"/>
        <v>24496.2</v>
      </c>
      <c r="N35" s="8">
        <v>24496.2</v>
      </c>
      <c r="O35" s="5"/>
    </row>
    <row r="36" spans="1:15" x14ac:dyDescent="0.25">
      <c r="A36" s="5" t="s">
        <v>151</v>
      </c>
      <c r="B36" s="5" t="s">
        <v>4</v>
      </c>
      <c r="C36" s="6">
        <v>835198.63</v>
      </c>
      <c r="D36" s="6"/>
      <c r="E36" s="15">
        <f>1604593.69</f>
        <v>1604593.69</v>
      </c>
      <c r="F36" s="5" t="b">
        <f t="shared" si="3"/>
        <v>0</v>
      </c>
      <c r="G36" s="5" t="s">
        <v>96</v>
      </c>
      <c r="H36" s="5" t="s">
        <v>4</v>
      </c>
      <c r="I36" s="6">
        <v>-21931.165000000001</v>
      </c>
      <c r="J36" s="6"/>
      <c r="K36" s="6"/>
      <c r="L36" s="8">
        <v>-1295314.54</v>
      </c>
      <c r="M36" s="14">
        <f>C36+D36+E36+I36+J36+K36+L36</f>
        <v>1122546.6149999998</v>
      </c>
      <c r="N36" s="8">
        <v>1122546.6149999998</v>
      </c>
      <c r="O36" s="5"/>
    </row>
    <row r="37" spans="1:15" x14ac:dyDescent="0.25">
      <c r="A37" s="5" t="s">
        <v>97</v>
      </c>
      <c r="B37" s="5" t="s">
        <v>4</v>
      </c>
      <c r="C37" s="6">
        <v>48997.02</v>
      </c>
      <c r="D37" s="6"/>
      <c r="E37" s="8">
        <v>224494.83</v>
      </c>
      <c r="F37" s="5" t="b">
        <f t="shared" si="3"/>
        <v>1</v>
      </c>
      <c r="G37" s="5" t="s">
        <v>97</v>
      </c>
      <c r="H37" s="5" t="s">
        <v>4</v>
      </c>
      <c r="I37" s="6">
        <v>-9464.7350000000006</v>
      </c>
      <c r="J37" s="6"/>
      <c r="K37" s="6"/>
      <c r="L37" s="6"/>
      <c r="M37" s="7">
        <f t="shared" ref="M37:M58" si="4">C37+D37+E37+I37+J37+K37</f>
        <v>264027.11499999999</v>
      </c>
      <c r="N37" s="8">
        <v>264027.11499999999</v>
      </c>
      <c r="O37" s="5"/>
    </row>
    <row r="38" spans="1:15" x14ac:dyDescent="0.25">
      <c r="A38" s="5" t="s">
        <v>120</v>
      </c>
      <c r="B38" s="5" t="s">
        <v>4</v>
      </c>
      <c r="C38" s="6">
        <v>0</v>
      </c>
      <c r="D38" s="6"/>
      <c r="E38" s="8"/>
      <c r="F38" s="5" t="b">
        <f>G38=A38</f>
        <v>1</v>
      </c>
      <c r="G38" s="5" t="s">
        <v>120</v>
      </c>
      <c r="H38" s="5" t="s">
        <v>4</v>
      </c>
      <c r="I38" s="6">
        <v>0</v>
      </c>
      <c r="J38" s="6">
        <v>-69697.06</v>
      </c>
      <c r="K38" s="6"/>
      <c r="L38" s="6"/>
      <c r="M38" s="7">
        <f t="shared" si="4"/>
        <v>-69697.06</v>
      </c>
      <c r="N38" s="8"/>
      <c r="O38" s="5"/>
    </row>
    <row r="39" spans="1:15" x14ac:dyDescent="0.25">
      <c r="A39" s="5" t="s">
        <v>61</v>
      </c>
      <c r="B39" s="5" t="s">
        <v>62</v>
      </c>
      <c r="C39" s="6">
        <v>7468.25</v>
      </c>
      <c r="D39" s="6"/>
      <c r="E39" s="6"/>
      <c r="F39" s="5" t="b">
        <f>G39=A39</f>
        <v>1</v>
      </c>
      <c r="G39" s="5" t="s">
        <v>61</v>
      </c>
      <c r="H39" s="5" t="s">
        <v>62</v>
      </c>
      <c r="I39" s="6">
        <v>-2918.5374999999999</v>
      </c>
      <c r="J39" s="6"/>
      <c r="K39" s="6">
        <v>-472.13</v>
      </c>
      <c r="L39" s="6"/>
      <c r="M39" s="7">
        <f t="shared" si="4"/>
        <v>4077.5824999999995</v>
      </c>
      <c r="N39" s="8">
        <v>0</v>
      </c>
      <c r="O39" s="5"/>
    </row>
    <row r="40" spans="1:15" x14ac:dyDescent="0.25">
      <c r="A40" s="5" t="s">
        <v>123</v>
      </c>
      <c r="B40" s="5" t="s">
        <v>62</v>
      </c>
      <c r="C40" s="6">
        <v>0</v>
      </c>
      <c r="D40" s="6"/>
      <c r="E40" s="6"/>
      <c r="F40" s="5" t="b">
        <f>G40=A40</f>
        <v>1</v>
      </c>
      <c r="G40" s="5" t="s">
        <v>123</v>
      </c>
      <c r="H40" s="5" t="s">
        <v>62</v>
      </c>
      <c r="I40" s="6">
        <v>0</v>
      </c>
      <c r="J40" s="6">
        <v>-26716.31</v>
      </c>
      <c r="K40" s="6"/>
      <c r="L40" s="6"/>
      <c r="M40" s="7">
        <f t="shared" si="4"/>
        <v>-26716.31</v>
      </c>
      <c r="N40" s="8">
        <v>0</v>
      </c>
      <c r="O40" s="7">
        <v>-22638.727500000001</v>
      </c>
    </row>
    <row r="41" spans="1:15" x14ac:dyDescent="0.25">
      <c r="A41" s="5" t="s">
        <v>1</v>
      </c>
      <c r="B41" s="5" t="s">
        <v>2</v>
      </c>
      <c r="C41" s="6">
        <v>2400</v>
      </c>
      <c r="D41" s="6"/>
      <c r="E41" s="6"/>
      <c r="F41" s="5" t="b">
        <f t="shared" ref="F41:F100" si="5">G41=A41</f>
        <v>1</v>
      </c>
      <c r="G41" s="5" t="s">
        <v>1</v>
      </c>
      <c r="H41" s="5" t="s">
        <v>2</v>
      </c>
      <c r="I41" s="6">
        <v>-1264.3724999999999</v>
      </c>
      <c r="J41" s="6"/>
      <c r="K41" s="6"/>
      <c r="L41" s="6"/>
      <c r="M41" s="7">
        <f t="shared" si="4"/>
        <v>1135.6275000000001</v>
      </c>
      <c r="N41" s="8">
        <v>0</v>
      </c>
      <c r="O41" s="5"/>
    </row>
    <row r="42" spans="1:15" x14ac:dyDescent="0.25">
      <c r="A42" s="5" t="s">
        <v>108</v>
      </c>
      <c r="B42" s="5" t="s">
        <v>2</v>
      </c>
      <c r="C42" s="6">
        <v>0</v>
      </c>
      <c r="D42" s="6"/>
      <c r="E42" s="6"/>
      <c r="F42" s="5" t="b">
        <f t="shared" si="5"/>
        <v>1</v>
      </c>
      <c r="G42" s="5" t="s">
        <v>108</v>
      </c>
      <c r="H42" s="5" t="s">
        <v>2</v>
      </c>
      <c r="I42" s="6">
        <v>0</v>
      </c>
      <c r="J42" s="6"/>
      <c r="K42" s="6"/>
      <c r="L42" s="6"/>
      <c r="M42" s="7">
        <f t="shared" si="4"/>
        <v>0</v>
      </c>
      <c r="N42" s="8">
        <v>0</v>
      </c>
      <c r="O42" s="5"/>
    </row>
    <row r="43" spans="1:15" x14ac:dyDescent="0.25">
      <c r="A43" s="5" t="s">
        <v>109</v>
      </c>
      <c r="B43" s="5" t="s">
        <v>2</v>
      </c>
      <c r="C43" s="6">
        <v>0</v>
      </c>
      <c r="D43" s="6"/>
      <c r="E43" s="6"/>
      <c r="F43" s="5" t="b">
        <f t="shared" si="5"/>
        <v>1</v>
      </c>
      <c r="G43" s="5" t="s">
        <v>109</v>
      </c>
      <c r="H43" s="5" t="s">
        <v>2</v>
      </c>
      <c r="I43" s="6">
        <v>0</v>
      </c>
      <c r="J43" s="6"/>
      <c r="K43" s="6"/>
      <c r="L43" s="6"/>
      <c r="M43" s="7">
        <f t="shared" si="4"/>
        <v>0</v>
      </c>
      <c r="N43" s="8">
        <v>0</v>
      </c>
      <c r="O43" s="5"/>
    </row>
    <row r="44" spans="1:15" x14ac:dyDescent="0.25">
      <c r="A44" s="5" t="s">
        <v>129</v>
      </c>
      <c r="B44" s="5" t="s">
        <v>2</v>
      </c>
      <c r="C44" s="6">
        <v>0</v>
      </c>
      <c r="D44" s="6"/>
      <c r="E44" s="6"/>
      <c r="F44" s="5" t="b">
        <f t="shared" si="5"/>
        <v>1</v>
      </c>
      <c r="G44" s="5" t="s">
        <v>129</v>
      </c>
      <c r="H44" s="5" t="s">
        <v>2</v>
      </c>
      <c r="I44" s="6">
        <v>0</v>
      </c>
      <c r="J44" s="6">
        <v>-136044.07999999999</v>
      </c>
      <c r="K44" s="6"/>
      <c r="L44" s="6"/>
      <c r="M44" s="7">
        <f t="shared" si="4"/>
        <v>-136044.07999999999</v>
      </c>
      <c r="N44" s="8">
        <v>0</v>
      </c>
      <c r="O44" s="7">
        <v>-134908.45249999998</v>
      </c>
    </row>
    <row r="45" spans="1:15" x14ac:dyDescent="0.25">
      <c r="A45" s="5" t="s">
        <v>69</v>
      </c>
      <c r="B45" s="5" t="s">
        <v>70</v>
      </c>
      <c r="C45" s="6">
        <v>44060.25</v>
      </c>
      <c r="D45" s="6"/>
      <c r="E45" s="6"/>
      <c r="F45" s="5" t="b">
        <f t="shared" si="5"/>
        <v>1</v>
      </c>
      <c r="G45" s="5" t="s">
        <v>69</v>
      </c>
      <c r="H45" s="5" t="s">
        <v>70</v>
      </c>
      <c r="I45" s="6">
        <v>-56801.7</v>
      </c>
      <c r="J45" s="6"/>
      <c r="K45" s="6">
        <v>-38384.14</v>
      </c>
      <c r="L45" s="6"/>
      <c r="M45" s="7">
        <f t="shared" si="4"/>
        <v>-51125.59</v>
      </c>
      <c r="N45" s="8">
        <v>0</v>
      </c>
      <c r="O45" s="7">
        <v>-51125.59</v>
      </c>
    </row>
    <row r="46" spans="1:15" x14ac:dyDescent="0.25">
      <c r="A46" s="5" t="s">
        <v>124</v>
      </c>
      <c r="B46" s="5" t="s">
        <v>70</v>
      </c>
      <c r="C46" s="6">
        <v>0</v>
      </c>
      <c r="D46" s="6"/>
      <c r="E46" s="6"/>
      <c r="F46" s="5" t="b">
        <f t="shared" si="5"/>
        <v>1</v>
      </c>
      <c r="G46" s="5" t="s">
        <v>124</v>
      </c>
      <c r="H46" s="5" t="s">
        <v>70</v>
      </c>
      <c r="I46" s="6">
        <v>0</v>
      </c>
      <c r="J46" s="6">
        <v>-175549.98</v>
      </c>
      <c r="K46" s="6"/>
      <c r="L46" s="6"/>
      <c r="M46" s="7">
        <f t="shared" si="4"/>
        <v>-175549.98</v>
      </c>
      <c r="N46" s="8">
        <v>0</v>
      </c>
      <c r="O46" s="7">
        <v>-175549.98</v>
      </c>
    </row>
    <row r="47" spans="1:15" x14ac:dyDescent="0.25">
      <c r="A47" s="5" t="s">
        <v>33</v>
      </c>
      <c r="B47" s="5" t="s">
        <v>34</v>
      </c>
      <c r="C47" s="6">
        <v>508962.47</v>
      </c>
      <c r="D47" s="6"/>
      <c r="E47" s="6"/>
      <c r="F47" s="5" t="b">
        <f t="shared" si="5"/>
        <v>1</v>
      </c>
      <c r="G47" s="5" t="s">
        <v>33</v>
      </c>
      <c r="H47" s="5" t="s">
        <v>34</v>
      </c>
      <c r="I47" s="6">
        <v>-63221.0625</v>
      </c>
      <c r="J47" s="6"/>
      <c r="K47" s="6">
        <v>-63221.06</v>
      </c>
      <c r="L47" s="6"/>
      <c r="M47" s="7">
        <f t="shared" si="4"/>
        <v>382520.34749999997</v>
      </c>
      <c r="N47" s="8">
        <v>382520.34749999997</v>
      </c>
      <c r="O47" s="5"/>
    </row>
    <row r="48" spans="1:15" x14ac:dyDescent="0.25">
      <c r="A48" s="5" t="s">
        <v>128</v>
      </c>
      <c r="B48" s="5" t="s">
        <v>34</v>
      </c>
      <c r="C48" s="6">
        <v>0</v>
      </c>
      <c r="D48" s="6">
        <v>15715.45</v>
      </c>
      <c r="E48" s="6"/>
      <c r="F48" s="5" t="b">
        <f t="shared" si="5"/>
        <v>1</v>
      </c>
      <c r="G48" s="5" t="s">
        <v>128</v>
      </c>
      <c r="H48" s="5" t="s">
        <v>34</v>
      </c>
      <c r="I48" s="6">
        <v>0</v>
      </c>
      <c r="J48" s="6"/>
      <c r="K48" s="6"/>
      <c r="L48" s="6"/>
      <c r="M48" s="7">
        <f t="shared" si="4"/>
        <v>15715.45</v>
      </c>
      <c r="N48" s="8">
        <v>15715.45</v>
      </c>
      <c r="O48" s="5"/>
    </row>
    <row r="49" spans="1:15" x14ac:dyDescent="0.25">
      <c r="A49" s="5" t="s">
        <v>39</v>
      </c>
      <c r="B49" s="5" t="s">
        <v>40</v>
      </c>
      <c r="C49" s="6">
        <v>171041.78</v>
      </c>
      <c r="D49" s="6"/>
      <c r="E49" s="6"/>
      <c r="F49" s="5" t="b">
        <f t="shared" si="5"/>
        <v>1</v>
      </c>
      <c r="G49" s="5" t="s">
        <v>39</v>
      </c>
      <c r="H49" s="5" t="s">
        <v>40</v>
      </c>
      <c r="I49" s="6">
        <v>-12689.075000000001</v>
      </c>
      <c r="J49" s="6"/>
      <c r="K49" s="6"/>
      <c r="L49" s="6"/>
      <c r="M49" s="7">
        <f t="shared" si="4"/>
        <v>158352.70499999999</v>
      </c>
      <c r="N49" s="8">
        <v>158352.70499999999</v>
      </c>
      <c r="O49" s="5"/>
    </row>
    <row r="50" spans="1:15" x14ac:dyDescent="0.25">
      <c r="A50" s="5" t="s">
        <v>46</v>
      </c>
      <c r="B50" s="5" t="s">
        <v>47</v>
      </c>
      <c r="C50" s="6">
        <v>1346386.2725000002</v>
      </c>
      <c r="D50" s="6"/>
      <c r="E50" s="6"/>
      <c r="F50" s="5" t="b">
        <f t="shared" si="5"/>
        <v>1</v>
      </c>
      <c r="G50" s="5" t="s">
        <v>46</v>
      </c>
      <c r="H50" s="5" t="s">
        <v>47</v>
      </c>
      <c r="I50" s="6">
        <v>-213601.8725</v>
      </c>
      <c r="J50" s="6"/>
      <c r="K50" s="6"/>
      <c r="L50" s="6"/>
      <c r="M50" s="7">
        <f t="shared" si="4"/>
        <v>1132784.4000000001</v>
      </c>
      <c r="N50" s="8">
        <v>1132784.4000000001</v>
      </c>
      <c r="O50" s="5"/>
    </row>
    <row r="51" spans="1:15" x14ac:dyDescent="0.25">
      <c r="A51" s="5" t="s">
        <v>71</v>
      </c>
      <c r="B51" s="5" t="s">
        <v>47</v>
      </c>
      <c r="C51" s="6">
        <v>201744.28</v>
      </c>
      <c r="D51" s="6"/>
      <c r="E51" s="6"/>
      <c r="F51" s="5" t="b">
        <f t="shared" si="5"/>
        <v>1</v>
      </c>
      <c r="G51" s="5" t="s">
        <v>71</v>
      </c>
      <c r="H51" s="5" t="s">
        <v>47</v>
      </c>
      <c r="I51" s="6">
        <v>-32782.327499999999</v>
      </c>
      <c r="J51" s="6"/>
      <c r="K51" s="6"/>
      <c r="L51" s="6"/>
      <c r="M51" s="7">
        <f t="shared" si="4"/>
        <v>168961.95250000001</v>
      </c>
      <c r="N51" s="8">
        <v>168961.95250000001</v>
      </c>
      <c r="O51" s="5"/>
    </row>
    <row r="52" spans="1:15" x14ac:dyDescent="0.25">
      <c r="A52" s="5" t="s">
        <v>110</v>
      </c>
      <c r="B52" s="5" t="s">
        <v>47</v>
      </c>
      <c r="C52" s="6">
        <v>0</v>
      </c>
      <c r="D52" s="6"/>
      <c r="E52" s="6"/>
      <c r="F52" s="5" t="b">
        <f t="shared" si="5"/>
        <v>1</v>
      </c>
      <c r="G52" s="5" t="s">
        <v>110</v>
      </c>
      <c r="H52" s="5" t="s">
        <v>47</v>
      </c>
      <c r="I52" s="6">
        <v>0</v>
      </c>
      <c r="J52" s="6"/>
      <c r="K52" s="6"/>
      <c r="L52" s="6"/>
      <c r="M52" s="7">
        <f t="shared" si="4"/>
        <v>0</v>
      </c>
      <c r="N52" s="8">
        <v>0</v>
      </c>
      <c r="O52" s="5"/>
    </row>
    <row r="53" spans="1:15" x14ac:dyDescent="0.25">
      <c r="A53" s="5" t="s">
        <v>111</v>
      </c>
      <c r="B53" s="5" t="s">
        <v>47</v>
      </c>
      <c r="C53" s="6">
        <v>0</v>
      </c>
      <c r="D53" s="6"/>
      <c r="E53" s="6"/>
      <c r="F53" s="5" t="b">
        <f t="shared" si="5"/>
        <v>1</v>
      </c>
      <c r="G53" s="5" t="s">
        <v>111</v>
      </c>
      <c r="H53" s="5" t="s">
        <v>47</v>
      </c>
      <c r="I53" s="6">
        <v>0</v>
      </c>
      <c r="J53" s="6"/>
      <c r="K53" s="6"/>
      <c r="L53" s="6"/>
      <c r="M53" s="7">
        <f t="shared" si="4"/>
        <v>0</v>
      </c>
      <c r="N53" s="8">
        <v>0</v>
      </c>
      <c r="O53" s="5"/>
    </row>
    <row r="54" spans="1:15" x14ac:dyDescent="0.25">
      <c r="A54" s="5" t="s">
        <v>126</v>
      </c>
      <c r="B54" s="5" t="s">
        <v>47</v>
      </c>
      <c r="C54" s="6">
        <v>0</v>
      </c>
      <c r="D54" s="6">
        <v>1644887.34</v>
      </c>
      <c r="E54" s="6"/>
      <c r="F54" s="5" t="b">
        <f t="shared" si="5"/>
        <v>1</v>
      </c>
      <c r="G54" s="5" t="s">
        <v>126</v>
      </c>
      <c r="H54" s="5" t="s">
        <v>47</v>
      </c>
      <c r="I54" s="6">
        <v>0</v>
      </c>
      <c r="J54" s="6"/>
      <c r="K54" s="6"/>
      <c r="L54" s="6"/>
      <c r="M54" s="7">
        <f t="shared" si="4"/>
        <v>1644887.34</v>
      </c>
      <c r="N54" s="8">
        <v>1644887.34</v>
      </c>
      <c r="O54" s="5"/>
    </row>
    <row r="55" spans="1:15" x14ac:dyDescent="0.25">
      <c r="A55" s="5" t="s">
        <v>9</v>
      </c>
      <c r="B55" s="5" t="s">
        <v>10</v>
      </c>
      <c r="C55" s="6">
        <v>271219.52</v>
      </c>
      <c r="D55" s="6"/>
      <c r="E55" s="6"/>
      <c r="F55" s="5" t="b">
        <f t="shared" si="5"/>
        <v>1</v>
      </c>
      <c r="G55" s="5" t="s">
        <v>9</v>
      </c>
      <c r="H55" s="5" t="s">
        <v>10</v>
      </c>
      <c r="I55" s="6">
        <v>-85106.6</v>
      </c>
      <c r="J55" s="6"/>
      <c r="K55" s="6"/>
      <c r="L55" s="6"/>
      <c r="M55" s="7">
        <f t="shared" si="4"/>
        <v>186112.92</v>
      </c>
      <c r="N55" s="8">
        <v>186112.92</v>
      </c>
      <c r="O55" s="5"/>
    </row>
    <row r="56" spans="1:15" x14ac:dyDescent="0.25">
      <c r="A56" s="5" t="s">
        <v>14</v>
      </c>
      <c r="B56" s="5" t="s">
        <v>15</v>
      </c>
      <c r="C56" s="6">
        <v>1490080.0099999998</v>
      </c>
      <c r="D56" s="6"/>
      <c r="E56" s="6"/>
      <c r="F56" s="5" t="b">
        <f t="shared" si="5"/>
        <v>1</v>
      </c>
      <c r="G56" s="5" t="s">
        <v>14</v>
      </c>
      <c r="H56" s="5" t="s">
        <v>15</v>
      </c>
      <c r="I56" s="6">
        <v>-143260.355625</v>
      </c>
      <c r="J56" s="6"/>
      <c r="K56" s="6"/>
      <c r="L56" s="6"/>
      <c r="M56" s="7">
        <f t="shared" si="4"/>
        <v>1346819.6543749997</v>
      </c>
      <c r="N56" s="8">
        <v>1346819.6543749997</v>
      </c>
      <c r="O56" s="5"/>
    </row>
    <row r="57" spans="1:15" x14ac:dyDescent="0.25">
      <c r="A57" s="5" t="s">
        <v>16</v>
      </c>
      <c r="B57" s="5" t="s">
        <v>15</v>
      </c>
      <c r="C57" s="6">
        <v>410456.61</v>
      </c>
      <c r="D57" s="6"/>
      <c r="E57" s="6"/>
      <c r="F57" s="5" t="b">
        <f t="shared" si="5"/>
        <v>1</v>
      </c>
      <c r="G57" s="5" t="s">
        <v>16</v>
      </c>
      <c r="H57" s="5" t="s">
        <v>15</v>
      </c>
      <c r="I57" s="6">
        <v>-91219.662500000006</v>
      </c>
      <c r="J57" s="6"/>
      <c r="K57" s="6"/>
      <c r="L57" s="6"/>
      <c r="M57" s="7">
        <f t="shared" si="4"/>
        <v>319236.94750000001</v>
      </c>
      <c r="N57" s="8">
        <v>319236.94750000001</v>
      </c>
      <c r="O57" s="5"/>
    </row>
    <row r="58" spans="1:15" x14ac:dyDescent="0.25">
      <c r="A58" s="5" t="s">
        <v>27</v>
      </c>
      <c r="B58" s="5" t="s">
        <v>28</v>
      </c>
      <c r="C58" s="6">
        <v>858096.68</v>
      </c>
      <c r="D58" s="6"/>
      <c r="E58" s="6"/>
      <c r="F58" s="5" t="b">
        <f t="shared" si="5"/>
        <v>1</v>
      </c>
      <c r="G58" s="5" t="s">
        <v>27</v>
      </c>
      <c r="H58" s="5" t="s">
        <v>28</v>
      </c>
      <c r="I58" s="6">
        <v>-124735.46</v>
      </c>
      <c r="J58" s="6"/>
      <c r="K58" s="6"/>
      <c r="L58" s="6"/>
      <c r="M58" s="7">
        <f t="shared" si="4"/>
        <v>733361.22000000009</v>
      </c>
      <c r="N58" s="8">
        <v>733361.22000000009</v>
      </c>
      <c r="O58" s="5"/>
    </row>
    <row r="59" spans="1:15" x14ac:dyDescent="0.25">
      <c r="A59" s="5" t="s">
        <v>144</v>
      </c>
      <c r="B59" s="5" t="s">
        <v>28</v>
      </c>
      <c r="C59" s="6">
        <f>4121820.16</f>
        <v>4121820.16</v>
      </c>
      <c r="D59" s="6"/>
      <c r="E59" s="6"/>
      <c r="F59" s="5" t="b">
        <f t="shared" si="5"/>
        <v>1</v>
      </c>
      <c r="G59" s="5" t="s">
        <v>144</v>
      </c>
      <c r="H59" s="5" t="s">
        <v>28</v>
      </c>
      <c r="I59" s="6">
        <v>-144791.77249999999</v>
      </c>
      <c r="J59" s="6"/>
      <c r="K59" s="6"/>
      <c r="L59" s="8">
        <v>-751408.4</v>
      </c>
      <c r="M59" s="14">
        <f>C59+D59+E59+I59+J59+K59+L59</f>
        <v>3225619.9875000003</v>
      </c>
      <c r="N59" s="8">
        <v>3225619.9874999998</v>
      </c>
      <c r="O59" s="5"/>
    </row>
    <row r="60" spans="1:15" x14ac:dyDescent="0.25">
      <c r="A60" s="5" t="s">
        <v>78</v>
      </c>
      <c r="B60" s="5" t="s">
        <v>28</v>
      </c>
      <c r="C60" s="6">
        <v>15054.72</v>
      </c>
      <c r="D60" s="6"/>
      <c r="E60" s="6">
        <v>13800.16</v>
      </c>
      <c r="F60" s="5" t="b">
        <f t="shared" si="5"/>
        <v>1</v>
      </c>
      <c r="G60" s="5" t="s">
        <v>78</v>
      </c>
      <c r="H60" s="5" t="s">
        <v>28</v>
      </c>
      <c r="I60" s="6">
        <v>0</v>
      </c>
      <c r="J60" s="6"/>
      <c r="K60" s="6"/>
      <c r="L60" s="6"/>
      <c r="M60" s="7">
        <f t="shared" ref="M60:M100" si="6">C60+D60+E60+I60+J60+K60</f>
        <v>28854.879999999997</v>
      </c>
      <c r="N60" s="8">
        <v>28854.879999999997</v>
      </c>
      <c r="O60" s="5"/>
    </row>
    <row r="61" spans="1:15" x14ac:dyDescent="0.25">
      <c r="A61" s="5" t="s">
        <v>89</v>
      </c>
      <c r="B61" s="5" t="s">
        <v>28</v>
      </c>
      <c r="C61" s="6">
        <v>344782.34</v>
      </c>
      <c r="D61" s="6"/>
      <c r="E61" s="6"/>
      <c r="F61" s="5" t="b">
        <f t="shared" si="5"/>
        <v>1</v>
      </c>
      <c r="G61" s="5" t="s">
        <v>89</v>
      </c>
      <c r="H61" s="5" t="s">
        <v>28</v>
      </c>
      <c r="I61" s="6">
        <v>-62777.614999999998</v>
      </c>
      <c r="J61" s="6"/>
      <c r="K61" s="6"/>
      <c r="L61" s="6"/>
      <c r="M61" s="7">
        <f t="shared" si="6"/>
        <v>282004.72500000003</v>
      </c>
      <c r="N61" s="8">
        <v>282004.72500000003</v>
      </c>
      <c r="O61" s="5"/>
    </row>
    <row r="62" spans="1:15" x14ac:dyDescent="0.25">
      <c r="A62" s="5" t="s">
        <v>93</v>
      </c>
      <c r="B62" s="5" t="s">
        <v>28</v>
      </c>
      <c r="C62" s="6">
        <v>359249.63</v>
      </c>
      <c r="D62" s="6"/>
      <c r="E62" s="6"/>
      <c r="F62" s="5" t="b">
        <f t="shared" si="5"/>
        <v>1</v>
      </c>
      <c r="G62" s="5" t="s">
        <v>93</v>
      </c>
      <c r="H62" s="5" t="s">
        <v>28</v>
      </c>
      <c r="I62" s="6">
        <v>-48912.555</v>
      </c>
      <c r="J62" s="6"/>
      <c r="K62" s="6"/>
      <c r="L62" s="6"/>
      <c r="M62" s="7">
        <f t="shared" si="6"/>
        <v>310337.07500000001</v>
      </c>
      <c r="N62" s="8">
        <v>310337.07500000001</v>
      </c>
      <c r="O62" s="5"/>
    </row>
    <row r="63" spans="1:15" x14ac:dyDescent="0.25">
      <c r="A63" s="5" t="s">
        <v>94</v>
      </c>
      <c r="B63" s="5" t="s">
        <v>28</v>
      </c>
      <c r="C63" s="6">
        <v>572445.6</v>
      </c>
      <c r="D63" s="6"/>
      <c r="E63" s="6"/>
      <c r="F63" s="5" t="b">
        <f t="shared" si="5"/>
        <v>1</v>
      </c>
      <c r="G63" s="5" t="s">
        <v>94</v>
      </c>
      <c r="H63" s="5" t="s">
        <v>28</v>
      </c>
      <c r="I63" s="6">
        <v>-80937.175000000003</v>
      </c>
      <c r="J63" s="6"/>
      <c r="K63" s="6"/>
      <c r="L63" s="6"/>
      <c r="M63" s="7">
        <f t="shared" si="6"/>
        <v>491508.42499999999</v>
      </c>
      <c r="N63" s="8">
        <v>491508.42499999999</v>
      </c>
      <c r="O63" s="5"/>
    </row>
    <row r="64" spans="1:15" x14ac:dyDescent="0.25">
      <c r="A64" s="5" t="s">
        <v>127</v>
      </c>
      <c r="B64" s="5" t="s">
        <v>28</v>
      </c>
      <c r="C64" s="6">
        <v>0</v>
      </c>
      <c r="D64" s="6">
        <v>94091.34</v>
      </c>
      <c r="E64" s="6"/>
      <c r="F64" s="5" t="b">
        <f t="shared" si="5"/>
        <v>1</v>
      </c>
      <c r="G64" s="5" t="s">
        <v>127</v>
      </c>
      <c r="H64" s="5" t="s">
        <v>28</v>
      </c>
      <c r="I64" s="6">
        <v>0</v>
      </c>
      <c r="J64" s="6"/>
      <c r="K64" s="6"/>
      <c r="L64" s="6"/>
      <c r="M64" s="7">
        <f t="shared" si="6"/>
        <v>94091.34</v>
      </c>
      <c r="N64" s="8">
        <v>94091.34</v>
      </c>
      <c r="O64" s="5"/>
    </row>
    <row r="65" spans="1:15" x14ac:dyDescent="0.25">
      <c r="A65" s="5" t="s">
        <v>112</v>
      </c>
      <c r="B65" s="5" t="s">
        <v>64</v>
      </c>
      <c r="C65" s="6">
        <v>0</v>
      </c>
      <c r="D65" s="6"/>
      <c r="E65" s="6"/>
      <c r="F65" s="5" t="b">
        <f t="shared" si="5"/>
        <v>1</v>
      </c>
      <c r="G65" s="5" t="s">
        <v>112</v>
      </c>
      <c r="H65" s="5" t="s">
        <v>64</v>
      </c>
      <c r="I65" s="6">
        <v>-6224.1325000000097</v>
      </c>
      <c r="J65" s="6"/>
      <c r="K65" s="6"/>
      <c r="L65" s="6"/>
      <c r="M65" s="7">
        <f t="shared" si="6"/>
        <v>-6224.1325000000097</v>
      </c>
      <c r="N65" s="8">
        <v>0</v>
      </c>
      <c r="O65" s="5"/>
    </row>
    <row r="66" spans="1:15" x14ac:dyDescent="0.25">
      <c r="A66" s="5" t="s">
        <v>63</v>
      </c>
      <c r="B66" s="5" t="s">
        <v>64</v>
      </c>
      <c r="C66" s="6">
        <v>257570.46000000002</v>
      </c>
      <c r="D66" s="6"/>
      <c r="E66" s="6"/>
      <c r="F66" s="5" t="b">
        <f t="shared" si="5"/>
        <v>1</v>
      </c>
      <c r="G66" s="5" t="s">
        <v>63</v>
      </c>
      <c r="H66" s="5" t="s">
        <v>64</v>
      </c>
      <c r="I66" s="6">
        <v>-58382.654999999999</v>
      </c>
      <c r="J66" s="6"/>
      <c r="K66" s="6"/>
      <c r="L66" s="6"/>
      <c r="M66" s="7">
        <f t="shared" si="6"/>
        <v>199187.80500000002</v>
      </c>
      <c r="N66" s="8">
        <v>192963.67250000002</v>
      </c>
      <c r="O66" s="5"/>
    </row>
    <row r="67" spans="1:15" x14ac:dyDescent="0.25">
      <c r="A67" s="5" t="s">
        <v>77</v>
      </c>
      <c r="B67" s="5" t="s">
        <v>64</v>
      </c>
      <c r="C67" s="6">
        <v>189148.87</v>
      </c>
      <c r="D67" s="6"/>
      <c r="E67" s="6"/>
      <c r="F67" s="5" t="b">
        <f t="shared" si="5"/>
        <v>1</v>
      </c>
      <c r="G67" s="5" t="s">
        <v>77</v>
      </c>
      <c r="H67" s="5" t="s">
        <v>64</v>
      </c>
      <c r="I67" s="6">
        <v>-29039.0975</v>
      </c>
      <c r="J67" s="6"/>
      <c r="K67" s="6"/>
      <c r="L67" s="6"/>
      <c r="M67" s="7">
        <f t="shared" si="6"/>
        <v>160109.77249999999</v>
      </c>
      <c r="N67" s="8">
        <v>160109.77249999999</v>
      </c>
      <c r="O67" s="5"/>
    </row>
    <row r="68" spans="1:15" x14ac:dyDescent="0.25">
      <c r="A68" s="5" t="s">
        <v>65</v>
      </c>
      <c r="B68" s="5" t="s">
        <v>66</v>
      </c>
      <c r="C68" s="6">
        <v>163948.07</v>
      </c>
      <c r="D68" s="6"/>
      <c r="E68" s="6"/>
      <c r="F68" s="5" t="b">
        <f t="shared" si="5"/>
        <v>1</v>
      </c>
      <c r="G68" s="5" t="s">
        <v>65</v>
      </c>
      <c r="H68" s="5" t="s">
        <v>66</v>
      </c>
      <c r="I68" s="6">
        <v>-9738.1875</v>
      </c>
      <c r="J68" s="6"/>
      <c r="K68" s="6"/>
      <c r="L68" s="6"/>
      <c r="M68" s="7">
        <f t="shared" si="6"/>
        <v>154209.88250000001</v>
      </c>
      <c r="N68" s="8">
        <v>154209.88250000001</v>
      </c>
      <c r="O68" s="5"/>
    </row>
    <row r="69" spans="1:15" x14ac:dyDescent="0.25">
      <c r="A69" s="5" t="s">
        <v>51</v>
      </c>
      <c r="B69" s="5" t="s">
        <v>52</v>
      </c>
      <c r="C69" s="6">
        <v>3697.56</v>
      </c>
      <c r="D69" s="6"/>
      <c r="E69" s="6"/>
      <c r="F69" s="5" t="b">
        <f t="shared" si="5"/>
        <v>1</v>
      </c>
      <c r="G69" s="5" t="s">
        <v>51</v>
      </c>
      <c r="H69" s="5" t="s">
        <v>52</v>
      </c>
      <c r="I69" s="6">
        <v>-2585.85</v>
      </c>
      <c r="J69" s="6"/>
      <c r="K69" s="6"/>
      <c r="L69" s="6"/>
      <c r="M69" s="7">
        <f t="shared" si="6"/>
        <v>1111.71</v>
      </c>
      <c r="N69" s="8">
        <v>0</v>
      </c>
      <c r="O69" s="5"/>
    </row>
    <row r="70" spans="1:15" x14ac:dyDescent="0.25">
      <c r="A70" s="5" t="s">
        <v>125</v>
      </c>
      <c r="B70" s="5" t="s">
        <v>52</v>
      </c>
      <c r="C70" s="6">
        <v>0</v>
      </c>
      <c r="D70" s="6"/>
      <c r="E70" s="6"/>
      <c r="F70" s="5" t="b">
        <f t="shared" si="5"/>
        <v>1</v>
      </c>
      <c r="G70" s="5" t="s">
        <v>125</v>
      </c>
      <c r="H70" s="5" t="s">
        <v>52</v>
      </c>
      <c r="I70" s="6">
        <v>0</v>
      </c>
      <c r="J70" s="6">
        <v>-22552.47</v>
      </c>
      <c r="K70" s="6"/>
      <c r="L70" s="6"/>
      <c r="M70" s="7">
        <f t="shared" si="6"/>
        <v>-22552.47</v>
      </c>
      <c r="N70" s="8">
        <v>0</v>
      </c>
      <c r="O70" s="7">
        <v>-21440.760000000002</v>
      </c>
    </row>
    <row r="71" spans="1:15" x14ac:dyDescent="0.25">
      <c r="A71" s="5" t="s">
        <v>90</v>
      </c>
      <c r="B71" s="5" t="s">
        <v>91</v>
      </c>
      <c r="C71" s="6">
        <v>91620</v>
      </c>
      <c r="D71" s="6"/>
      <c r="E71" s="6"/>
      <c r="F71" s="5" t="b">
        <f t="shared" si="5"/>
        <v>1</v>
      </c>
      <c r="G71" s="5" t="s">
        <v>90</v>
      </c>
      <c r="H71" s="5" t="s">
        <v>91</v>
      </c>
      <c r="I71" s="6">
        <v>-11168.815000000001</v>
      </c>
      <c r="J71" s="6"/>
      <c r="K71" s="6"/>
      <c r="L71" s="6"/>
      <c r="M71" s="7">
        <f t="shared" si="6"/>
        <v>80451.184999999998</v>
      </c>
      <c r="N71" s="8">
        <v>0</v>
      </c>
      <c r="O71" s="5"/>
    </row>
    <row r="72" spans="1:15" x14ac:dyDescent="0.25">
      <c r="A72" s="5" t="s">
        <v>133</v>
      </c>
      <c r="B72" s="5" t="s">
        <v>91</v>
      </c>
      <c r="C72" s="6">
        <v>0</v>
      </c>
      <c r="D72" s="6"/>
      <c r="E72" s="6"/>
      <c r="F72" s="5" t="b">
        <f t="shared" si="5"/>
        <v>1</v>
      </c>
      <c r="G72" s="5" t="s">
        <v>133</v>
      </c>
      <c r="H72" s="5" t="s">
        <v>91</v>
      </c>
      <c r="I72" s="6">
        <v>0</v>
      </c>
      <c r="J72" s="6">
        <v>-26580.85</v>
      </c>
      <c r="K72" s="6"/>
      <c r="L72" s="6"/>
      <c r="M72" s="7">
        <f t="shared" si="6"/>
        <v>-26580.85</v>
      </c>
      <c r="N72" s="8">
        <v>53870.334999999999</v>
      </c>
      <c r="O72" s="5"/>
    </row>
    <row r="73" spans="1:15" x14ac:dyDescent="0.25">
      <c r="A73" s="5" t="s">
        <v>67</v>
      </c>
      <c r="B73" s="5" t="s">
        <v>68</v>
      </c>
      <c r="C73" s="6">
        <v>61712.99</v>
      </c>
      <c r="D73" s="6"/>
      <c r="E73" s="6"/>
      <c r="F73" s="5" t="b">
        <f t="shared" si="5"/>
        <v>1</v>
      </c>
      <c r="G73" s="5" t="s">
        <v>67</v>
      </c>
      <c r="H73" s="5" t="s">
        <v>68</v>
      </c>
      <c r="I73" s="6">
        <v>0</v>
      </c>
      <c r="J73" s="6"/>
      <c r="K73" s="6"/>
      <c r="L73" s="6"/>
      <c r="M73" s="7">
        <f t="shared" si="6"/>
        <v>61712.99</v>
      </c>
      <c r="N73" s="8">
        <v>0</v>
      </c>
      <c r="O73" s="5"/>
    </row>
    <row r="74" spans="1:15" x14ac:dyDescent="0.25">
      <c r="A74" s="5" t="s">
        <v>134</v>
      </c>
      <c r="B74" s="5" t="s">
        <v>68</v>
      </c>
      <c r="C74" s="16">
        <v>0</v>
      </c>
      <c r="D74" s="6"/>
      <c r="E74" s="6"/>
      <c r="F74" s="5" t="b">
        <f t="shared" si="5"/>
        <v>1</v>
      </c>
      <c r="G74" s="5" t="s">
        <v>134</v>
      </c>
      <c r="H74" s="5" t="s">
        <v>68</v>
      </c>
      <c r="I74" s="16">
        <v>0</v>
      </c>
      <c r="J74" s="6">
        <v>-65442.8</v>
      </c>
      <c r="K74" s="6"/>
      <c r="L74" s="6"/>
      <c r="M74" s="7">
        <f t="shared" si="6"/>
        <v>-65442.8</v>
      </c>
      <c r="N74" s="8">
        <v>0</v>
      </c>
      <c r="O74" s="7">
        <v>-3729.8100000000049</v>
      </c>
    </row>
    <row r="75" spans="1:15" x14ac:dyDescent="0.25">
      <c r="A75" s="5" t="s">
        <v>72</v>
      </c>
      <c r="B75" s="5" t="s">
        <v>73</v>
      </c>
      <c r="C75" s="6">
        <v>344395.80000000005</v>
      </c>
      <c r="D75" s="6"/>
      <c r="E75" s="6"/>
      <c r="F75" s="5" t="b">
        <f t="shared" si="5"/>
        <v>1</v>
      </c>
      <c r="G75" s="5" t="s">
        <v>72</v>
      </c>
      <c r="H75" s="5" t="s">
        <v>73</v>
      </c>
      <c r="I75" s="6">
        <v>-51402.527499999997</v>
      </c>
      <c r="J75" s="6"/>
      <c r="K75" s="6"/>
      <c r="L75" s="6"/>
      <c r="M75" s="7">
        <f t="shared" si="6"/>
        <v>292993.27250000008</v>
      </c>
      <c r="N75" s="8">
        <v>292993.27250000008</v>
      </c>
      <c r="O75" s="5"/>
    </row>
    <row r="76" spans="1:15" x14ac:dyDescent="0.25">
      <c r="A76" s="5" t="s">
        <v>130</v>
      </c>
      <c r="B76" s="5" t="s">
        <v>73</v>
      </c>
      <c r="C76" s="6">
        <v>0</v>
      </c>
      <c r="D76" s="6">
        <v>117061.8</v>
      </c>
      <c r="E76" s="6"/>
      <c r="F76" s="5" t="b">
        <f t="shared" si="5"/>
        <v>1</v>
      </c>
      <c r="G76" s="5" t="s">
        <v>130</v>
      </c>
      <c r="H76" s="5" t="s">
        <v>73</v>
      </c>
      <c r="I76" s="6">
        <v>0</v>
      </c>
      <c r="J76" s="6"/>
      <c r="K76" s="6"/>
      <c r="L76" s="6"/>
      <c r="M76" s="7">
        <f t="shared" si="6"/>
        <v>117061.8</v>
      </c>
      <c r="N76" s="8">
        <v>117061.8</v>
      </c>
      <c r="O76" s="5"/>
    </row>
    <row r="77" spans="1:15" x14ac:dyDescent="0.25">
      <c r="A77" s="5" t="s">
        <v>53</v>
      </c>
      <c r="B77" s="5" t="s">
        <v>54</v>
      </c>
      <c r="C77" s="6">
        <v>67363.929999999993</v>
      </c>
      <c r="D77" s="6"/>
      <c r="E77" s="6"/>
      <c r="F77" s="5" t="b">
        <f t="shared" si="5"/>
        <v>1</v>
      </c>
      <c r="G77" s="5" t="s">
        <v>53</v>
      </c>
      <c r="H77" s="5" t="s">
        <v>54</v>
      </c>
      <c r="I77" s="6">
        <v>-20370.3</v>
      </c>
      <c r="J77" s="6"/>
      <c r="K77" s="6"/>
      <c r="L77" s="6"/>
      <c r="M77" s="7">
        <f t="shared" si="6"/>
        <v>46993.62999999999</v>
      </c>
      <c r="N77" s="8">
        <v>46993.62999999999</v>
      </c>
      <c r="O77" s="5"/>
    </row>
    <row r="78" spans="1:15" x14ac:dyDescent="0.25">
      <c r="A78" s="5" t="s">
        <v>48</v>
      </c>
      <c r="B78" s="5" t="s">
        <v>49</v>
      </c>
      <c r="C78" s="6">
        <v>64493.960000000006</v>
      </c>
      <c r="D78" s="6"/>
      <c r="E78" s="6"/>
      <c r="F78" s="5" t="b">
        <f t="shared" si="5"/>
        <v>1</v>
      </c>
      <c r="G78" s="5" t="s">
        <v>48</v>
      </c>
      <c r="H78" s="5" t="s">
        <v>49</v>
      </c>
      <c r="I78" s="6">
        <v>-12925.174999999999</v>
      </c>
      <c r="J78" s="6"/>
      <c r="K78" s="6"/>
      <c r="L78" s="6"/>
      <c r="M78" s="7">
        <f t="shared" si="6"/>
        <v>51568.785000000003</v>
      </c>
      <c r="N78" s="8">
        <v>0</v>
      </c>
      <c r="O78" s="5"/>
    </row>
    <row r="79" spans="1:15" x14ac:dyDescent="0.25">
      <c r="A79" s="5" t="s">
        <v>135</v>
      </c>
      <c r="B79" s="5" t="s">
        <v>49</v>
      </c>
      <c r="C79" s="6">
        <v>0</v>
      </c>
      <c r="D79" s="6"/>
      <c r="E79" s="6"/>
      <c r="F79" s="5" t="b">
        <f t="shared" si="5"/>
        <v>1</v>
      </c>
      <c r="G79" s="5" t="s">
        <v>135</v>
      </c>
      <c r="H79" s="5" t="s">
        <v>49</v>
      </c>
      <c r="I79" s="6">
        <v>0</v>
      </c>
      <c r="J79" s="6">
        <v>-67288.78</v>
      </c>
      <c r="K79" s="6"/>
      <c r="L79" s="6"/>
      <c r="M79" s="7">
        <f t="shared" si="6"/>
        <v>-67288.78</v>
      </c>
      <c r="N79" s="8">
        <v>0</v>
      </c>
      <c r="O79" s="7">
        <v>-15719.994999999995</v>
      </c>
    </row>
    <row r="80" spans="1:15" x14ac:dyDescent="0.25">
      <c r="A80" s="5" t="s">
        <v>19</v>
      </c>
      <c r="B80" s="5" t="s">
        <v>20</v>
      </c>
      <c r="C80" s="6">
        <v>261756.98999999996</v>
      </c>
      <c r="D80" s="6"/>
      <c r="E80" s="6">
        <v>212439.76</v>
      </c>
      <c r="F80" s="5" t="b">
        <f t="shared" si="5"/>
        <v>1</v>
      </c>
      <c r="G80" s="5" t="s">
        <v>19</v>
      </c>
      <c r="H80" s="5" t="s">
        <v>20</v>
      </c>
      <c r="I80" s="6">
        <v>-103442.09</v>
      </c>
      <c r="J80" s="6"/>
      <c r="K80" s="6"/>
      <c r="L80" s="6"/>
      <c r="M80" s="7">
        <f t="shared" si="6"/>
        <v>370754.66000000003</v>
      </c>
      <c r="N80" s="8">
        <v>370754.66000000003</v>
      </c>
      <c r="O80" s="5"/>
    </row>
    <row r="81" spans="1:15" x14ac:dyDescent="0.25">
      <c r="A81" s="5" t="s">
        <v>59</v>
      </c>
      <c r="B81" s="5" t="s">
        <v>20</v>
      </c>
      <c r="C81" s="6">
        <v>402179.81</v>
      </c>
      <c r="D81" s="6"/>
      <c r="E81" s="6">
        <v>1366306.72</v>
      </c>
      <c r="F81" s="5" t="b">
        <f t="shared" si="5"/>
        <v>1</v>
      </c>
      <c r="G81" s="5" t="s">
        <v>59</v>
      </c>
      <c r="H81" s="5" t="s">
        <v>20</v>
      </c>
      <c r="I81" s="6">
        <v>-74582.442499999903</v>
      </c>
      <c r="J81" s="6"/>
      <c r="K81" s="6"/>
      <c r="L81" s="6"/>
      <c r="M81" s="7">
        <f t="shared" si="6"/>
        <v>1693904.0875000001</v>
      </c>
      <c r="N81" s="8">
        <v>1693904.0875000001</v>
      </c>
      <c r="O81" s="5"/>
    </row>
    <row r="82" spans="1:15" x14ac:dyDescent="0.25">
      <c r="A82" s="5" t="s">
        <v>60</v>
      </c>
      <c r="B82" s="5" t="s">
        <v>20</v>
      </c>
      <c r="C82" s="6">
        <v>19279.400000000001</v>
      </c>
      <c r="D82" s="6"/>
      <c r="E82" s="6">
        <v>3600</v>
      </c>
      <c r="F82" s="5" t="b">
        <f t="shared" si="5"/>
        <v>1</v>
      </c>
      <c r="G82" s="5" t="s">
        <v>60</v>
      </c>
      <c r="H82" s="5" t="s">
        <v>20</v>
      </c>
      <c r="I82" s="6">
        <v>0</v>
      </c>
      <c r="J82" s="6"/>
      <c r="K82" s="6"/>
      <c r="L82" s="6"/>
      <c r="M82" s="7">
        <f t="shared" si="6"/>
        <v>22879.4</v>
      </c>
      <c r="N82" s="8">
        <v>22879.4</v>
      </c>
      <c r="O82" s="5"/>
    </row>
    <row r="83" spans="1:15" x14ac:dyDescent="0.25">
      <c r="A83" s="5" t="s">
        <v>74</v>
      </c>
      <c r="B83" s="5" t="s">
        <v>20</v>
      </c>
      <c r="C83" s="6">
        <v>45115.32</v>
      </c>
      <c r="D83" s="6"/>
      <c r="E83" s="6">
        <v>55724.39</v>
      </c>
      <c r="F83" s="5" t="b">
        <f t="shared" si="5"/>
        <v>1</v>
      </c>
      <c r="G83" s="5" t="s">
        <v>74</v>
      </c>
      <c r="H83" s="5" t="s">
        <v>20</v>
      </c>
      <c r="I83" s="6">
        <v>-9873.98</v>
      </c>
      <c r="J83" s="6"/>
      <c r="K83" s="6"/>
      <c r="L83" s="6"/>
      <c r="M83" s="7">
        <f t="shared" si="6"/>
        <v>90965.73</v>
      </c>
      <c r="N83" s="8">
        <v>90965.73</v>
      </c>
      <c r="O83" s="5"/>
    </row>
    <row r="84" spans="1:15" x14ac:dyDescent="0.25">
      <c r="A84" s="5" t="s">
        <v>81</v>
      </c>
      <c r="B84" s="5" t="s">
        <v>20</v>
      </c>
      <c r="C84" s="6">
        <v>15287.66</v>
      </c>
      <c r="D84" s="6"/>
      <c r="E84" s="6">
        <v>10242.75</v>
      </c>
      <c r="F84" s="5" t="b">
        <f t="shared" si="5"/>
        <v>1</v>
      </c>
      <c r="G84" s="5" t="s">
        <v>81</v>
      </c>
      <c r="H84" s="5" t="s">
        <v>20</v>
      </c>
      <c r="I84" s="6">
        <v>-3319.2175000000002</v>
      </c>
      <c r="J84" s="6"/>
      <c r="K84" s="6"/>
      <c r="L84" s="6"/>
      <c r="M84" s="7">
        <f t="shared" si="6"/>
        <v>22211.192500000001</v>
      </c>
      <c r="N84" s="8">
        <v>22211.192500000001</v>
      </c>
      <c r="O84" s="5"/>
    </row>
    <row r="85" spans="1:15" x14ac:dyDescent="0.25">
      <c r="A85" s="5" t="s">
        <v>131</v>
      </c>
      <c r="B85" s="5" t="s">
        <v>20</v>
      </c>
      <c r="C85" s="6">
        <v>0</v>
      </c>
      <c r="D85" s="6">
        <v>999213.65</v>
      </c>
      <c r="E85" s="6"/>
      <c r="F85" s="5" t="b">
        <f t="shared" si="5"/>
        <v>1</v>
      </c>
      <c r="G85" s="5" t="s">
        <v>131</v>
      </c>
      <c r="H85" s="5" t="s">
        <v>20</v>
      </c>
      <c r="I85" s="6">
        <v>0</v>
      </c>
      <c r="J85" s="6"/>
      <c r="K85" s="6"/>
      <c r="L85" s="6"/>
      <c r="M85" s="7">
        <f t="shared" si="6"/>
        <v>999213.65</v>
      </c>
      <c r="N85" s="8">
        <v>999213.65</v>
      </c>
      <c r="O85" s="5"/>
    </row>
    <row r="86" spans="1:15" x14ac:dyDescent="0.25">
      <c r="A86" s="5" t="s">
        <v>35</v>
      </c>
      <c r="B86" s="5" t="s">
        <v>36</v>
      </c>
      <c r="C86" s="6">
        <v>1591397.87</v>
      </c>
      <c r="D86" s="6"/>
      <c r="E86" s="6"/>
      <c r="F86" s="5" t="b">
        <f t="shared" si="5"/>
        <v>1</v>
      </c>
      <c r="G86" s="5" t="s">
        <v>35</v>
      </c>
      <c r="H86" s="5" t="s">
        <v>36</v>
      </c>
      <c r="I86" s="6">
        <v>-169540.44</v>
      </c>
      <c r="J86" s="6"/>
      <c r="K86" s="6"/>
      <c r="L86" s="6"/>
      <c r="M86" s="7">
        <f t="shared" si="6"/>
        <v>1421857.4300000002</v>
      </c>
      <c r="N86" s="8">
        <v>1421857.4300000002</v>
      </c>
      <c r="O86" s="5"/>
    </row>
    <row r="87" spans="1:15" x14ac:dyDescent="0.25">
      <c r="A87" s="5" t="s">
        <v>132</v>
      </c>
      <c r="B87" s="5" t="s">
        <v>36</v>
      </c>
      <c r="C87" s="6">
        <v>0</v>
      </c>
      <c r="D87" s="6">
        <v>51230.99</v>
      </c>
      <c r="E87" s="6"/>
      <c r="F87" s="5" t="b">
        <f t="shared" si="5"/>
        <v>1</v>
      </c>
      <c r="G87" s="5" t="s">
        <v>132</v>
      </c>
      <c r="H87" s="5" t="s">
        <v>36</v>
      </c>
      <c r="I87" s="6">
        <v>0</v>
      </c>
      <c r="J87" s="6"/>
      <c r="K87" s="6"/>
      <c r="L87" s="6"/>
      <c r="M87" s="7">
        <f t="shared" si="6"/>
        <v>51230.99</v>
      </c>
      <c r="N87" s="8">
        <v>51230.99</v>
      </c>
      <c r="O87" s="5"/>
    </row>
    <row r="88" spans="1:15" x14ac:dyDescent="0.25">
      <c r="A88" s="5" t="s">
        <v>21</v>
      </c>
      <c r="B88" s="5" t="s">
        <v>22</v>
      </c>
      <c r="C88" s="6">
        <v>1011492.79</v>
      </c>
      <c r="D88" s="6"/>
      <c r="E88" s="6"/>
      <c r="F88" s="5" t="b">
        <f t="shared" si="5"/>
        <v>1</v>
      </c>
      <c r="G88" s="5" t="s">
        <v>21</v>
      </c>
      <c r="H88" s="5" t="s">
        <v>22</v>
      </c>
      <c r="I88" s="6">
        <v>-92329.767500000002</v>
      </c>
      <c r="J88" s="6"/>
      <c r="K88" s="6"/>
      <c r="L88" s="6"/>
      <c r="M88" s="7">
        <f t="shared" si="6"/>
        <v>919163.02250000008</v>
      </c>
      <c r="N88" s="8">
        <v>919163.02250000008</v>
      </c>
      <c r="O88" s="5"/>
    </row>
    <row r="89" spans="1:15" x14ac:dyDescent="0.25">
      <c r="A89" s="5" t="s">
        <v>37</v>
      </c>
      <c r="B89" s="5" t="s">
        <v>38</v>
      </c>
      <c r="C89" s="6">
        <v>638680.72999999986</v>
      </c>
      <c r="D89" s="6"/>
      <c r="E89" s="6"/>
      <c r="F89" s="5" t="b">
        <f t="shared" si="5"/>
        <v>1</v>
      </c>
      <c r="G89" s="5" t="s">
        <v>37</v>
      </c>
      <c r="H89" s="5" t="s">
        <v>38</v>
      </c>
      <c r="I89" s="6">
        <v>-107569.3775</v>
      </c>
      <c r="J89" s="6"/>
      <c r="K89" s="6"/>
      <c r="L89" s="6"/>
      <c r="M89" s="7">
        <f t="shared" si="6"/>
        <v>531111.3524999998</v>
      </c>
      <c r="N89" s="8">
        <v>531111.35250000004</v>
      </c>
      <c r="O89" s="5"/>
    </row>
    <row r="90" spans="1:15" x14ac:dyDescent="0.25">
      <c r="A90" s="5" t="s">
        <v>84</v>
      </c>
      <c r="B90" s="5" t="s">
        <v>85</v>
      </c>
      <c r="C90" s="6">
        <v>38090.44</v>
      </c>
      <c r="D90" s="6"/>
      <c r="E90" s="6"/>
      <c r="F90" s="5" t="b">
        <f t="shared" si="5"/>
        <v>1</v>
      </c>
      <c r="G90" s="5" t="s">
        <v>84</v>
      </c>
      <c r="H90" s="5" t="s">
        <v>85</v>
      </c>
      <c r="I90" s="6">
        <v>-10599.022499999999</v>
      </c>
      <c r="J90" s="6"/>
      <c r="K90" s="6"/>
      <c r="L90" s="6"/>
      <c r="M90" s="7">
        <f t="shared" si="6"/>
        <v>27491.417500000003</v>
      </c>
      <c r="N90" s="8">
        <v>0</v>
      </c>
      <c r="O90" s="5"/>
    </row>
    <row r="91" spans="1:15" x14ac:dyDescent="0.25">
      <c r="A91" s="5" t="s">
        <v>136</v>
      </c>
      <c r="B91" s="5" t="s">
        <v>85</v>
      </c>
      <c r="C91" s="6">
        <v>0</v>
      </c>
      <c r="D91" s="6"/>
      <c r="E91" s="6"/>
      <c r="F91" s="5" t="b">
        <f t="shared" si="5"/>
        <v>1</v>
      </c>
      <c r="G91" s="5" t="s">
        <v>136</v>
      </c>
      <c r="H91" s="5" t="s">
        <v>85</v>
      </c>
      <c r="I91" s="6">
        <v>0</v>
      </c>
      <c r="J91" s="6">
        <v>-33379.01</v>
      </c>
      <c r="K91" s="6"/>
      <c r="L91" s="6"/>
      <c r="M91" s="7">
        <f t="shared" si="6"/>
        <v>-33379.01</v>
      </c>
      <c r="N91" s="8">
        <v>0</v>
      </c>
      <c r="O91" s="7">
        <v>-5887.5924999999988</v>
      </c>
    </row>
    <row r="92" spans="1:15" x14ac:dyDescent="0.25">
      <c r="A92" s="5" t="s">
        <v>23</v>
      </c>
      <c r="B92" s="5" t="s">
        <v>24</v>
      </c>
      <c r="C92" s="6">
        <v>111406.49</v>
      </c>
      <c r="D92" s="6"/>
      <c r="E92" s="6"/>
      <c r="F92" s="5" t="b">
        <f t="shared" si="5"/>
        <v>1</v>
      </c>
      <c r="G92" s="5" t="s">
        <v>23</v>
      </c>
      <c r="H92" s="5" t="s">
        <v>24</v>
      </c>
      <c r="I92" s="6">
        <v>-18758.0625</v>
      </c>
      <c r="J92" s="6"/>
      <c r="K92" s="6"/>
      <c r="L92" s="6"/>
      <c r="M92" s="7">
        <f t="shared" si="6"/>
        <v>92648.427500000005</v>
      </c>
      <c r="N92" s="8">
        <v>0</v>
      </c>
      <c r="O92" s="5"/>
    </row>
    <row r="93" spans="1:15" x14ac:dyDescent="0.25">
      <c r="A93" s="5" t="s">
        <v>137</v>
      </c>
      <c r="B93" s="5" t="s">
        <v>24</v>
      </c>
      <c r="C93" s="6">
        <v>0</v>
      </c>
      <c r="D93" s="6"/>
      <c r="E93" s="6"/>
      <c r="F93" s="5" t="b">
        <f t="shared" si="5"/>
        <v>1</v>
      </c>
      <c r="G93" s="5" t="s">
        <v>137</v>
      </c>
      <c r="H93" s="5" t="s">
        <v>24</v>
      </c>
      <c r="I93" s="6">
        <v>0</v>
      </c>
      <c r="J93" s="6">
        <v>-36362.01</v>
      </c>
      <c r="K93" s="6"/>
      <c r="L93" s="6"/>
      <c r="M93" s="7">
        <f t="shared" si="6"/>
        <v>-36362.01</v>
      </c>
      <c r="N93" s="8">
        <v>56286.417500000003</v>
      </c>
      <c r="O93" s="5"/>
    </row>
    <row r="94" spans="1:15" x14ac:dyDescent="0.25">
      <c r="A94" s="5" t="s">
        <v>12</v>
      </c>
      <c r="B94" s="5" t="s">
        <v>13</v>
      </c>
      <c r="C94" s="6">
        <v>82221.11</v>
      </c>
      <c r="D94" s="6"/>
      <c r="E94" s="6"/>
      <c r="F94" s="5" t="b">
        <f t="shared" si="5"/>
        <v>1</v>
      </c>
      <c r="G94" s="5" t="s">
        <v>12</v>
      </c>
      <c r="H94" s="5" t="s">
        <v>13</v>
      </c>
      <c r="I94" s="6">
        <v>-15492.1075</v>
      </c>
      <c r="J94" s="6"/>
      <c r="K94" s="6"/>
      <c r="L94" s="6"/>
      <c r="M94" s="7">
        <f t="shared" si="6"/>
        <v>66729.002500000002</v>
      </c>
      <c r="N94" s="8">
        <v>0</v>
      </c>
      <c r="O94" s="5"/>
    </row>
    <row r="95" spans="1:15" x14ac:dyDescent="0.25">
      <c r="A95" s="5" t="s">
        <v>138</v>
      </c>
      <c r="B95" s="5" t="s">
        <v>13</v>
      </c>
      <c r="C95" s="6">
        <v>0</v>
      </c>
      <c r="D95" s="6"/>
      <c r="E95" s="6"/>
      <c r="F95" s="5" t="b">
        <f t="shared" si="5"/>
        <v>1</v>
      </c>
      <c r="G95" s="5" t="s">
        <v>138</v>
      </c>
      <c r="H95" s="5" t="s">
        <v>13</v>
      </c>
      <c r="I95" s="6">
        <v>0</v>
      </c>
      <c r="J95" s="6">
        <v>-4185.34</v>
      </c>
      <c r="K95" s="6"/>
      <c r="L95" s="6"/>
      <c r="M95" s="7">
        <f t="shared" si="6"/>
        <v>-4185.34</v>
      </c>
      <c r="N95" s="8">
        <v>62543.662500000006</v>
      </c>
      <c r="O95" s="5"/>
    </row>
    <row r="96" spans="1:15" s="9" customFormat="1" x14ac:dyDescent="0.25">
      <c r="A96" s="5" t="s">
        <v>57</v>
      </c>
      <c r="B96" s="5" t="s">
        <v>58</v>
      </c>
      <c r="C96" s="6">
        <v>7200</v>
      </c>
      <c r="D96" s="6"/>
      <c r="E96" s="6"/>
      <c r="F96" s="5" t="b">
        <v>1</v>
      </c>
      <c r="G96" s="5" t="s">
        <v>57</v>
      </c>
      <c r="H96" s="5" t="s">
        <v>58</v>
      </c>
      <c r="I96" s="6">
        <v>0</v>
      </c>
      <c r="J96" s="6"/>
      <c r="K96" s="6"/>
      <c r="L96" s="6"/>
      <c r="M96" s="7">
        <v>7200</v>
      </c>
      <c r="N96" s="8">
        <v>7200</v>
      </c>
      <c r="O96" s="5"/>
    </row>
    <row r="97" spans="1:15" x14ac:dyDescent="0.25">
      <c r="A97" s="5" t="s">
        <v>29</v>
      </c>
      <c r="B97" s="5" t="s">
        <v>30</v>
      </c>
      <c r="C97" s="6">
        <v>175552.96000000002</v>
      </c>
      <c r="D97" s="6"/>
      <c r="E97" s="6"/>
      <c r="F97" s="5" t="b">
        <f t="shared" si="5"/>
        <v>1</v>
      </c>
      <c r="G97" s="5" t="s">
        <v>29</v>
      </c>
      <c r="H97" s="5" t="s">
        <v>30</v>
      </c>
      <c r="I97" s="6">
        <v>-13518.445</v>
      </c>
      <c r="J97" s="6"/>
      <c r="K97" s="6"/>
      <c r="L97" s="6"/>
      <c r="M97" s="7">
        <f t="shared" si="6"/>
        <v>162034.51500000001</v>
      </c>
      <c r="N97" s="8">
        <v>0</v>
      </c>
      <c r="O97" s="5"/>
    </row>
    <row r="98" spans="1:15" x14ac:dyDescent="0.25">
      <c r="A98" s="5" t="s">
        <v>139</v>
      </c>
      <c r="B98" s="5" t="s">
        <v>30</v>
      </c>
      <c r="C98" s="6">
        <v>0</v>
      </c>
      <c r="D98" s="6"/>
      <c r="E98" s="6"/>
      <c r="F98" s="5" t="b">
        <f t="shared" si="5"/>
        <v>1</v>
      </c>
      <c r="G98" s="5" t="s">
        <v>139</v>
      </c>
      <c r="H98" s="5" t="s">
        <v>30</v>
      </c>
      <c r="I98" s="6">
        <v>0</v>
      </c>
      <c r="J98" s="6">
        <v>-90907.63</v>
      </c>
      <c r="K98" s="6"/>
      <c r="L98" s="6"/>
      <c r="M98" s="7">
        <f t="shared" si="6"/>
        <v>-90907.63</v>
      </c>
      <c r="N98" s="8">
        <v>71126.885000000009</v>
      </c>
      <c r="O98" s="5"/>
    </row>
    <row r="99" spans="1:15" x14ac:dyDescent="0.25">
      <c r="A99" s="5" t="s">
        <v>25</v>
      </c>
      <c r="B99" s="5" t="s">
        <v>26</v>
      </c>
      <c r="C99" s="6">
        <v>106893.11</v>
      </c>
      <c r="D99" s="6"/>
      <c r="E99" s="6">
        <v>40894.800000000003</v>
      </c>
      <c r="F99" s="5" t="b">
        <f t="shared" si="5"/>
        <v>1</v>
      </c>
      <c r="G99" s="5" t="s">
        <v>25</v>
      </c>
      <c r="H99" s="5" t="s">
        <v>26</v>
      </c>
      <c r="I99" s="6">
        <v>-33498.44</v>
      </c>
      <c r="J99" s="6"/>
      <c r="K99" s="6"/>
      <c r="L99" s="6"/>
      <c r="M99" s="7">
        <f t="shared" si="6"/>
        <v>114289.47</v>
      </c>
      <c r="N99" s="8">
        <v>0</v>
      </c>
      <c r="O99" s="5"/>
    </row>
    <row r="100" spans="1:15" x14ac:dyDescent="0.25">
      <c r="A100" s="5" t="s">
        <v>140</v>
      </c>
      <c r="B100" s="5" t="s">
        <v>26</v>
      </c>
      <c r="C100" s="6">
        <v>0</v>
      </c>
      <c r="D100" s="6"/>
      <c r="E100" s="6"/>
      <c r="F100" s="5" t="b">
        <f t="shared" si="5"/>
        <v>1</v>
      </c>
      <c r="G100" s="5" t="s">
        <v>140</v>
      </c>
      <c r="H100" s="5" t="s">
        <v>26</v>
      </c>
      <c r="I100" s="6">
        <v>0</v>
      </c>
      <c r="J100" s="6">
        <v>-31922.48</v>
      </c>
      <c r="K100" s="6"/>
      <c r="L100" s="6"/>
      <c r="M100" s="7">
        <f t="shared" si="6"/>
        <v>-31922.48</v>
      </c>
      <c r="N100" s="8">
        <v>82366.990000000005</v>
      </c>
      <c r="O100" s="5"/>
    </row>
    <row r="101" spans="1:15" x14ac:dyDescent="0.25">
      <c r="A101" s="2" t="s">
        <v>0</v>
      </c>
      <c r="B101" s="2"/>
      <c r="C101" s="3">
        <f>SUM(C4:C100)</f>
        <v>23726950.302499995</v>
      </c>
      <c r="D101" s="3">
        <f>SUM(D4:D99)</f>
        <v>3576548.52</v>
      </c>
      <c r="E101" s="3">
        <f>SUM(E4:E99)</f>
        <v>4836875.5899999989</v>
      </c>
      <c r="F101" s="1"/>
      <c r="G101" s="1"/>
      <c r="H101" s="1"/>
      <c r="I101" s="4">
        <f t="shared" ref="I101:N101" si="7">SUM(I4:I100)</f>
        <v>-2941909.2149999989</v>
      </c>
      <c r="J101" s="4">
        <f t="shared" si="7"/>
        <v>-1268091.0100000002</v>
      </c>
      <c r="K101" s="3">
        <f t="shared" si="7"/>
        <v>-336348.8</v>
      </c>
      <c r="L101" s="4">
        <f t="shared" si="7"/>
        <v>-2046722.94</v>
      </c>
      <c r="M101" s="4">
        <f t="shared" si="7"/>
        <v>25547302.44749999</v>
      </c>
      <c r="N101" s="3">
        <f t="shared" si="7"/>
        <v>26233242.042499997</v>
      </c>
      <c r="O101" s="3">
        <f>SUM(O4:O100)</f>
        <v>-685939.59499999997</v>
      </c>
    </row>
    <row r="102" spans="1:15" x14ac:dyDescent="0.25">
      <c r="A102" t="s">
        <v>150</v>
      </c>
    </row>
    <row r="103" spans="1:15" x14ac:dyDescent="0.25">
      <c r="A103" t="s">
        <v>152</v>
      </c>
    </row>
  </sheetData>
  <mergeCells count="4">
    <mergeCell ref="A1:O1"/>
    <mergeCell ref="I2:K2"/>
    <mergeCell ref="M2:O2"/>
    <mergeCell ref="C2:E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Portaria 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2024-10-21T17:15:48Z</cp:lastPrinted>
  <dcterms:created xsi:type="dcterms:W3CDTF">2024-10-17T20:11:34Z</dcterms:created>
  <dcterms:modified xsi:type="dcterms:W3CDTF">2024-11-18T15:28:00Z</dcterms:modified>
</cp:coreProperties>
</file>