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40E2DA43-CFB4-41CD-95B0-37C9514D1741}" xr6:coauthVersionLast="47" xr6:coauthVersionMax="47" xr10:uidLastSave="{00000000-0000-0000-0000-000000000000}"/>
  <bookViews>
    <workbookView xWindow="-120" yWindow="-120" windowWidth="29040" windowHeight="15840" activeTab="3" xr2:uid="{DFF0814E-FBA0-4F97-AB20-43F86A4F259C}"/>
  </bookViews>
  <sheets>
    <sheet name="Delib" sheetId="3" r:id="rId1"/>
    <sheet name="Físico" sheetId="1" r:id="rId2"/>
    <sheet name="Financeiro" sheetId="2" r:id="rId3"/>
    <sheet name="Complemento" sheetId="7" r:id="rId4"/>
    <sheet name="Total" sheetId="5" r:id="rId5"/>
  </sheets>
  <definedNames>
    <definedName name="_xlnm._FilterDatabase" localSheetId="0" hidden="1">Delib!$A$1:$N$40</definedName>
    <definedName name="dlib">Delib!$A$1:$P$30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7" l="1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C23" i="7"/>
  <c r="C3" i="7"/>
  <c r="D3" i="7"/>
  <c r="E3" i="7"/>
  <c r="F3" i="7"/>
  <c r="G3" i="7"/>
  <c r="H3" i="7"/>
  <c r="I3" i="7"/>
  <c r="J3" i="7"/>
  <c r="AC3" i="7" s="1"/>
  <c r="K3" i="7"/>
  <c r="L3" i="7"/>
  <c r="M3" i="7"/>
  <c r="N3" i="7"/>
  <c r="O3" i="7"/>
  <c r="P3" i="7"/>
  <c r="Q3" i="7"/>
  <c r="R3" i="7"/>
  <c r="S3" i="7"/>
  <c r="T3" i="7"/>
  <c r="U3" i="7"/>
  <c r="V3" i="7"/>
  <c r="W3" i="7"/>
  <c r="X3" i="7"/>
  <c r="Y3" i="7"/>
  <c r="Z3" i="7"/>
  <c r="AA3" i="7"/>
  <c r="AB3" i="7"/>
  <c r="C4" i="7"/>
  <c r="D4" i="7"/>
  <c r="E4" i="7"/>
  <c r="F4" i="7"/>
  <c r="G4" i="7"/>
  <c r="H4" i="7"/>
  <c r="I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Y4" i="7"/>
  <c r="Z4" i="7"/>
  <c r="AA4" i="7"/>
  <c r="AB4" i="7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C6" i="7"/>
  <c r="D6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C7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C9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D2" i="7"/>
  <c r="E2" i="7"/>
  <c r="F2" i="7"/>
  <c r="G2" i="7"/>
  <c r="H2" i="7"/>
  <c r="I2" i="7"/>
  <c r="J2" i="7"/>
  <c r="K2" i="7"/>
  <c r="L2" i="7"/>
  <c r="M2" i="7"/>
  <c r="N2" i="7"/>
  <c r="O2" i="7"/>
  <c r="P2" i="7"/>
  <c r="Q2" i="7"/>
  <c r="R2" i="7"/>
  <c r="S2" i="7"/>
  <c r="T2" i="7"/>
  <c r="U2" i="7"/>
  <c r="V2" i="7"/>
  <c r="W2" i="7"/>
  <c r="X2" i="7"/>
  <c r="Y2" i="7"/>
  <c r="Z2" i="7"/>
  <c r="AA2" i="7"/>
  <c r="AB2" i="7"/>
  <c r="C2" i="7"/>
  <c r="P30" i="3" l="1"/>
  <c r="P29" i="3"/>
  <c r="P25" i="3"/>
  <c r="P20" i="3"/>
  <c r="N36" i="3"/>
  <c r="N37" i="3"/>
  <c r="N38" i="3"/>
  <c r="N39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2" i="3"/>
  <c r="V5" i="5" l="1"/>
  <c r="B2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B5" i="5"/>
  <c r="C5" i="5"/>
  <c r="D5" i="5"/>
  <c r="E5" i="5"/>
  <c r="F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W5" i="5"/>
  <c r="X5" i="5"/>
  <c r="Y5" i="5"/>
  <c r="Z5" i="5"/>
  <c r="AA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U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H14" i="5"/>
  <c r="J14" i="5"/>
  <c r="X14" i="5"/>
  <c r="Z14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C17" i="5"/>
  <c r="Q17" i="5"/>
  <c r="S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C2" i="5"/>
  <c r="D2" i="5"/>
  <c r="F2" i="5"/>
  <c r="H2" i="5"/>
  <c r="I2" i="5"/>
  <c r="J2" i="5"/>
  <c r="L2" i="5"/>
  <c r="M2" i="5"/>
  <c r="P2" i="5"/>
  <c r="R2" i="5"/>
  <c r="T2" i="5"/>
  <c r="V2" i="5"/>
  <c r="X2" i="5"/>
  <c r="Y2" i="5"/>
  <c r="Z2" i="5"/>
  <c r="A3" i="7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" i="7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L20" i="3" s="1"/>
  <c r="H8" i="5" s="1"/>
  <c r="K21" i="3"/>
  <c r="K22" i="3"/>
  <c r="K23" i="3"/>
  <c r="K24" i="3"/>
  <c r="K25" i="3"/>
  <c r="L25" i="3" s="1"/>
  <c r="H3" i="5" s="1"/>
  <c r="K26" i="3"/>
  <c r="K27" i="3"/>
  <c r="K28" i="3"/>
  <c r="L28" i="3" s="1"/>
  <c r="C14" i="5" s="1"/>
  <c r="K29" i="3"/>
  <c r="L29" i="3" s="1"/>
  <c r="I15" i="5" s="1"/>
  <c r="K30" i="3"/>
  <c r="L30" i="3" s="1"/>
  <c r="E17" i="5" s="1"/>
  <c r="K31" i="3"/>
  <c r="K32" i="3"/>
  <c r="K33" i="3"/>
  <c r="K34" i="3"/>
  <c r="L34" i="3" s="1"/>
  <c r="K35" i="3"/>
  <c r="L35" i="3" s="1"/>
  <c r="K36" i="3"/>
  <c r="L36" i="3" s="1"/>
  <c r="K37" i="3"/>
  <c r="L37" i="3" s="1"/>
  <c r="K38" i="3"/>
  <c r="L38" i="3" s="1"/>
  <c r="K39" i="3"/>
  <c r="L39" i="3" s="1"/>
  <c r="K40" i="3"/>
  <c r="L40" i="3" s="1"/>
  <c r="K2" i="3"/>
  <c r="R17" i="5" l="1"/>
  <c r="B17" i="5"/>
  <c r="O15" i="5"/>
  <c r="Y14" i="5"/>
  <c r="I14" i="5"/>
  <c r="T8" i="5"/>
  <c r="P15" i="5"/>
  <c r="AB11" i="5"/>
  <c r="N8" i="5"/>
  <c r="L17" i="5"/>
  <c r="M15" i="5"/>
  <c r="W14" i="5"/>
  <c r="G14" i="5"/>
  <c r="M8" i="5"/>
  <c r="AA17" i="5"/>
  <c r="K17" i="5"/>
  <c r="X15" i="5"/>
  <c r="H15" i="5"/>
  <c r="R14" i="5"/>
  <c r="B14" i="5"/>
  <c r="K8" i="5"/>
  <c r="Z17" i="5"/>
  <c r="J17" i="5"/>
  <c r="W15" i="5"/>
  <c r="G15" i="5"/>
  <c r="Q14" i="5"/>
  <c r="Y17" i="5"/>
  <c r="I17" i="5"/>
  <c r="V15" i="5"/>
  <c r="F15" i="5"/>
  <c r="P14" i="5"/>
  <c r="AC13" i="7"/>
  <c r="AC5" i="7"/>
  <c r="P3" i="5"/>
  <c r="G5" i="5"/>
  <c r="N15" i="5"/>
  <c r="T17" i="5"/>
  <c r="D17" i="5"/>
  <c r="U15" i="5"/>
  <c r="E15" i="5"/>
  <c r="O14" i="5"/>
  <c r="V8" i="5"/>
  <c r="AC21" i="7"/>
  <c r="AB19" i="5"/>
  <c r="AB6" i="5"/>
  <c r="AB5" i="5"/>
  <c r="AB22" i="5"/>
  <c r="AB10" i="5"/>
  <c r="AB21" i="5"/>
  <c r="AB9" i="5"/>
  <c r="AB18" i="5"/>
  <c r="B8" i="5"/>
  <c r="AC22" i="7"/>
  <c r="G2" i="5"/>
  <c r="AA8" i="5"/>
  <c r="S8" i="5"/>
  <c r="J8" i="5"/>
  <c r="X3" i="5"/>
  <c r="K3" i="5"/>
  <c r="U2" i="5"/>
  <c r="E2" i="5"/>
  <c r="B13" i="5"/>
  <c r="AB13" i="5" s="1"/>
  <c r="AC6" i="7"/>
  <c r="O3" i="5"/>
  <c r="Z3" i="5"/>
  <c r="B20" i="5"/>
  <c r="AB20" i="5" s="1"/>
  <c r="AC20" i="7"/>
  <c r="X17" i="5"/>
  <c r="P17" i="5"/>
  <c r="H17" i="5"/>
  <c r="B16" i="5"/>
  <c r="AB16" i="5" s="1"/>
  <c r="AC16" i="7"/>
  <c r="T15" i="5"/>
  <c r="L15" i="5"/>
  <c r="D15" i="5"/>
  <c r="V14" i="5"/>
  <c r="N14" i="5"/>
  <c r="F14" i="5"/>
  <c r="B12" i="5"/>
  <c r="AB12" i="5" s="1"/>
  <c r="AC12" i="7"/>
  <c r="Z8" i="5"/>
  <c r="R8" i="5"/>
  <c r="I8" i="5"/>
  <c r="W3" i="5"/>
  <c r="I23" i="5"/>
  <c r="B4" i="5"/>
  <c r="AB4" i="5" s="1"/>
  <c r="AC4" i="7"/>
  <c r="I3" i="5"/>
  <c r="Q3" i="5"/>
  <c r="Y3" i="5"/>
  <c r="J3" i="5"/>
  <c r="E3" i="5"/>
  <c r="U3" i="5"/>
  <c r="F3" i="5"/>
  <c r="N3" i="5"/>
  <c r="V3" i="5"/>
  <c r="AA3" i="5"/>
  <c r="AC7" i="7"/>
  <c r="L3" i="5"/>
  <c r="W17" i="5"/>
  <c r="O17" i="5"/>
  <c r="G17" i="5"/>
  <c r="AA15" i="5"/>
  <c r="S15" i="5"/>
  <c r="K15" i="5"/>
  <c r="C15" i="5"/>
  <c r="U14" i="5"/>
  <c r="M14" i="5"/>
  <c r="E14" i="5"/>
  <c r="Y8" i="5"/>
  <c r="Q8" i="5"/>
  <c r="T3" i="5"/>
  <c r="G3" i="5"/>
  <c r="Q2" i="5"/>
  <c r="O2" i="5"/>
  <c r="AC2" i="7"/>
  <c r="B2" i="5"/>
  <c r="G8" i="5"/>
  <c r="C8" i="5"/>
  <c r="D8" i="5"/>
  <c r="L8" i="5"/>
  <c r="AA2" i="5"/>
  <c r="S2" i="5"/>
  <c r="K2" i="5"/>
  <c r="AC19" i="7"/>
  <c r="V17" i="5"/>
  <c r="N17" i="5"/>
  <c r="F17" i="5"/>
  <c r="Z15" i="5"/>
  <c r="R15" i="5"/>
  <c r="J15" i="5"/>
  <c r="T14" i="5"/>
  <c r="L14" i="5"/>
  <c r="D14" i="5"/>
  <c r="AC11" i="7"/>
  <c r="X8" i="5"/>
  <c r="P8" i="5"/>
  <c r="F8" i="5"/>
  <c r="S3" i="5"/>
  <c r="D3" i="5"/>
  <c r="AC10" i="7"/>
  <c r="N2" i="5"/>
  <c r="AB7" i="5"/>
  <c r="W2" i="5"/>
  <c r="AC18" i="7"/>
  <c r="Z23" i="5"/>
  <c r="U17" i="5"/>
  <c r="M17" i="5"/>
  <c r="Y15" i="5"/>
  <c r="Q15" i="5"/>
  <c r="AA14" i="5"/>
  <c r="S14" i="5"/>
  <c r="K14" i="5"/>
  <c r="W8" i="5"/>
  <c r="O8" i="5"/>
  <c r="E8" i="5"/>
  <c r="R3" i="5"/>
  <c r="AC9" i="7"/>
  <c r="T23" i="5"/>
  <c r="AB14" i="5" l="1"/>
  <c r="V23" i="5"/>
  <c r="K23" i="5"/>
  <c r="D23" i="5"/>
  <c r="AB2" i="5"/>
  <c r="F23" i="5"/>
  <c r="H23" i="5"/>
  <c r="W23" i="5"/>
  <c r="AA23" i="5"/>
  <c r="N23" i="5"/>
  <c r="AB17" i="5"/>
  <c r="AC15" i="7"/>
  <c r="B15" i="5"/>
  <c r="AB15" i="5" s="1"/>
  <c r="AC17" i="7"/>
  <c r="X23" i="5"/>
  <c r="M3" i="5"/>
  <c r="M23" i="5"/>
  <c r="AC8" i="7"/>
  <c r="Y23" i="5"/>
  <c r="B3" i="5"/>
  <c r="AC14" i="7"/>
  <c r="U23" i="5"/>
  <c r="E23" i="5"/>
  <c r="O23" i="5"/>
  <c r="C23" i="5"/>
  <c r="C3" i="5"/>
  <c r="S23" i="5"/>
  <c r="P23" i="5"/>
  <c r="J23" i="5"/>
  <c r="G23" i="5"/>
  <c r="AB8" i="5"/>
  <c r="Q23" i="5"/>
  <c r="R23" i="5"/>
  <c r="L23" i="5"/>
  <c r="AB23" i="5" l="1"/>
  <c r="AB3" i="5"/>
</calcChain>
</file>

<file path=xl/sharedStrings.xml><?xml version="1.0" encoding="utf-8"?>
<sst xmlns="http://schemas.openxmlformats.org/spreadsheetml/2006/main" count="354" uniqueCount="95">
  <si>
    <t>Estabelecimentos CNES-SC</t>
  </si>
  <si>
    <t>0405010079 EXERESE DE CALAZIO E OUTRAS PEQUENAS LESOES DA PA</t>
  </si>
  <si>
    <t>0405010117 RECONSTITUICAO DE CANAL LACRIMAL</t>
  </si>
  <si>
    <t>0405010125 RECONSTITUICAO PARCIAL DE PALPEBRA COM TARSORRAFI</t>
  </si>
  <si>
    <t>0405020015 CORRECAO CIRURGICA DE ESTRABISMO (ACIMA DE 2 MUSC</t>
  </si>
  <si>
    <t>0405030045 FOTOCOAGULACAO A LASER</t>
  </si>
  <si>
    <t>0405030134 VITRECTOMIA ANTERIOR</t>
  </si>
  <si>
    <t>0405030193 PAN-FOTOCOAGULACAO DE RETINA A LASER</t>
  </si>
  <si>
    <t>0405040202 TRATAMENTO DE PTOSE PALPEBRAL</t>
  </si>
  <si>
    <t>0405050020 CAPSULOTOMIA A YAG LASER</t>
  </si>
  <si>
    <t>0405050127 FOTOTRABECULOPLASTIA A LASER</t>
  </si>
  <si>
    <t>0405050194 IRIDOTOMIA A LASER</t>
  </si>
  <si>
    <t>0405050224 RECONSTITUICAO DE FORNIX CONJUNTIVAL</t>
  </si>
  <si>
    <t>0405050321 TRABECULECTOMIA</t>
  </si>
  <si>
    <t>0405050372 FACOEMULSIFICACAO COM IMPLANTE DE LENTE INTRA-OCU</t>
  </si>
  <si>
    <t>0409050083 POSTECTOMIA</t>
  </si>
  <si>
    <t>Total</t>
  </si>
  <si>
    <t>0610062 HOSPITAL DE OLHOS DE CONCORDIA LTDA</t>
  </si>
  <si>
    <t>2418177 HOSPITAL SAO FRANCISCO DE ASSIS</t>
  </si>
  <si>
    <t>2522209 HOSPITAL MISERICORDIA</t>
  </si>
  <si>
    <t>2522691 HOSPITAL E MATERNIDADE MARIETA KONDER BORNHAUSEN</t>
  </si>
  <si>
    <t>3123251 HOSPITAL DE OLHOS DE BLUMENAU</t>
  </si>
  <si>
    <t>3180948 CLINICA DE OLHOS DR ROBERTO VON HERTWIG</t>
  </si>
  <si>
    <t>5164222 NIEDERAUER CLINICA DE OLHOS HOSPITAL DIA LTDA</t>
  </si>
  <si>
    <t>5431212 CARDIO VISAO</t>
  </si>
  <si>
    <t>7728557 BOJ FILIAL</t>
  </si>
  <si>
    <t>7847777 HOSPITAL JOAO SCHREIBER</t>
  </si>
  <si>
    <t>7990774 UNITA ESPECIALIDADES MEDICAS</t>
  </si>
  <si>
    <t>9175849 OPHTALMUS CLINICA DE OLHOS CC</t>
  </si>
  <si>
    <t>9359397 HOSPITAL DA VISAO JOINVILLE</t>
  </si>
  <si>
    <t>média</t>
  </si>
  <si>
    <t>OFTALMO</t>
  </si>
  <si>
    <t>0405020015 - CORREÇÃO CIRÚRGICA DE ESTRABISMO (ACIMA DE 2 MUSCULOS)</t>
  </si>
  <si>
    <t>APAC MS/AIH MS</t>
  </si>
  <si>
    <t>0405020023 - CORREÇÃO CIRÚRGICA DO ESTRABISMO (ATE 2 MUSCULOS)</t>
  </si>
  <si>
    <t>0405050151 - IMPLANTE SECUNDÁRIO DE LENTE INTRA-OCULAR - LIO</t>
  </si>
  <si>
    <t>0405050143 - IMPLANTE INTRA-ESTROMAL</t>
  </si>
  <si>
    <t>0405030070 - RETINOPEXIA COM INTROFLEXÃO ESCLERAL</t>
  </si>
  <si>
    <t>0405050321 - TRABECULECTOMIA</t>
  </si>
  <si>
    <t>0405050224 - RECONSTITUIÇÃO DE FORNIX CONJUNTIVAL</t>
  </si>
  <si>
    <t>0405040105 - EXPLANTE DE LENTE INTRA OCULAR</t>
  </si>
  <si>
    <t>0405050372 - FACOEMULSIFICAÇÃO COM IMPLANTE DE LENTE INTRA-OCULAR DOBRAVEL</t>
  </si>
  <si>
    <t>0405030134 - VITRECTOMIA ANTERIOR</t>
  </si>
  <si>
    <t>0405010117 - RECONSTITUICAO DE CANAL LACRIMAL</t>
  </si>
  <si>
    <t>0405010036 - DACRIOCISTORRINOSTOMIA</t>
  </si>
  <si>
    <t>0405050119 - FACOEMULSIFICAÇÃO COM IMPLANTE DE LENTE INTRA-OCULAR RIGIDA</t>
  </si>
  <si>
    <t>0405010125 - RECONSTITUIÇÃO PARCIAL DE PALPEBRA COM TARSORRAFIA</t>
  </si>
  <si>
    <t>0405010010 - CORRECAO CIRURGICA DE ENTROPIO E ECTROPIO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</si>
  <si>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</si>
  <si>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</si>
  <si>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</si>
  <si>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</si>
  <si>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</si>
  <si>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</si>
  <si>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</si>
  <si>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</si>
  <si>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</si>
  <si>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</si>
  <si>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</si>
  <si>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</si>
  <si>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</si>
  <si>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</si>
  <si>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</si>
  <si>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</si>
  <si>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</si>
  <si>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0409050083 - POSTECTOMIA</t>
  </si>
  <si>
    <t>UROLOGIA/NEFROLOGIA</t>
  </si>
  <si>
    <t>AIH Estado/APAC MS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</si>
  <si>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</si>
  <si>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</si>
  <si>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</si>
  <si>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</si>
  <si>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</si>
  <si>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</si>
  <si>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0405020023 CORRECAO CIRURGICA DO ESTRABISMO (ATE 2 MUSCULOS)</t>
  </si>
  <si>
    <t>0405050216 RECOBRIMENTO CONJUNTIVAL</t>
  </si>
  <si>
    <t>2558246 HOSPITAL SANTA ISABEL</t>
  </si>
  <si>
    <t>2662914 HOSPITAL SEARA DO BEM MATERNO E INFANTIL</t>
  </si>
  <si>
    <t>3590909 HOSPITAL DA VISAO</t>
  </si>
  <si>
    <t>0405040075 EVISCERACAO DE GLOBO OCULAR</t>
  </si>
  <si>
    <t>0405010010 CORRECAO CIRURGICA DE ENTROPIO E ECTROPIO</t>
  </si>
  <si>
    <t>0405040105 EXPLANTE DE LENTE INTRA OCULAR</t>
  </si>
  <si>
    <t>0405040210 REPOSICIONAMENTO DE LENTE INTRAOCULAR</t>
  </si>
  <si>
    <t>0405050151 IMPLANTE SECUNDARIO DE LENTE INTRA-OCULAR - LIO</t>
  </si>
  <si>
    <t>0946257 BOJ CHAPECO</t>
  </si>
  <si>
    <t>2491249 HOSPITAL SANTA CRUZ DE CANOINHAS</t>
  </si>
  <si>
    <t>2492342 HOSPITAL SANTO ANTONIO GUARAMIRIM</t>
  </si>
  <si>
    <t>2521296 HOSPITAL BETHESDA</t>
  </si>
  <si>
    <t>2541343 CLINICA DE OLHOS PEREIRA</t>
  </si>
  <si>
    <t>6567274 CLINICA DE OLHOS ANTONELLI</t>
  </si>
  <si>
    <t>7486596 HOSPITAL REGIONAL DE BIGUACU HELMUTH NASS</t>
  </si>
  <si>
    <t>9530053 DARIO ANTONELLI OFTALMOLOGIA LTDA</t>
  </si>
  <si>
    <t>9712038 HOSPITAL DE OLHOS DE CRICIUMA</t>
  </si>
  <si>
    <t>9819371 CLINICA MEDICA CORAL</t>
  </si>
  <si>
    <t>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</si>
</sst>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0" borderId="0" xfId="0" applyNumberFormat="1"/>
    <xf numFmtId="0" fontId="0" fillId="2" borderId="0" xfId="0" applyFill="1"/>
    <xf numFmtId="44" fontId="0" fillId="2" borderId="0" xfId="1" applyFont="1" applyFill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C607-CB77-49F6-8711-ED2545BC973A}">
  <dimension ref="A1:P40"/>
  <sheetViews>
    <sheetView workbookViewId="0">
      <selection activeCell="P1" sqref="P1"/>
    </sheetView>
  </sheetViews>
  <sheetFormatPr defaultRowHeight="15" x14ac:dyDescent="0.25"/>
  <cols>
    <col min="1" max="1" width="15.140625" customWidth="1"/>
    <col min="2" max="2" width="10.5703125" customWidth="1"/>
    <col min="4" max="4" width="16.5703125" customWidth="1"/>
    <col min="7" max="7" width="13.85546875" customWidth="1"/>
    <col min="12" max="12" width="12.140625" bestFit="1" customWidth="1"/>
    <col min="16" max="16" width="10.5703125" bestFit="1" customWidth="1"/>
    <col min="20" max="20" width="9.140625" customWidth="1"/>
  </cols>
  <sheetData>
    <row r="1" spans="1:16" x14ac:dyDescent="0.25">
      <c r="P1" s="4" t="s">
        <v>94</v>
      </c>
    </row>
    <row r="2" spans="1:16" x14ac:dyDescent="0.25">
      <c r="A2">
        <v>405020015</v>
      </c>
      <c r="B2" t="s">
        <v>32</v>
      </c>
      <c r="C2" t="s">
        <v>31</v>
      </c>
      <c r="D2" t="s">
        <v>33</v>
      </c>
      <c r="E2">
        <v>1661.76</v>
      </c>
      <c r="F2">
        <v>1661.76</v>
      </c>
      <c r="G2">
        <v>1661.76</v>
      </c>
      <c r="I2">
        <v>3323.52</v>
      </c>
      <c r="J2" t="s">
        <v>30</v>
      </c>
      <c r="K2">
        <f>(F2*4)</f>
        <v>6647.04</v>
      </c>
      <c r="L2" s="1">
        <v>0</v>
      </c>
      <c r="N2">
        <f>G2/E2</f>
        <v>1</v>
      </c>
    </row>
    <row r="3" spans="1:16" x14ac:dyDescent="0.25">
      <c r="A3">
        <v>405020023</v>
      </c>
      <c r="B3" t="s">
        <v>34</v>
      </c>
      <c r="C3" t="s">
        <v>31</v>
      </c>
      <c r="D3" t="s">
        <v>33</v>
      </c>
      <c r="E3">
        <v>1167.82</v>
      </c>
      <c r="F3">
        <v>1167.82</v>
      </c>
      <c r="G3">
        <v>1167.82</v>
      </c>
      <c r="I3">
        <v>2335.64</v>
      </c>
      <c r="J3" t="s">
        <v>30</v>
      </c>
      <c r="K3">
        <f t="shared" ref="K3:K40" si="0">(F3*4)</f>
        <v>4671.28</v>
      </c>
      <c r="L3" s="1">
        <v>0</v>
      </c>
      <c r="N3">
        <f t="shared" ref="N3:N39" si="1">G3/E3</f>
        <v>1</v>
      </c>
    </row>
    <row r="4" spans="1:16" x14ac:dyDescent="0.25">
      <c r="A4">
        <v>405050151</v>
      </c>
      <c r="B4" t="s">
        <v>35</v>
      </c>
      <c r="C4" t="s">
        <v>31</v>
      </c>
      <c r="D4" t="s">
        <v>33</v>
      </c>
      <c r="E4">
        <v>1112.83</v>
      </c>
      <c r="F4">
        <v>1112.83</v>
      </c>
      <c r="G4">
        <v>1112.83</v>
      </c>
      <c r="I4">
        <v>2225.66</v>
      </c>
      <c r="J4" t="s">
        <v>30</v>
      </c>
      <c r="K4">
        <f t="shared" si="0"/>
        <v>4451.32</v>
      </c>
      <c r="L4" s="1">
        <v>0</v>
      </c>
      <c r="N4">
        <f t="shared" si="1"/>
        <v>1</v>
      </c>
    </row>
    <row r="5" spans="1:16" x14ac:dyDescent="0.25">
      <c r="A5">
        <v>405050143</v>
      </c>
      <c r="B5" t="s">
        <v>36</v>
      </c>
      <c r="C5" t="s">
        <v>31</v>
      </c>
      <c r="D5" t="s">
        <v>33</v>
      </c>
      <c r="E5">
        <v>902.95</v>
      </c>
      <c r="F5">
        <v>1083.55</v>
      </c>
      <c r="G5">
        <v>1083.55</v>
      </c>
      <c r="I5">
        <v>2167.1</v>
      </c>
      <c r="J5" t="s">
        <v>30</v>
      </c>
      <c r="K5">
        <f t="shared" si="0"/>
        <v>4334.2</v>
      </c>
      <c r="L5" s="1">
        <v>0</v>
      </c>
      <c r="N5">
        <f t="shared" si="1"/>
        <v>1.2000110748103439</v>
      </c>
    </row>
    <row r="6" spans="1:16" x14ac:dyDescent="0.25">
      <c r="A6">
        <v>405030070</v>
      </c>
      <c r="B6" t="s">
        <v>37</v>
      </c>
      <c r="C6" t="s">
        <v>31</v>
      </c>
      <c r="D6" t="s">
        <v>33</v>
      </c>
      <c r="E6">
        <v>1074.8599999999999</v>
      </c>
      <c r="F6">
        <v>1074.8599999999999</v>
      </c>
      <c r="G6">
        <v>1074.8599999999999</v>
      </c>
      <c r="I6">
        <v>2149.7199999999998</v>
      </c>
      <c r="J6" t="s">
        <v>30</v>
      </c>
      <c r="K6">
        <f t="shared" si="0"/>
        <v>4299.4399999999996</v>
      </c>
      <c r="L6" s="1">
        <v>0</v>
      </c>
      <c r="N6">
        <f t="shared" si="1"/>
        <v>1</v>
      </c>
    </row>
    <row r="7" spans="1:16" x14ac:dyDescent="0.25">
      <c r="A7">
        <v>405050321</v>
      </c>
      <c r="B7" t="s">
        <v>38</v>
      </c>
      <c r="C7" t="s">
        <v>31</v>
      </c>
      <c r="D7" t="s">
        <v>33</v>
      </c>
      <c r="E7">
        <v>898.35</v>
      </c>
      <c r="F7">
        <v>898.35</v>
      </c>
      <c r="G7">
        <v>898.35</v>
      </c>
      <c r="I7">
        <v>1796.7</v>
      </c>
      <c r="J7" t="s">
        <v>30</v>
      </c>
      <c r="K7">
        <f t="shared" si="0"/>
        <v>3593.4</v>
      </c>
      <c r="L7" s="1">
        <v>0</v>
      </c>
      <c r="N7">
        <f t="shared" si="1"/>
        <v>1</v>
      </c>
    </row>
    <row r="8" spans="1:16" x14ac:dyDescent="0.25">
      <c r="A8">
        <v>405050224</v>
      </c>
      <c r="B8" t="s">
        <v>39</v>
      </c>
      <c r="C8" t="s">
        <v>31</v>
      </c>
      <c r="D8" t="s">
        <v>33</v>
      </c>
      <c r="E8">
        <v>436.44</v>
      </c>
      <c r="F8">
        <v>436.44</v>
      </c>
      <c r="G8">
        <v>872.88</v>
      </c>
      <c r="I8">
        <v>1309.32</v>
      </c>
      <c r="J8" t="s">
        <v>30</v>
      </c>
      <c r="K8">
        <f t="shared" si="0"/>
        <v>1745.76</v>
      </c>
      <c r="L8" s="1">
        <v>0</v>
      </c>
      <c r="N8">
        <f t="shared" si="1"/>
        <v>2</v>
      </c>
    </row>
    <row r="9" spans="1:16" x14ac:dyDescent="0.25">
      <c r="A9">
        <v>405040105</v>
      </c>
      <c r="B9" t="s">
        <v>40</v>
      </c>
      <c r="C9" t="s">
        <v>31</v>
      </c>
      <c r="D9" t="s">
        <v>33</v>
      </c>
      <c r="E9">
        <v>846.19</v>
      </c>
      <c r="F9">
        <v>846.19</v>
      </c>
      <c r="G9">
        <v>846.19</v>
      </c>
      <c r="I9">
        <v>1692.38</v>
      </c>
      <c r="J9" t="s">
        <v>30</v>
      </c>
      <c r="K9">
        <f t="shared" si="0"/>
        <v>3384.76</v>
      </c>
      <c r="L9" s="1">
        <v>0</v>
      </c>
      <c r="N9">
        <f t="shared" si="1"/>
        <v>1</v>
      </c>
    </row>
    <row r="10" spans="1:16" x14ac:dyDescent="0.25">
      <c r="A10">
        <v>405050372</v>
      </c>
      <c r="B10" t="s">
        <v>41</v>
      </c>
      <c r="C10" t="s">
        <v>31</v>
      </c>
      <c r="D10" t="s">
        <v>33</v>
      </c>
      <c r="E10">
        <v>771.6</v>
      </c>
      <c r="F10">
        <v>771.6</v>
      </c>
      <c r="G10">
        <v>450</v>
      </c>
      <c r="I10">
        <v>1221.5999999999999</v>
      </c>
      <c r="J10" t="s">
        <v>30</v>
      </c>
      <c r="K10">
        <f t="shared" si="0"/>
        <v>3086.4</v>
      </c>
      <c r="L10" s="1">
        <v>0</v>
      </c>
      <c r="N10">
        <f t="shared" si="1"/>
        <v>0.58320373250388802</v>
      </c>
    </row>
    <row r="11" spans="1:16" x14ac:dyDescent="0.25">
      <c r="A11">
        <v>405030134</v>
      </c>
      <c r="B11" t="s">
        <v>42</v>
      </c>
      <c r="C11" t="s">
        <v>31</v>
      </c>
      <c r="D11" t="s">
        <v>33</v>
      </c>
      <c r="E11">
        <v>381.08</v>
      </c>
      <c r="F11">
        <v>381.08</v>
      </c>
      <c r="G11">
        <v>762.16</v>
      </c>
      <c r="I11">
        <v>1143.24</v>
      </c>
      <c r="J11" t="s">
        <v>30</v>
      </c>
      <c r="K11">
        <f t="shared" si="0"/>
        <v>1524.32</v>
      </c>
      <c r="L11" s="1">
        <v>0</v>
      </c>
      <c r="N11">
        <f t="shared" si="1"/>
        <v>2</v>
      </c>
    </row>
    <row r="12" spans="1:16" x14ac:dyDescent="0.25">
      <c r="A12">
        <v>405010117</v>
      </c>
      <c r="B12" t="s">
        <v>43</v>
      </c>
      <c r="C12" t="s">
        <v>31</v>
      </c>
      <c r="D12" t="s">
        <v>33</v>
      </c>
      <c r="E12">
        <v>689.66</v>
      </c>
      <c r="F12">
        <v>689.66</v>
      </c>
      <c r="G12">
        <v>689.66</v>
      </c>
      <c r="I12">
        <v>1379.32</v>
      </c>
      <c r="J12" t="s">
        <v>30</v>
      </c>
      <c r="K12">
        <f t="shared" si="0"/>
        <v>2758.64</v>
      </c>
      <c r="L12" s="1">
        <v>0</v>
      </c>
      <c r="N12">
        <f t="shared" si="1"/>
        <v>1</v>
      </c>
    </row>
    <row r="13" spans="1:16" x14ac:dyDescent="0.25">
      <c r="A13">
        <v>405010036</v>
      </c>
      <c r="B13" t="s">
        <v>44</v>
      </c>
      <c r="C13" t="s">
        <v>31</v>
      </c>
      <c r="D13" t="s">
        <v>33</v>
      </c>
      <c r="E13">
        <v>681.87</v>
      </c>
      <c r="F13">
        <v>681.87</v>
      </c>
      <c r="G13">
        <v>681.87</v>
      </c>
      <c r="I13">
        <v>1363.74</v>
      </c>
      <c r="J13" t="s">
        <v>30</v>
      </c>
      <c r="K13">
        <f t="shared" si="0"/>
        <v>2727.48</v>
      </c>
      <c r="L13" s="1">
        <v>0</v>
      </c>
      <c r="N13">
        <f t="shared" si="1"/>
        <v>1</v>
      </c>
    </row>
    <row r="14" spans="1:16" x14ac:dyDescent="0.25">
      <c r="A14">
        <v>405050119</v>
      </c>
      <c r="B14" t="s">
        <v>45</v>
      </c>
      <c r="C14" t="s">
        <v>31</v>
      </c>
      <c r="D14" t="s">
        <v>33</v>
      </c>
      <c r="E14">
        <v>651.6</v>
      </c>
      <c r="F14">
        <v>651.6</v>
      </c>
      <c r="G14">
        <v>450</v>
      </c>
      <c r="I14">
        <v>1101.5999999999999</v>
      </c>
      <c r="J14" t="s">
        <v>30</v>
      </c>
      <c r="K14">
        <f t="shared" si="0"/>
        <v>2606.4</v>
      </c>
      <c r="L14" s="1">
        <v>0</v>
      </c>
      <c r="N14">
        <f t="shared" si="1"/>
        <v>0.69060773480662985</v>
      </c>
    </row>
    <row r="15" spans="1:16" x14ac:dyDescent="0.25">
      <c r="A15">
        <v>405010125</v>
      </c>
      <c r="B15" t="s">
        <v>46</v>
      </c>
      <c r="C15" t="s">
        <v>31</v>
      </c>
      <c r="D15" t="s">
        <v>33</v>
      </c>
      <c r="E15">
        <v>311.04000000000002</v>
      </c>
      <c r="F15">
        <v>311.04000000000002</v>
      </c>
      <c r="G15">
        <v>622.08000000000004</v>
      </c>
      <c r="I15">
        <v>933.12000000000012</v>
      </c>
      <c r="J15" t="s">
        <v>30</v>
      </c>
      <c r="K15">
        <f t="shared" si="0"/>
        <v>1244.1600000000001</v>
      </c>
      <c r="L15" s="1">
        <v>0</v>
      </c>
      <c r="N15">
        <f t="shared" si="1"/>
        <v>2</v>
      </c>
    </row>
    <row r="16" spans="1:16" x14ac:dyDescent="0.25">
      <c r="A16">
        <v>405010010</v>
      </c>
      <c r="B16" t="s">
        <v>47</v>
      </c>
      <c r="C16" t="s">
        <v>31</v>
      </c>
      <c r="D16" t="s">
        <v>33</v>
      </c>
      <c r="E16">
        <v>203.74</v>
      </c>
      <c r="F16">
        <v>203.74</v>
      </c>
      <c r="G16">
        <v>611.22</v>
      </c>
      <c r="I16">
        <v>814.96</v>
      </c>
      <c r="J16" t="s">
        <v>30</v>
      </c>
      <c r="K16">
        <f t="shared" si="0"/>
        <v>814.96</v>
      </c>
      <c r="L16" s="1">
        <v>0</v>
      </c>
      <c r="N16">
        <f t="shared" si="1"/>
        <v>3</v>
      </c>
    </row>
    <row r="17" spans="1:16" x14ac:dyDescent="0.25">
      <c r="A17">
        <v>405050046</v>
      </c>
      <c r="B17" t="s">
        <v>48</v>
      </c>
      <c r="C17" t="s">
        <v>31</v>
      </c>
      <c r="D17" t="s">
        <v>33</v>
      </c>
      <c r="E17">
        <v>587.51</v>
      </c>
      <c r="F17">
        <v>587.51</v>
      </c>
      <c r="G17">
        <v>587.51</v>
      </c>
      <c r="I17">
        <v>1175.02</v>
      </c>
      <c r="J17" t="s">
        <v>30</v>
      </c>
      <c r="K17">
        <f t="shared" si="0"/>
        <v>2350.04</v>
      </c>
      <c r="L17" s="1">
        <v>0</v>
      </c>
      <c r="N17">
        <f t="shared" si="1"/>
        <v>1</v>
      </c>
    </row>
    <row r="18" spans="1:16" x14ac:dyDescent="0.25">
      <c r="A18">
        <v>405040016</v>
      </c>
      <c r="B18" t="s">
        <v>49</v>
      </c>
      <c r="C18" t="s">
        <v>31</v>
      </c>
      <c r="D18" t="s">
        <v>33</v>
      </c>
      <c r="E18">
        <v>282.08</v>
      </c>
      <c r="F18">
        <v>282.08999999999997</v>
      </c>
      <c r="G18">
        <v>564.17999999999995</v>
      </c>
      <c r="I18">
        <v>846.27</v>
      </c>
      <c r="J18" t="s">
        <v>30</v>
      </c>
      <c r="K18">
        <f t="shared" si="0"/>
        <v>1128.3599999999999</v>
      </c>
      <c r="L18" s="1">
        <v>0</v>
      </c>
      <c r="N18">
        <f t="shared" si="1"/>
        <v>2.0000709018718092</v>
      </c>
    </row>
    <row r="19" spans="1:16" x14ac:dyDescent="0.25">
      <c r="A19">
        <v>405010028</v>
      </c>
      <c r="B19" t="s">
        <v>50</v>
      </c>
      <c r="C19" t="s">
        <v>31</v>
      </c>
      <c r="D19" t="s">
        <v>33</v>
      </c>
      <c r="E19">
        <v>278.89999999999998</v>
      </c>
      <c r="F19">
        <v>278.89999999999998</v>
      </c>
      <c r="G19">
        <v>557.79999999999995</v>
      </c>
      <c r="I19">
        <v>836.69999999999993</v>
      </c>
      <c r="J19" t="s">
        <v>30</v>
      </c>
      <c r="K19">
        <f t="shared" si="0"/>
        <v>1115.5999999999999</v>
      </c>
      <c r="L19" s="1">
        <v>0</v>
      </c>
      <c r="N19">
        <f t="shared" si="1"/>
        <v>2</v>
      </c>
    </row>
    <row r="20" spans="1:16" x14ac:dyDescent="0.25">
      <c r="A20">
        <v>405030045</v>
      </c>
      <c r="B20" t="s">
        <v>51</v>
      </c>
      <c r="C20" t="s">
        <v>31</v>
      </c>
      <c r="D20" t="s">
        <v>52</v>
      </c>
      <c r="E20">
        <v>107.61</v>
      </c>
      <c r="G20">
        <v>538.04999999999995</v>
      </c>
      <c r="I20">
        <v>645.66</v>
      </c>
      <c r="J20" t="s">
        <v>30</v>
      </c>
      <c r="K20">
        <f t="shared" si="0"/>
        <v>0</v>
      </c>
      <c r="L20" s="1">
        <f t="shared" ref="L20:L40" si="2">G20-K20</f>
        <v>538.04999999999995</v>
      </c>
      <c r="N20">
        <f t="shared" si="1"/>
        <v>5</v>
      </c>
      <c r="P20" s="5">
        <f>E20*1</f>
        <v>107.61</v>
      </c>
    </row>
    <row r="21" spans="1:16" x14ac:dyDescent="0.25">
      <c r="A21">
        <v>405050097</v>
      </c>
      <c r="B21" t="s">
        <v>53</v>
      </c>
      <c r="C21" t="s">
        <v>31</v>
      </c>
      <c r="D21" t="s">
        <v>33</v>
      </c>
      <c r="E21">
        <v>531.6</v>
      </c>
      <c r="F21">
        <v>531.6</v>
      </c>
      <c r="G21">
        <v>531.6</v>
      </c>
      <c r="I21">
        <v>1063.2</v>
      </c>
      <c r="J21" t="s">
        <v>30</v>
      </c>
      <c r="K21">
        <f t="shared" si="0"/>
        <v>2126.4</v>
      </c>
      <c r="L21" s="1">
        <v>0</v>
      </c>
      <c r="N21">
        <f t="shared" si="1"/>
        <v>1</v>
      </c>
    </row>
    <row r="22" spans="1:16" x14ac:dyDescent="0.25">
      <c r="A22">
        <v>405050216</v>
      </c>
      <c r="B22" t="s">
        <v>54</v>
      </c>
      <c r="C22" t="s">
        <v>31</v>
      </c>
      <c r="D22" t="s">
        <v>33</v>
      </c>
      <c r="E22">
        <v>172.27</v>
      </c>
      <c r="F22">
        <v>172.27</v>
      </c>
      <c r="G22">
        <v>516.81000000000006</v>
      </c>
      <c r="I22">
        <v>689.08</v>
      </c>
      <c r="J22" t="s">
        <v>30</v>
      </c>
      <c r="K22">
        <f t="shared" si="0"/>
        <v>689.08</v>
      </c>
      <c r="L22" s="1">
        <v>0</v>
      </c>
      <c r="N22">
        <f t="shared" si="1"/>
        <v>3</v>
      </c>
    </row>
    <row r="23" spans="1:16" x14ac:dyDescent="0.25">
      <c r="A23">
        <v>405050011</v>
      </c>
      <c r="B23" t="s">
        <v>55</v>
      </c>
      <c r="C23" t="s">
        <v>31</v>
      </c>
      <c r="D23" t="s">
        <v>33</v>
      </c>
      <c r="E23">
        <v>180.45</v>
      </c>
      <c r="F23">
        <v>249.85</v>
      </c>
      <c r="G23">
        <v>499.7</v>
      </c>
      <c r="I23">
        <v>749.55</v>
      </c>
      <c r="J23" t="s">
        <v>30</v>
      </c>
      <c r="K23">
        <f t="shared" si="0"/>
        <v>999.4</v>
      </c>
      <c r="L23" s="1">
        <v>0</v>
      </c>
      <c r="N23">
        <f t="shared" si="1"/>
        <v>2.7691881407592134</v>
      </c>
    </row>
    <row r="24" spans="1:16" x14ac:dyDescent="0.25">
      <c r="A24">
        <v>405050100</v>
      </c>
      <c r="B24" t="s">
        <v>56</v>
      </c>
      <c r="C24" t="s">
        <v>31</v>
      </c>
      <c r="D24" t="s">
        <v>33</v>
      </c>
      <c r="E24">
        <v>483.6</v>
      </c>
      <c r="F24">
        <v>483.6</v>
      </c>
      <c r="G24">
        <v>483.6</v>
      </c>
      <c r="I24">
        <v>967.2</v>
      </c>
      <c r="J24" t="s">
        <v>30</v>
      </c>
      <c r="K24">
        <f t="shared" si="0"/>
        <v>1934.4</v>
      </c>
      <c r="L24" s="1">
        <v>0</v>
      </c>
      <c r="N24">
        <f t="shared" si="1"/>
        <v>1</v>
      </c>
    </row>
    <row r="25" spans="1:16" x14ac:dyDescent="0.25">
      <c r="A25">
        <v>405010079</v>
      </c>
      <c r="B25" t="s">
        <v>57</v>
      </c>
      <c r="C25" t="s">
        <v>31</v>
      </c>
      <c r="D25" t="s">
        <v>33</v>
      </c>
      <c r="E25">
        <v>78.75</v>
      </c>
      <c r="F25">
        <v>78.75</v>
      </c>
      <c r="G25">
        <v>472.5</v>
      </c>
      <c r="I25">
        <v>551.25</v>
      </c>
      <c r="J25" t="s">
        <v>30</v>
      </c>
      <c r="K25">
        <f t="shared" si="0"/>
        <v>315</v>
      </c>
      <c r="L25" s="1">
        <f t="shared" si="2"/>
        <v>157.5</v>
      </c>
      <c r="N25">
        <f t="shared" si="1"/>
        <v>6</v>
      </c>
      <c r="P25" s="5">
        <f>E25*2</f>
        <v>157.5</v>
      </c>
    </row>
    <row r="26" spans="1:16" x14ac:dyDescent="0.25">
      <c r="A26">
        <v>405040210</v>
      </c>
      <c r="B26" t="s">
        <v>58</v>
      </c>
      <c r="C26" t="s">
        <v>31</v>
      </c>
      <c r="D26" t="s">
        <v>33</v>
      </c>
      <c r="E26">
        <v>453.6</v>
      </c>
      <c r="F26">
        <v>453.61</v>
      </c>
      <c r="G26">
        <v>453.61</v>
      </c>
      <c r="I26">
        <v>907.22</v>
      </c>
      <c r="J26" t="s">
        <v>30</v>
      </c>
      <c r="K26">
        <f t="shared" si="0"/>
        <v>1814.44</v>
      </c>
      <c r="L26" s="1">
        <v>0</v>
      </c>
      <c r="N26">
        <f t="shared" si="1"/>
        <v>1.0000220458553792</v>
      </c>
    </row>
    <row r="27" spans="1:16" x14ac:dyDescent="0.25">
      <c r="A27">
        <v>405050054</v>
      </c>
      <c r="B27" t="s">
        <v>59</v>
      </c>
      <c r="C27" t="s">
        <v>31</v>
      </c>
      <c r="D27" t="s">
        <v>33</v>
      </c>
      <c r="E27">
        <v>453.41</v>
      </c>
      <c r="F27">
        <v>453.41</v>
      </c>
      <c r="G27">
        <v>453.41</v>
      </c>
      <c r="I27">
        <v>906.82</v>
      </c>
      <c r="J27" t="s">
        <v>30</v>
      </c>
      <c r="K27">
        <f t="shared" si="0"/>
        <v>1813.64</v>
      </c>
      <c r="L27" s="1">
        <v>0</v>
      </c>
      <c r="N27">
        <f t="shared" si="1"/>
        <v>1</v>
      </c>
    </row>
    <row r="28" spans="1:16" x14ac:dyDescent="0.25">
      <c r="A28">
        <v>405050020</v>
      </c>
      <c r="B28" t="s">
        <v>60</v>
      </c>
      <c r="C28" t="s">
        <v>31</v>
      </c>
      <c r="D28" t="s">
        <v>52</v>
      </c>
      <c r="E28">
        <v>112.77</v>
      </c>
      <c r="G28">
        <v>451.08</v>
      </c>
      <c r="I28">
        <v>563.85</v>
      </c>
      <c r="J28" t="s">
        <v>30</v>
      </c>
      <c r="K28">
        <f t="shared" si="0"/>
        <v>0</v>
      </c>
      <c r="L28" s="1">
        <f t="shared" si="2"/>
        <v>451.08</v>
      </c>
      <c r="N28">
        <f t="shared" si="1"/>
        <v>4</v>
      </c>
    </row>
    <row r="29" spans="1:16" x14ac:dyDescent="0.25">
      <c r="A29">
        <v>405050127</v>
      </c>
      <c r="B29" t="s">
        <v>61</v>
      </c>
      <c r="C29" t="s">
        <v>31</v>
      </c>
      <c r="D29" t="s">
        <v>52</v>
      </c>
      <c r="E29">
        <v>45</v>
      </c>
      <c r="G29">
        <v>450</v>
      </c>
      <c r="I29">
        <v>495</v>
      </c>
      <c r="J29" t="s">
        <v>30</v>
      </c>
      <c r="K29">
        <f t="shared" si="0"/>
        <v>0</v>
      </c>
      <c r="L29" s="1">
        <f t="shared" si="2"/>
        <v>450</v>
      </c>
      <c r="N29">
        <f t="shared" si="1"/>
        <v>10</v>
      </c>
      <c r="P29" s="5">
        <f>E29*6</f>
        <v>270</v>
      </c>
    </row>
    <row r="30" spans="1:16" x14ac:dyDescent="0.25">
      <c r="A30">
        <v>405050194</v>
      </c>
      <c r="B30" t="s">
        <v>62</v>
      </c>
      <c r="C30" t="s">
        <v>31</v>
      </c>
      <c r="D30" t="s">
        <v>52</v>
      </c>
      <c r="E30">
        <v>45</v>
      </c>
      <c r="G30">
        <v>450</v>
      </c>
      <c r="I30">
        <v>495</v>
      </c>
      <c r="J30" t="s">
        <v>30</v>
      </c>
      <c r="K30">
        <f t="shared" si="0"/>
        <v>0</v>
      </c>
      <c r="L30" s="1">
        <f t="shared" si="2"/>
        <v>450</v>
      </c>
      <c r="N30">
        <f t="shared" si="1"/>
        <v>10</v>
      </c>
      <c r="P30" s="5">
        <f>E30*6</f>
        <v>270</v>
      </c>
    </row>
    <row r="31" spans="1:16" x14ac:dyDescent="0.25">
      <c r="A31">
        <v>405040202</v>
      </c>
      <c r="B31" t="s">
        <v>63</v>
      </c>
      <c r="C31" t="s">
        <v>31</v>
      </c>
      <c r="D31" t="s">
        <v>33</v>
      </c>
      <c r="E31">
        <v>449.44</v>
      </c>
      <c r="F31">
        <v>449.44</v>
      </c>
      <c r="G31">
        <v>449.44</v>
      </c>
      <c r="I31">
        <v>898.88</v>
      </c>
      <c r="J31" t="s">
        <v>30</v>
      </c>
      <c r="K31">
        <f t="shared" si="0"/>
        <v>1797.76</v>
      </c>
      <c r="L31" s="1">
        <v>0</v>
      </c>
      <c r="N31">
        <f t="shared" si="1"/>
        <v>1</v>
      </c>
    </row>
    <row r="32" spans="1:16" x14ac:dyDescent="0.25">
      <c r="A32">
        <v>405030193</v>
      </c>
      <c r="B32" t="s">
        <v>64</v>
      </c>
      <c r="C32" t="s">
        <v>31</v>
      </c>
      <c r="D32" t="s">
        <v>33</v>
      </c>
      <c r="E32">
        <v>430.46</v>
      </c>
      <c r="F32">
        <v>430.46</v>
      </c>
      <c r="G32">
        <v>430.46</v>
      </c>
      <c r="I32">
        <v>860.92</v>
      </c>
      <c r="J32" t="s">
        <v>30</v>
      </c>
      <c r="K32">
        <f t="shared" si="0"/>
        <v>1721.84</v>
      </c>
      <c r="L32" s="1">
        <v>0</v>
      </c>
      <c r="N32">
        <f t="shared" si="1"/>
        <v>1</v>
      </c>
    </row>
    <row r="33" spans="1:14" x14ac:dyDescent="0.25">
      <c r="A33">
        <v>409050083</v>
      </c>
      <c r="B33" t="s">
        <v>65</v>
      </c>
      <c r="C33" t="s">
        <v>66</v>
      </c>
      <c r="D33" t="s">
        <v>67</v>
      </c>
      <c r="F33">
        <v>219.12</v>
      </c>
      <c r="G33">
        <v>657.36</v>
      </c>
      <c r="I33">
        <v>876.48</v>
      </c>
      <c r="J33" t="s">
        <v>30</v>
      </c>
      <c r="K33">
        <f t="shared" si="0"/>
        <v>876.48</v>
      </c>
      <c r="L33" s="1">
        <v>0</v>
      </c>
      <c r="N33" t="e">
        <f t="shared" si="1"/>
        <v>#DIV/0!</v>
      </c>
    </row>
    <row r="34" spans="1:14" x14ac:dyDescent="0.25">
      <c r="A34">
        <v>418010080</v>
      </c>
      <c r="B34" t="s">
        <v>68</v>
      </c>
      <c r="C34" t="s">
        <v>66</v>
      </c>
      <c r="D34" t="s">
        <v>52</v>
      </c>
      <c r="E34">
        <v>400</v>
      </c>
      <c r="G34">
        <v>1200</v>
      </c>
      <c r="I34">
        <v>1200</v>
      </c>
      <c r="J34" t="s">
        <v>30</v>
      </c>
      <c r="K34">
        <f t="shared" si="0"/>
        <v>0</v>
      </c>
      <c r="L34" s="1">
        <f t="shared" si="2"/>
        <v>1200</v>
      </c>
      <c r="N34">
        <f t="shared" si="1"/>
        <v>3</v>
      </c>
    </row>
    <row r="35" spans="1:14" x14ac:dyDescent="0.25">
      <c r="A35">
        <v>418020019</v>
      </c>
      <c r="B35" t="s">
        <v>69</v>
      </c>
      <c r="C35" t="s">
        <v>66</v>
      </c>
      <c r="D35" t="s">
        <v>52</v>
      </c>
      <c r="E35">
        <v>600</v>
      </c>
      <c r="G35">
        <v>1800</v>
      </c>
      <c r="I35">
        <v>1800</v>
      </c>
      <c r="J35" t="s">
        <v>30</v>
      </c>
      <c r="K35">
        <f t="shared" si="0"/>
        <v>0</v>
      </c>
      <c r="L35" s="1">
        <f t="shared" si="2"/>
        <v>1800</v>
      </c>
      <c r="N35">
        <f t="shared" si="1"/>
        <v>3</v>
      </c>
    </row>
    <row r="36" spans="1:14" x14ac:dyDescent="0.25">
      <c r="A36">
        <v>418020027</v>
      </c>
      <c r="B36" t="s">
        <v>70</v>
      </c>
      <c r="C36" t="s">
        <v>66</v>
      </c>
      <c r="D36" t="s">
        <v>52</v>
      </c>
      <c r="E36">
        <v>600</v>
      </c>
      <c r="G36">
        <v>1800</v>
      </c>
      <c r="I36">
        <v>1800</v>
      </c>
      <c r="J36" t="s">
        <v>30</v>
      </c>
      <c r="K36">
        <f t="shared" si="0"/>
        <v>0</v>
      </c>
      <c r="L36" s="1">
        <f t="shared" si="2"/>
        <v>1800</v>
      </c>
      <c r="N36">
        <f>G36/E36</f>
        <v>3</v>
      </c>
    </row>
    <row r="37" spans="1:14" x14ac:dyDescent="0.25">
      <c r="A37">
        <v>418010021</v>
      </c>
      <c r="B37" t="s">
        <v>71</v>
      </c>
      <c r="C37" t="s">
        <v>66</v>
      </c>
      <c r="D37" t="s">
        <v>52</v>
      </c>
      <c r="E37">
        <v>685.53</v>
      </c>
      <c r="G37">
        <v>2056.59</v>
      </c>
      <c r="I37">
        <v>2056.59</v>
      </c>
      <c r="J37" t="s">
        <v>30</v>
      </c>
      <c r="K37">
        <f t="shared" si="0"/>
        <v>0</v>
      </c>
      <c r="L37" s="1">
        <f t="shared" si="2"/>
        <v>2056.59</v>
      </c>
      <c r="N37">
        <f t="shared" si="1"/>
        <v>3.0000000000000004</v>
      </c>
    </row>
    <row r="38" spans="1:14" x14ac:dyDescent="0.25">
      <c r="A38">
        <v>418010030</v>
      </c>
      <c r="B38" t="s">
        <v>72</v>
      </c>
      <c r="C38" t="s">
        <v>66</v>
      </c>
      <c r="D38" t="s">
        <v>52</v>
      </c>
      <c r="E38">
        <v>859.2</v>
      </c>
      <c r="G38">
        <v>2577.6000000000004</v>
      </c>
      <c r="I38">
        <v>2577.6000000000004</v>
      </c>
      <c r="J38" t="s">
        <v>30</v>
      </c>
      <c r="K38">
        <f t="shared" si="0"/>
        <v>0</v>
      </c>
      <c r="L38" s="1">
        <f t="shared" si="2"/>
        <v>2577.6000000000004</v>
      </c>
      <c r="N38">
        <f t="shared" si="1"/>
        <v>3.0000000000000004</v>
      </c>
    </row>
    <row r="39" spans="1:14" x14ac:dyDescent="0.25">
      <c r="A39">
        <v>418010013</v>
      </c>
      <c r="B39" t="s">
        <v>73</v>
      </c>
      <c r="C39" t="s">
        <v>66</v>
      </c>
      <c r="D39" t="s">
        <v>52</v>
      </c>
      <c r="E39">
        <v>1453.85</v>
      </c>
      <c r="G39">
        <v>4361.5499999999993</v>
      </c>
      <c r="I39">
        <v>4361.5499999999993</v>
      </c>
      <c r="J39" t="s">
        <v>30</v>
      </c>
      <c r="K39">
        <f t="shared" si="0"/>
        <v>0</v>
      </c>
      <c r="L39" s="1">
        <f t="shared" si="2"/>
        <v>4361.5499999999993</v>
      </c>
      <c r="N39">
        <f t="shared" si="1"/>
        <v>2.9999999999999996</v>
      </c>
    </row>
    <row r="40" spans="1:14" x14ac:dyDescent="0.25">
      <c r="A40">
        <v>405040075</v>
      </c>
      <c r="B40" t="s">
        <v>79</v>
      </c>
      <c r="E40">
        <v>0</v>
      </c>
      <c r="F40">
        <v>0</v>
      </c>
      <c r="G40">
        <v>0</v>
      </c>
      <c r="H40">
        <v>0</v>
      </c>
      <c r="I40">
        <v>0</v>
      </c>
      <c r="K40">
        <f t="shared" si="0"/>
        <v>0</v>
      </c>
      <c r="L40" s="1">
        <f t="shared" si="2"/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6AD74-9893-4AB2-BA9E-9C71DA682A7E}">
  <dimension ref="A1:AB23"/>
  <sheetViews>
    <sheetView workbookViewId="0">
      <selection activeCell="B2" sqref="B2"/>
    </sheetView>
  </sheetViews>
  <sheetFormatPr defaultRowHeight="15" x14ac:dyDescent="0.25"/>
  <cols>
    <col min="1" max="1" width="10.7109375" customWidth="1"/>
  </cols>
  <sheetData>
    <row r="1" spans="1:28" x14ac:dyDescent="0.25">
      <c r="A1" t="s">
        <v>0</v>
      </c>
      <c r="B1" t="s">
        <v>17</v>
      </c>
      <c r="C1" t="s">
        <v>84</v>
      </c>
      <c r="D1" t="s">
        <v>18</v>
      </c>
      <c r="E1" t="s">
        <v>85</v>
      </c>
      <c r="F1" t="s">
        <v>86</v>
      </c>
      <c r="G1" t="s">
        <v>87</v>
      </c>
      <c r="H1" t="s">
        <v>19</v>
      </c>
      <c r="I1" t="s">
        <v>20</v>
      </c>
      <c r="J1" t="s">
        <v>88</v>
      </c>
      <c r="K1" t="s">
        <v>76</v>
      </c>
      <c r="L1" t="s">
        <v>77</v>
      </c>
      <c r="M1" t="s">
        <v>21</v>
      </c>
      <c r="N1" t="s">
        <v>22</v>
      </c>
      <c r="O1" t="s">
        <v>78</v>
      </c>
      <c r="P1" t="s">
        <v>23</v>
      </c>
      <c r="Q1" t="s">
        <v>24</v>
      </c>
      <c r="R1" t="s">
        <v>89</v>
      </c>
      <c r="S1" t="s">
        <v>90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91</v>
      </c>
      <c r="Z1" t="s">
        <v>92</v>
      </c>
      <c r="AA1" t="s">
        <v>93</v>
      </c>
      <c r="AB1" t="s">
        <v>16</v>
      </c>
    </row>
    <row r="2" spans="1:28" x14ac:dyDescent="0.25">
      <c r="A2" t="s">
        <v>80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7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8</v>
      </c>
    </row>
    <row r="3" spans="1:28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5</v>
      </c>
      <c r="N3">
        <v>18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13</v>
      </c>
      <c r="AA3">
        <v>0</v>
      </c>
      <c r="AB3">
        <v>36</v>
      </c>
    </row>
    <row r="4" spans="1:28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9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9</v>
      </c>
    </row>
    <row r="5" spans="1:28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12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12</v>
      </c>
    </row>
    <row r="6" spans="1:28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2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2</v>
      </c>
    </row>
    <row r="7" spans="1:28" x14ac:dyDescent="0.25">
      <c r="A7" t="s">
        <v>74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2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2</v>
      </c>
    </row>
    <row r="8" spans="1:28" x14ac:dyDescent="0.25">
      <c r="A8" t="s">
        <v>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18</v>
      </c>
      <c r="M8">
        <v>7</v>
      </c>
      <c r="N8">
        <v>0</v>
      </c>
      <c r="O8">
        <v>75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28</v>
      </c>
      <c r="W8">
        <v>0</v>
      </c>
      <c r="X8">
        <v>0</v>
      </c>
      <c r="Y8">
        <v>0</v>
      </c>
      <c r="Z8">
        <v>2</v>
      </c>
      <c r="AA8">
        <v>0</v>
      </c>
      <c r="AB8">
        <v>130</v>
      </c>
    </row>
    <row r="9" spans="1:28" x14ac:dyDescent="0.25">
      <c r="A9" t="s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10</v>
      </c>
      <c r="J9">
        <v>0</v>
      </c>
      <c r="K9">
        <v>0</v>
      </c>
      <c r="L9">
        <v>0</v>
      </c>
      <c r="M9">
        <v>5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8</v>
      </c>
      <c r="Y9">
        <v>0</v>
      </c>
      <c r="Z9">
        <v>0</v>
      </c>
      <c r="AA9">
        <v>0</v>
      </c>
      <c r="AB9">
        <v>23</v>
      </c>
    </row>
    <row r="10" spans="1:28" x14ac:dyDescent="0.25">
      <c r="A10" t="s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34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77</v>
      </c>
      <c r="U10">
        <v>0</v>
      </c>
      <c r="V10">
        <v>0</v>
      </c>
      <c r="W10">
        <v>16</v>
      </c>
      <c r="X10">
        <v>0</v>
      </c>
      <c r="Y10">
        <v>0</v>
      </c>
      <c r="Z10">
        <v>75</v>
      </c>
      <c r="AA10">
        <v>20</v>
      </c>
      <c r="AB10">
        <v>222</v>
      </c>
    </row>
    <row r="11" spans="1:28" x14ac:dyDescent="0.25">
      <c r="A11" t="s">
        <v>81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0</v>
      </c>
      <c r="AA11">
        <v>0</v>
      </c>
      <c r="AB11">
        <v>1</v>
      </c>
    </row>
    <row r="12" spans="1:28" x14ac:dyDescent="0.25">
      <c r="A12" t="s">
        <v>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84</v>
      </c>
      <c r="I12">
        <v>4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88</v>
      </c>
    </row>
    <row r="13" spans="1:28" x14ac:dyDescent="0.25">
      <c r="A13" t="s">
        <v>82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</row>
    <row r="14" spans="1:28" x14ac:dyDescent="0.25">
      <c r="A14" t="s">
        <v>9</v>
      </c>
      <c r="B14">
        <v>0</v>
      </c>
      <c r="C14">
        <v>71</v>
      </c>
      <c r="D14">
        <v>0</v>
      </c>
      <c r="E14">
        <v>0</v>
      </c>
      <c r="F14">
        <v>0</v>
      </c>
      <c r="G14">
        <v>0</v>
      </c>
      <c r="H14">
        <v>61</v>
      </c>
      <c r="I14">
        <v>0</v>
      </c>
      <c r="J14">
        <v>14</v>
      </c>
      <c r="K14">
        <v>0</v>
      </c>
      <c r="L14">
        <v>0</v>
      </c>
      <c r="M14">
        <v>16</v>
      </c>
      <c r="N14">
        <v>0</v>
      </c>
      <c r="O14">
        <v>18</v>
      </c>
      <c r="P14">
        <v>17</v>
      </c>
      <c r="Q14">
        <v>0</v>
      </c>
      <c r="R14">
        <v>0</v>
      </c>
      <c r="S14">
        <v>0</v>
      </c>
      <c r="T14">
        <v>86</v>
      </c>
      <c r="U14">
        <v>0</v>
      </c>
      <c r="V14">
        <v>0</v>
      </c>
      <c r="W14">
        <v>17</v>
      </c>
      <c r="X14">
        <v>69</v>
      </c>
      <c r="Y14">
        <v>1</v>
      </c>
      <c r="Z14">
        <v>25</v>
      </c>
      <c r="AA14">
        <v>7</v>
      </c>
      <c r="AB14">
        <v>402</v>
      </c>
    </row>
    <row r="15" spans="1:28" x14ac:dyDescent="0.25">
      <c r="A15" t="s">
        <v>10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2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  <c r="AB15">
        <v>3</v>
      </c>
    </row>
    <row r="16" spans="1:28" x14ac:dyDescent="0.25">
      <c r="A16" t="s">
        <v>83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</row>
    <row r="17" spans="1:28" x14ac:dyDescent="0.25">
      <c r="A17" t="s">
        <v>11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4</v>
      </c>
      <c r="N17">
        <v>0</v>
      </c>
      <c r="O17">
        <v>40</v>
      </c>
      <c r="P17">
        <v>0</v>
      </c>
      <c r="Q17">
        <v>1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11</v>
      </c>
      <c r="AA17">
        <v>0</v>
      </c>
      <c r="AB17">
        <v>56</v>
      </c>
    </row>
    <row r="18" spans="1:28" x14ac:dyDescent="0.25">
      <c r="A18" t="s">
        <v>75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15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15</v>
      </c>
    </row>
    <row r="19" spans="1:28" x14ac:dyDescent="0.25">
      <c r="A19" t="s">
        <v>12</v>
      </c>
      <c r="B19">
        <v>0</v>
      </c>
      <c r="C19">
        <v>0</v>
      </c>
      <c r="D19">
        <v>13</v>
      </c>
      <c r="E19">
        <v>0</v>
      </c>
      <c r="F19">
        <v>0</v>
      </c>
      <c r="G19">
        <v>0</v>
      </c>
      <c r="H19">
        <v>0</v>
      </c>
      <c r="I19">
        <v>32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45</v>
      </c>
    </row>
    <row r="20" spans="1:28" x14ac:dyDescent="0.25">
      <c r="A20" t="s">
        <v>13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8</v>
      </c>
      <c r="J20">
        <v>0</v>
      </c>
      <c r="K20">
        <v>0</v>
      </c>
      <c r="L20">
        <v>0</v>
      </c>
      <c r="M20">
        <v>1</v>
      </c>
      <c r="N20">
        <v>0</v>
      </c>
      <c r="O20">
        <v>0</v>
      </c>
      <c r="P20">
        <v>0</v>
      </c>
      <c r="Q20">
        <v>2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11</v>
      </c>
    </row>
    <row r="21" spans="1:28" x14ac:dyDescent="0.25">
      <c r="A21" t="s">
        <v>14</v>
      </c>
      <c r="B21">
        <v>17</v>
      </c>
      <c r="C21">
        <v>198</v>
      </c>
      <c r="D21">
        <v>180</v>
      </c>
      <c r="E21">
        <v>13</v>
      </c>
      <c r="F21">
        <v>86</v>
      </c>
      <c r="G21">
        <v>0</v>
      </c>
      <c r="H21">
        <v>84</v>
      </c>
      <c r="I21">
        <v>54</v>
      </c>
      <c r="J21">
        <v>50</v>
      </c>
      <c r="K21">
        <v>0</v>
      </c>
      <c r="L21">
        <v>206</v>
      </c>
      <c r="M21">
        <v>61</v>
      </c>
      <c r="N21">
        <v>0</v>
      </c>
      <c r="O21">
        <v>0</v>
      </c>
      <c r="P21">
        <v>30</v>
      </c>
      <c r="Q21">
        <v>0</v>
      </c>
      <c r="R21">
        <v>43</v>
      </c>
      <c r="S21">
        <v>190</v>
      </c>
      <c r="T21">
        <v>146</v>
      </c>
      <c r="U21">
        <v>20</v>
      </c>
      <c r="V21">
        <v>0</v>
      </c>
      <c r="W21">
        <v>80</v>
      </c>
      <c r="X21">
        <v>422</v>
      </c>
      <c r="Y21">
        <v>5</v>
      </c>
      <c r="Z21">
        <v>93</v>
      </c>
      <c r="AA21">
        <v>0</v>
      </c>
      <c r="AB21">
        <v>1978</v>
      </c>
    </row>
    <row r="22" spans="1:28" x14ac:dyDescent="0.25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2</v>
      </c>
      <c r="H22">
        <v>5</v>
      </c>
      <c r="I22">
        <v>0</v>
      </c>
      <c r="J22">
        <v>0</v>
      </c>
      <c r="K22">
        <v>2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9</v>
      </c>
    </row>
    <row r="23" spans="1:28" x14ac:dyDescent="0.25">
      <c r="A23" t="s">
        <v>16</v>
      </c>
      <c r="B23">
        <v>17</v>
      </c>
      <c r="C23">
        <v>269</v>
      </c>
      <c r="D23">
        <v>193</v>
      </c>
      <c r="E23">
        <v>13</v>
      </c>
      <c r="F23">
        <v>86</v>
      </c>
      <c r="G23">
        <v>2</v>
      </c>
      <c r="H23">
        <v>270</v>
      </c>
      <c r="I23">
        <v>129</v>
      </c>
      <c r="J23">
        <v>64</v>
      </c>
      <c r="K23">
        <v>2</v>
      </c>
      <c r="L23">
        <v>224</v>
      </c>
      <c r="M23">
        <v>104</v>
      </c>
      <c r="N23">
        <v>18</v>
      </c>
      <c r="O23">
        <v>150</v>
      </c>
      <c r="P23">
        <v>47</v>
      </c>
      <c r="Q23">
        <v>3</v>
      </c>
      <c r="R23">
        <v>43</v>
      </c>
      <c r="S23">
        <v>190</v>
      </c>
      <c r="T23">
        <v>316</v>
      </c>
      <c r="U23">
        <v>20</v>
      </c>
      <c r="V23">
        <v>28</v>
      </c>
      <c r="W23">
        <v>114</v>
      </c>
      <c r="X23">
        <v>499</v>
      </c>
      <c r="Y23">
        <v>6</v>
      </c>
      <c r="Z23">
        <v>220</v>
      </c>
      <c r="AA23">
        <v>27</v>
      </c>
      <c r="AB23">
        <v>3054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57EF3-8F26-4050-8A53-263A7AB13DB1}">
  <dimension ref="A1:AB23"/>
  <sheetViews>
    <sheetView workbookViewId="0">
      <selection activeCell="B2" sqref="B2"/>
    </sheetView>
  </sheetViews>
  <sheetFormatPr defaultRowHeight="15" x14ac:dyDescent="0.25"/>
  <cols>
    <col min="1" max="1" width="11" customWidth="1"/>
    <col min="28" max="28" width="15.85546875" bestFit="1" customWidth="1"/>
  </cols>
  <sheetData>
    <row r="1" spans="1:28" x14ac:dyDescent="0.25">
      <c r="A1" t="s">
        <v>0</v>
      </c>
      <c r="B1" t="s">
        <v>17</v>
      </c>
      <c r="C1" t="s">
        <v>84</v>
      </c>
      <c r="D1" t="s">
        <v>18</v>
      </c>
      <c r="E1" t="s">
        <v>85</v>
      </c>
      <c r="F1" t="s">
        <v>86</v>
      </c>
      <c r="G1" t="s">
        <v>87</v>
      </c>
      <c r="H1" t="s">
        <v>19</v>
      </c>
      <c r="I1" t="s">
        <v>20</v>
      </c>
      <c r="J1" t="s">
        <v>88</v>
      </c>
      <c r="K1" t="s">
        <v>76</v>
      </c>
      <c r="L1" t="s">
        <v>77</v>
      </c>
      <c r="M1" t="s">
        <v>21</v>
      </c>
      <c r="N1" t="s">
        <v>22</v>
      </c>
      <c r="O1" t="s">
        <v>78</v>
      </c>
      <c r="P1" t="s">
        <v>23</v>
      </c>
      <c r="Q1" t="s">
        <v>24</v>
      </c>
      <c r="R1" t="s">
        <v>89</v>
      </c>
      <c r="S1" t="s">
        <v>90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91</v>
      </c>
      <c r="Z1" t="s">
        <v>92</v>
      </c>
      <c r="AA1" t="s">
        <v>93</v>
      </c>
      <c r="AB1" s="1" t="s">
        <v>16</v>
      </c>
    </row>
    <row r="2" spans="1:28" x14ac:dyDescent="0.25">
      <c r="A2" t="s">
        <v>80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814.96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4278.54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 s="1">
        <v>5093.5</v>
      </c>
    </row>
    <row r="3" spans="1:28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1968.75</v>
      </c>
      <c r="N3">
        <v>7087.5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5118.75</v>
      </c>
      <c r="AA3">
        <v>0</v>
      </c>
      <c r="AB3" s="1">
        <v>14175</v>
      </c>
    </row>
    <row r="4" spans="1:28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12413.88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 s="1">
        <v>12413.88</v>
      </c>
    </row>
    <row r="5" spans="1:28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11197.44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 s="1">
        <v>11197.44</v>
      </c>
    </row>
    <row r="6" spans="1:28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6647.04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 s="1">
        <v>6647.04</v>
      </c>
    </row>
    <row r="7" spans="1:28" x14ac:dyDescent="0.25">
      <c r="A7" t="s">
        <v>74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4671.28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 s="1">
        <v>4671.28</v>
      </c>
    </row>
    <row r="8" spans="1:28" x14ac:dyDescent="0.25">
      <c r="A8" t="s">
        <v>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9684.9</v>
      </c>
      <c r="M8">
        <v>3766.35</v>
      </c>
      <c r="N8">
        <v>0</v>
      </c>
      <c r="O8">
        <v>40353.75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15065.4</v>
      </c>
      <c r="W8">
        <v>0</v>
      </c>
      <c r="X8">
        <v>0</v>
      </c>
      <c r="Y8">
        <v>0</v>
      </c>
      <c r="Z8">
        <v>1076.0999999999999</v>
      </c>
      <c r="AA8">
        <v>0</v>
      </c>
      <c r="AB8" s="1">
        <v>69946.5</v>
      </c>
    </row>
    <row r="9" spans="1:28" x14ac:dyDescent="0.25">
      <c r="A9" t="s">
        <v>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11432.4</v>
      </c>
      <c r="J9">
        <v>0</v>
      </c>
      <c r="K9">
        <v>0</v>
      </c>
      <c r="L9">
        <v>0</v>
      </c>
      <c r="M9">
        <v>5716.2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9145.92</v>
      </c>
      <c r="Y9">
        <v>0</v>
      </c>
      <c r="Z9">
        <v>0</v>
      </c>
      <c r="AA9">
        <v>0</v>
      </c>
      <c r="AB9" s="1">
        <v>26294.52</v>
      </c>
    </row>
    <row r="10" spans="1:28" x14ac:dyDescent="0.25">
      <c r="A10" t="s">
        <v>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29271.279999999999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66290.84</v>
      </c>
      <c r="U10">
        <v>0</v>
      </c>
      <c r="V10">
        <v>0</v>
      </c>
      <c r="W10">
        <v>13774.72</v>
      </c>
      <c r="X10">
        <v>0</v>
      </c>
      <c r="Y10">
        <v>0</v>
      </c>
      <c r="Z10">
        <v>96853.5</v>
      </c>
      <c r="AA10">
        <v>25827.599999999999</v>
      </c>
      <c r="AB10" s="1">
        <v>232017.94</v>
      </c>
    </row>
    <row r="11" spans="1:28" x14ac:dyDescent="0.25">
      <c r="A11" t="s">
        <v>81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1692.38</v>
      </c>
      <c r="X11">
        <v>0</v>
      </c>
      <c r="Y11">
        <v>0</v>
      </c>
      <c r="Z11">
        <v>0</v>
      </c>
      <c r="AA11">
        <v>0</v>
      </c>
      <c r="AB11" s="1">
        <v>1692.38</v>
      </c>
    </row>
    <row r="12" spans="1:28" x14ac:dyDescent="0.25">
      <c r="A12" t="s">
        <v>8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75505.919999999998</v>
      </c>
      <c r="I12">
        <v>3595.52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 s="1">
        <v>79101.440000000002</v>
      </c>
    </row>
    <row r="13" spans="1:28" x14ac:dyDescent="0.25">
      <c r="A13" t="s">
        <v>82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907.21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 s="1">
        <v>907.21</v>
      </c>
    </row>
    <row r="14" spans="1:28" x14ac:dyDescent="0.25">
      <c r="A14" t="s">
        <v>9</v>
      </c>
      <c r="B14">
        <v>0</v>
      </c>
      <c r="C14">
        <v>40033.35</v>
      </c>
      <c r="D14">
        <v>0</v>
      </c>
      <c r="E14">
        <v>0</v>
      </c>
      <c r="F14">
        <v>0</v>
      </c>
      <c r="G14">
        <v>0</v>
      </c>
      <c r="H14">
        <v>34394.85</v>
      </c>
      <c r="I14">
        <v>0</v>
      </c>
      <c r="J14">
        <v>7893.9</v>
      </c>
      <c r="K14">
        <v>0</v>
      </c>
      <c r="L14">
        <v>0</v>
      </c>
      <c r="M14">
        <v>9021.6</v>
      </c>
      <c r="N14">
        <v>0</v>
      </c>
      <c r="O14">
        <v>10149.299999999999</v>
      </c>
      <c r="P14">
        <v>9585.4500000000007</v>
      </c>
      <c r="Q14">
        <v>0</v>
      </c>
      <c r="R14">
        <v>0</v>
      </c>
      <c r="S14">
        <v>0</v>
      </c>
      <c r="T14">
        <v>48491.1</v>
      </c>
      <c r="U14">
        <v>0</v>
      </c>
      <c r="V14">
        <v>0</v>
      </c>
      <c r="W14">
        <v>9585.4500000000007</v>
      </c>
      <c r="X14">
        <v>38905.65</v>
      </c>
      <c r="Y14">
        <v>563.85</v>
      </c>
      <c r="Z14">
        <v>14096.25</v>
      </c>
      <c r="AA14">
        <v>3946.95</v>
      </c>
      <c r="AB14" s="1">
        <v>226667.7</v>
      </c>
    </row>
    <row r="15" spans="1:28" x14ac:dyDescent="0.25">
      <c r="A15" t="s">
        <v>10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450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225</v>
      </c>
      <c r="AA15">
        <v>0</v>
      </c>
      <c r="AB15" s="1">
        <v>675</v>
      </c>
    </row>
    <row r="16" spans="1:28" x14ac:dyDescent="0.25">
      <c r="A16" t="s">
        <v>83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2225.66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 s="1">
        <v>2225.66</v>
      </c>
    </row>
    <row r="17" spans="1:28" x14ac:dyDescent="0.25">
      <c r="A17" t="s">
        <v>11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900</v>
      </c>
      <c r="N17">
        <v>0</v>
      </c>
      <c r="O17">
        <v>9000</v>
      </c>
      <c r="P17">
        <v>0</v>
      </c>
      <c r="Q17">
        <v>225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2475</v>
      </c>
      <c r="AA17">
        <v>0</v>
      </c>
      <c r="AB17" s="1">
        <v>12600</v>
      </c>
    </row>
    <row r="18" spans="1:28" x14ac:dyDescent="0.25">
      <c r="A18" t="s">
        <v>75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10336.200000000001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 s="1">
        <v>10336.200000000001</v>
      </c>
    </row>
    <row r="19" spans="1:28" x14ac:dyDescent="0.25">
      <c r="A19" t="s">
        <v>12</v>
      </c>
      <c r="B19">
        <v>0</v>
      </c>
      <c r="C19">
        <v>0</v>
      </c>
      <c r="D19">
        <v>17021.16</v>
      </c>
      <c r="E19">
        <v>0</v>
      </c>
      <c r="F19">
        <v>0</v>
      </c>
      <c r="G19">
        <v>0</v>
      </c>
      <c r="H19">
        <v>0</v>
      </c>
      <c r="I19">
        <v>41898.239999999998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 s="1">
        <v>58919.4</v>
      </c>
    </row>
    <row r="20" spans="1:28" x14ac:dyDescent="0.25">
      <c r="A20" t="s">
        <v>13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14373.6</v>
      </c>
      <c r="J20">
        <v>0</v>
      </c>
      <c r="K20">
        <v>0</v>
      </c>
      <c r="L20">
        <v>0</v>
      </c>
      <c r="M20">
        <v>1796.7</v>
      </c>
      <c r="N20">
        <v>0</v>
      </c>
      <c r="O20">
        <v>0</v>
      </c>
      <c r="P20">
        <v>0</v>
      </c>
      <c r="Q20">
        <v>3593.4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 s="1">
        <v>19763.7</v>
      </c>
    </row>
    <row r="21" spans="1:28" x14ac:dyDescent="0.25">
      <c r="A21" t="s">
        <v>14</v>
      </c>
      <c r="B21">
        <v>20767.2</v>
      </c>
      <c r="C21">
        <v>241876.8</v>
      </c>
      <c r="D21">
        <v>219888</v>
      </c>
      <c r="E21">
        <v>15880.8</v>
      </c>
      <c r="F21">
        <v>66357.600000000006</v>
      </c>
      <c r="G21">
        <v>0</v>
      </c>
      <c r="H21">
        <v>102614.39999999999</v>
      </c>
      <c r="I21">
        <v>65966.399999999994</v>
      </c>
      <c r="J21">
        <v>77160</v>
      </c>
      <c r="K21">
        <v>0</v>
      </c>
      <c r="L21">
        <v>251649.6</v>
      </c>
      <c r="M21">
        <v>74517.600000000006</v>
      </c>
      <c r="N21">
        <v>0</v>
      </c>
      <c r="O21">
        <v>0</v>
      </c>
      <c r="P21">
        <v>36648</v>
      </c>
      <c r="Q21">
        <v>0</v>
      </c>
      <c r="R21">
        <v>66357.600000000006</v>
      </c>
      <c r="S21">
        <v>232104</v>
      </c>
      <c r="T21">
        <v>178353.6</v>
      </c>
      <c r="U21">
        <v>24432</v>
      </c>
      <c r="V21">
        <v>0</v>
      </c>
      <c r="W21">
        <v>97728</v>
      </c>
      <c r="X21">
        <v>515515.2</v>
      </c>
      <c r="Y21">
        <v>7716</v>
      </c>
      <c r="Z21">
        <v>143517.6</v>
      </c>
      <c r="AA21">
        <v>0</v>
      </c>
      <c r="AB21" s="1">
        <v>2439050.4</v>
      </c>
    </row>
    <row r="22" spans="1:28" x14ac:dyDescent="0.25">
      <c r="A22" t="s">
        <v>15</v>
      </c>
      <c r="B22">
        <v>0</v>
      </c>
      <c r="C22">
        <v>0</v>
      </c>
      <c r="D22">
        <v>0</v>
      </c>
      <c r="E22">
        <v>0</v>
      </c>
      <c r="F22">
        <v>0</v>
      </c>
      <c r="G22">
        <v>1752.96</v>
      </c>
      <c r="H22">
        <v>4382.3999999999996</v>
      </c>
      <c r="I22">
        <v>0</v>
      </c>
      <c r="J22">
        <v>0</v>
      </c>
      <c r="K22">
        <v>1752.96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 s="1">
        <v>7888.32</v>
      </c>
    </row>
    <row r="23" spans="1:28" x14ac:dyDescent="0.25">
      <c r="A23" t="s">
        <v>16</v>
      </c>
      <c r="B23">
        <v>20767.2</v>
      </c>
      <c r="C23">
        <v>281910.15000000002</v>
      </c>
      <c r="D23">
        <v>236909.16</v>
      </c>
      <c r="E23">
        <v>15880.8</v>
      </c>
      <c r="F23">
        <v>66357.600000000006</v>
      </c>
      <c r="G23">
        <v>1752.96</v>
      </c>
      <c r="H23">
        <v>252815.89</v>
      </c>
      <c r="I23">
        <v>160877.48000000001</v>
      </c>
      <c r="J23">
        <v>85053.9</v>
      </c>
      <c r="K23">
        <v>1752.96</v>
      </c>
      <c r="L23">
        <v>261334.5</v>
      </c>
      <c r="M23">
        <v>106306.31</v>
      </c>
      <c r="N23">
        <v>7087.5</v>
      </c>
      <c r="O23">
        <v>70289.25</v>
      </c>
      <c r="P23">
        <v>46233.45</v>
      </c>
      <c r="Q23">
        <v>3818.4</v>
      </c>
      <c r="R23">
        <v>66357.600000000006</v>
      </c>
      <c r="S23">
        <v>232104</v>
      </c>
      <c r="T23">
        <v>297414.08</v>
      </c>
      <c r="U23">
        <v>24432</v>
      </c>
      <c r="V23">
        <v>15065.4</v>
      </c>
      <c r="W23">
        <v>122780.55</v>
      </c>
      <c r="X23">
        <v>563566.77</v>
      </c>
      <c r="Y23">
        <v>8279.85</v>
      </c>
      <c r="Z23">
        <v>263362.2</v>
      </c>
      <c r="AA23">
        <v>29774.55</v>
      </c>
      <c r="AB23" s="1">
        <v>3242284.51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22C73-0103-4290-B757-2E96165B36D6}">
  <dimension ref="A1:AC23"/>
  <sheetViews>
    <sheetView tabSelected="1" topLeftCell="C1" workbookViewId="0">
      <selection activeCell="AC23" sqref="AC23"/>
    </sheetView>
  </sheetViews>
  <sheetFormatPr defaultRowHeight="15" x14ac:dyDescent="0.25"/>
  <cols>
    <col min="1" max="1" width="10" bestFit="1" customWidth="1"/>
    <col min="2" max="2" width="11.5703125" customWidth="1"/>
    <col min="3" max="3" width="8.7109375" customWidth="1"/>
    <col min="4" max="4" width="13.28515625" bestFit="1" customWidth="1"/>
    <col min="29" max="29" width="14.42578125" customWidth="1"/>
  </cols>
  <sheetData>
    <row r="1" spans="1:29" x14ac:dyDescent="0.25">
      <c r="B1" t="s">
        <v>0</v>
      </c>
      <c r="C1" t="s">
        <v>17</v>
      </c>
      <c r="D1" t="s">
        <v>84</v>
      </c>
      <c r="E1" t="s">
        <v>18</v>
      </c>
      <c r="F1" t="s">
        <v>85</v>
      </c>
      <c r="G1" t="s">
        <v>86</v>
      </c>
      <c r="H1" t="s">
        <v>87</v>
      </c>
      <c r="I1" t="s">
        <v>19</v>
      </c>
      <c r="J1" t="s">
        <v>20</v>
      </c>
      <c r="K1" t="s">
        <v>88</v>
      </c>
      <c r="L1" t="s">
        <v>76</v>
      </c>
      <c r="M1" t="s">
        <v>77</v>
      </c>
      <c r="N1" t="s">
        <v>21</v>
      </c>
      <c r="O1" t="s">
        <v>22</v>
      </c>
      <c r="P1" t="s">
        <v>78</v>
      </c>
      <c r="Q1" t="s">
        <v>23</v>
      </c>
      <c r="R1" t="s">
        <v>24</v>
      </c>
      <c r="S1" t="s">
        <v>89</v>
      </c>
      <c r="T1" t="s">
        <v>90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91</v>
      </c>
      <c r="AA1" t="s">
        <v>92</v>
      </c>
      <c r="AB1" t="s">
        <v>93</v>
      </c>
      <c r="AC1" t="s">
        <v>16</v>
      </c>
    </row>
    <row r="2" spans="1:29" x14ac:dyDescent="0.25">
      <c r="A2" s="3">
        <f>LEFT(B2,10)*1</f>
        <v>405010010</v>
      </c>
      <c r="B2" s="1" t="s">
        <v>80</v>
      </c>
      <c r="C2" s="1">
        <f>IFERROR(VLOOKUP($A2,dlib,16,0)*(Físico!B2),0)</f>
        <v>0</v>
      </c>
      <c r="D2" s="1">
        <f>IFERROR(VLOOKUP($A2,dlib,16,0)*(Físico!C2),0)</f>
        <v>0</v>
      </c>
      <c r="E2" s="1">
        <f>IFERROR(VLOOKUP($A2,dlib,16,0)*(Físico!D2),0)</f>
        <v>0</v>
      </c>
      <c r="F2" s="1">
        <f>IFERROR(VLOOKUP($A2,dlib,16,0)*(Físico!E2),0)</f>
        <v>0</v>
      </c>
      <c r="G2" s="1">
        <f>IFERROR(VLOOKUP($A2,dlib,16,0)*(Físico!F2),0)</f>
        <v>0</v>
      </c>
      <c r="H2" s="1">
        <f>IFERROR(VLOOKUP($A2,dlib,16,0)*(Físico!G2),0)</f>
        <v>0</v>
      </c>
      <c r="I2" s="1">
        <f>IFERROR(VLOOKUP($A2,dlib,16,0)*(Físico!H2),0)</f>
        <v>0</v>
      </c>
      <c r="J2" s="1">
        <f>IFERROR(VLOOKUP($A2,dlib,16,0)*(Físico!I2),0)</f>
        <v>0</v>
      </c>
      <c r="K2" s="1">
        <f>IFERROR(VLOOKUP($A2,dlib,16,0)*(Físico!J2),0)</f>
        <v>0</v>
      </c>
      <c r="L2" s="1">
        <f>IFERROR(VLOOKUP($A2,dlib,16,0)*(Físico!K2),0)</f>
        <v>0</v>
      </c>
      <c r="M2" s="1">
        <f>IFERROR(VLOOKUP($A2,dlib,16,0)*(Físico!L2),0)</f>
        <v>0</v>
      </c>
      <c r="N2" s="1">
        <f>IFERROR(VLOOKUP($A2,dlib,16,0)*(Físico!M2),0)</f>
        <v>0</v>
      </c>
      <c r="O2" s="1">
        <f>IFERROR(VLOOKUP($A2,dlib,16,0)*(Físico!N2),0)</f>
        <v>0</v>
      </c>
      <c r="P2" s="1">
        <f>IFERROR(VLOOKUP($A2,dlib,16,0)*(Físico!O2),0)</f>
        <v>0</v>
      </c>
      <c r="Q2" s="1">
        <f>IFERROR(VLOOKUP($A2,dlib,16,0)*(Físico!P2),0)</f>
        <v>0</v>
      </c>
      <c r="R2" s="1">
        <f>IFERROR(VLOOKUP($A2,dlib,16,0)*(Físico!Q2),0)</f>
        <v>0</v>
      </c>
      <c r="S2" s="1">
        <f>IFERROR(VLOOKUP($A2,dlib,16,0)*(Físico!R2),0)</f>
        <v>0</v>
      </c>
      <c r="T2" s="1">
        <f>IFERROR(VLOOKUP($A2,dlib,16,0)*(Físico!S2),0)</f>
        <v>0</v>
      </c>
      <c r="U2" s="1">
        <f>IFERROR(VLOOKUP($A2,dlib,16,0)*(Físico!T2),0)</f>
        <v>0</v>
      </c>
      <c r="V2" s="1">
        <f>IFERROR(VLOOKUP($A2,dlib,16,0)*(Físico!U2),0)</f>
        <v>0</v>
      </c>
      <c r="W2" s="1">
        <f>IFERROR(VLOOKUP($A2,dlib,16,0)*(Físico!V2),0)</f>
        <v>0</v>
      </c>
      <c r="X2" s="1">
        <f>IFERROR(VLOOKUP($A2,dlib,16,0)*(Físico!W2),0)</f>
        <v>0</v>
      </c>
      <c r="Y2" s="1">
        <f>IFERROR(VLOOKUP($A2,dlib,16,0)*(Físico!X2),0)</f>
        <v>0</v>
      </c>
      <c r="Z2" s="1">
        <f>IFERROR(VLOOKUP($A2,dlib,16,0)*(Físico!Y2),0)</f>
        <v>0</v>
      </c>
      <c r="AA2" s="1">
        <f>IFERROR(VLOOKUP($A2,dlib,16,0)*(Físico!Z2),0)</f>
        <v>0</v>
      </c>
      <c r="AB2" s="1">
        <f>IFERROR(VLOOKUP($A2,dlib,16,0)*(Físico!AA2),0)</f>
        <v>0</v>
      </c>
      <c r="AC2" s="2">
        <f>SUM(C2:AB2)</f>
        <v>0</v>
      </c>
    </row>
    <row r="3" spans="1:29" x14ac:dyDescent="0.25">
      <c r="A3" s="3">
        <f t="shared" ref="A3:A22" si="0">LEFT(B3,10)*1</f>
        <v>405010079</v>
      </c>
      <c r="B3" s="1" t="s">
        <v>1</v>
      </c>
      <c r="C3" s="1">
        <f>IFERROR(VLOOKUP($A3,dlib,16,0)*(Físico!B3),0)</f>
        <v>0</v>
      </c>
      <c r="D3" s="1">
        <f>IFERROR(VLOOKUP($A3,dlib,16,0)*(Físico!C3),0)</f>
        <v>0</v>
      </c>
      <c r="E3" s="1">
        <f>IFERROR(VLOOKUP($A3,dlib,16,0)*(Físico!D3),0)</f>
        <v>0</v>
      </c>
      <c r="F3" s="1">
        <f>IFERROR(VLOOKUP($A3,dlib,16,0)*(Físico!E3),0)</f>
        <v>0</v>
      </c>
      <c r="G3" s="1">
        <f>IFERROR(VLOOKUP($A3,dlib,16,0)*(Físico!F3),0)</f>
        <v>0</v>
      </c>
      <c r="H3" s="1">
        <f>IFERROR(VLOOKUP($A3,dlib,16,0)*(Físico!G3),0)</f>
        <v>0</v>
      </c>
      <c r="I3" s="1">
        <f>IFERROR(VLOOKUP($A3,dlib,16,0)*(Físico!H3),0)</f>
        <v>0</v>
      </c>
      <c r="J3" s="1">
        <f>IFERROR(VLOOKUP($A3,dlib,16,0)*(Físico!I3),0)</f>
        <v>0</v>
      </c>
      <c r="K3" s="1">
        <f>IFERROR(VLOOKUP($A3,dlib,16,0)*(Físico!J3),0)</f>
        <v>0</v>
      </c>
      <c r="L3" s="1">
        <f>IFERROR(VLOOKUP($A3,dlib,16,0)*(Físico!K3),0)</f>
        <v>0</v>
      </c>
      <c r="M3" s="1">
        <f>IFERROR(VLOOKUP($A3,dlib,16,0)*(Físico!L3),0)</f>
        <v>0</v>
      </c>
      <c r="N3" s="1">
        <f>IFERROR(VLOOKUP($A3,dlib,16,0)*(Físico!M3),0)</f>
        <v>787.5</v>
      </c>
      <c r="O3" s="1">
        <f>IFERROR(VLOOKUP($A3,dlib,16,0)*(Físico!N3),0)</f>
        <v>2835</v>
      </c>
      <c r="P3" s="1">
        <f>IFERROR(VLOOKUP($A3,dlib,16,0)*(Físico!O3),0)</f>
        <v>0</v>
      </c>
      <c r="Q3" s="1">
        <f>IFERROR(VLOOKUP($A3,dlib,16,0)*(Físico!P3),0)</f>
        <v>0</v>
      </c>
      <c r="R3" s="1">
        <f>IFERROR(VLOOKUP($A3,dlib,16,0)*(Físico!Q3),0)</f>
        <v>0</v>
      </c>
      <c r="S3" s="1">
        <f>IFERROR(VLOOKUP($A3,dlib,16,0)*(Físico!R3),0)</f>
        <v>0</v>
      </c>
      <c r="T3" s="1">
        <f>IFERROR(VLOOKUP($A3,dlib,16,0)*(Físico!S3),0)</f>
        <v>0</v>
      </c>
      <c r="U3" s="1">
        <f>IFERROR(VLOOKUP($A3,dlib,16,0)*(Físico!T3),0)</f>
        <v>0</v>
      </c>
      <c r="V3" s="1">
        <f>IFERROR(VLOOKUP($A3,dlib,16,0)*(Físico!U3),0)</f>
        <v>0</v>
      </c>
      <c r="W3" s="1">
        <f>IFERROR(VLOOKUP($A3,dlib,16,0)*(Físico!V3),0)</f>
        <v>0</v>
      </c>
      <c r="X3" s="1">
        <f>IFERROR(VLOOKUP($A3,dlib,16,0)*(Físico!W3),0)</f>
        <v>0</v>
      </c>
      <c r="Y3" s="1">
        <f>IFERROR(VLOOKUP($A3,dlib,16,0)*(Físico!X3),0)</f>
        <v>0</v>
      </c>
      <c r="Z3" s="1">
        <f>IFERROR(VLOOKUP($A3,dlib,16,0)*(Físico!Y3),0)</f>
        <v>0</v>
      </c>
      <c r="AA3" s="1">
        <f>IFERROR(VLOOKUP($A3,dlib,16,0)*(Físico!Z3),0)</f>
        <v>2047.5</v>
      </c>
      <c r="AB3" s="1">
        <f>IFERROR(VLOOKUP($A3,dlib,16,0)*(Físico!AA3),0)</f>
        <v>0</v>
      </c>
      <c r="AC3" s="2">
        <f>SUM(C3:AB3)</f>
        <v>5670</v>
      </c>
    </row>
    <row r="4" spans="1:29" x14ac:dyDescent="0.25">
      <c r="A4" s="3">
        <f t="shared" si="0"/>
        <v>405010117</v>
      </c>
      <c r="B4" s="1" t="s">
        <v>2</v>
      </c>
      <c r="C4" s="1">
        <f>IFERROR(VLOOKUP($A4,dlib,16,0)*(Físico!B4),0)</f>
        <v>0</v>
      </c>
      <c r="D4" s="1">
        <f>IFERROR(VLOOKUP($A4,dlib,16,0)*(Físico!C4),0)</f>
        <v>0</v>
      </c>
      <c r="E4" s="1">
        <f>IFERROR(VLOOKUP($A4,dlib,16,0)*(Físico!D4),0)</f>
        <v>0</v>
      </c>
      <c r="F4" s="1">
        <f>IFERROR(VLOOKUP($A4,dlib,16,0)*(Físico!E4),0)</f>
        <v>0</v>
      </c>
      <c r="G4" s="1">
        <f>IFERROR(VLOOKUP($A4,dlib,16,0)*(Físico!F4),0)</f>
        <v>0</v>
      </c>
      <c r="H4" s="1">
        <f>IFERROR(VLOOKUP($A4,dlib,16,0)*(Físico!G4),0)</f>
        <v>0</v>
      </c>
      <c r="I4" s="1">
        <f>IFERROR(VLOOKUP($A4,dlib,16,0)*(Físico!H4),0)</f>
        <v>0</v>
      </c>
      <c r="J4" s="1">
        <f>IFERROR(VLOOKUP($A4,dlib,16,0)*(Físico!I4),0)</f>
        <v>0</v>
      </c>
      <c r="K4" s="1">
        <f>IFERROR(VLOOKUP($A4,dlib,16,0)*(Físico!J4),0)</f>
        <v>0</v>
      </c>
      <c r="L4" s="1">
        <f>IFERROR(VLOOKUP($A4,dlib,16,0)*(Físico!K4),0)</f>
        <v>0</v>
      </c>
      <c r="M4" s="1">
        <f>IFERROR(VLOOKUP($A4,dlib,16,0)*(Físico!L4),0)</f>
        <v>0</v>
      </c>
      <c r="N4" s="1">
        <f>IFERROR(VLOOKUP($A4,dlib,16,0)*(Físico!M4),0)</f>
        <v>0</v>
      </c>
      <c r="O4" s="1">
        <f>IFERROR(VLOOKUP($A4,dlib,16,0)*(Físico!N4),0)</f>
        <v>0</v>
      </c>
      <c r="P4" s="1">
        <f>IFERROR(VLOOKUP($A4,dlib,16,0)*(Físico!O4),0)</f>
        <v>0</v>
      </c>
      <c r="Q4" s="1">
        <f>IFERROR(VLOOKUP($A4,dlib,16,0)*(Físico!P4),0)</f>
        <v>0</v>
      </c>
      <c r="R4" s="1">
        <f>IFERROR(VLOOKUP($A4,dlib,16,0)*(Físico!Q4),0)</f>
        <v>0</v>
      </c>
      <c r="S4" s="1">
        <f>IFERROR(VLOOKUP($A4,dlib,16,0)*(Físico!R4),0)</f>
        <v>0</v>
      </c>
      <c r="T4" s="1">
        <f>IFERROR(VLOOKUP($A4,dlib,16,0)*(Físico!S4),0)</f>
        <v>0</v>
      </c>
      <c r="U4" s="1">
        <f>IFERROR(VLOOKUP($A4,dlib,16,0)*(Físico!T4),0)</f>
        <v>0</v>
      </c>
      <c r="V4" s="1">
        <f>IFERROR(VLOOKUP($A4,dlib,16,0)*(Físico!U4),0)</f>
        <v>0</v>
      </c>
      <c r="W4" s="1">
        <f>IFERROR(VLOOKUP($A4,dlib,16,0)*(Físico!V4),0)</f>
        <v>0</v>
      </c>
      <c r="X4" s="1">
        <f>IFERROR(VLOOKUP($A4,dlib,16,0)*(Físico!W4),0)</f>
        <v>0</v>
      </c>
      <c r="Y4" s="1">
        <f>IFERROR(VLOOKUP($A4,dlib,16,0)*(Físico!X4),0)</f>
        <v>0</v>
      </c>
      <c r="Z4" s="1">
        <f>IFERROR(VLOOKUP($A4,dlib,16,0)*(Físico!Y4),0)</f>
        <v>0</v>
      </c>
      <c r="AA4" s="1">
        <f>IFERROR(VLOOKUP($A4,dlib,16,0)*(Físico!Z4),0)</f>
        <v>0</v>
      </c>
      <c r="AB4" s="1">
        <f>IFERROR(VLOOKUP($A4,dlib,16,0)*(Físico!AA4),0)</f>
        <v>0</v>
      </c>
      <c r="AC4" s="2">
        <f t="shared" ref="AC3:AC22" si="1">SUM(C4:AB4)</f>
        <v>0</v>
      </c>
    </row>
    <row r="5" spans="1:29" x14ac:dyDescent="0.25">
      <c r="A5" s="3">
        <f t="shared" si="0"/>
        <v>405010125</v>
      </c>
      <c r="B5" s="1" t="s">
        <v>3</v>
      </c>
      <c r="C5" s="1">
        <f>IFERROR(VLOOKUP($A5,dlib,16,0)*(Físico!B5),0)</f>
        <v>0</v>
      </c>
      <c r="D5" s="1">
        <f>IFERROR(VLOOKUP($A5,dlib,16,0)*(Físico!C5),0)</f>
        <v>0</v>
      </c>
      <c r="E5" s="1">
        <f>IFERROR(VLOOKUP($A5,dlib,16,0)*(Físico!D5),0)</f>
        <v>0</v>
      </c>
      <c r="F5" s="1">
        <f>IFERROR(VLOOKUP($A5,dlib,16,0)*(Físico!E5),0)</f>
        <v>0</v>
      </c>
      <c r="G5" s="1">
        <f>IFERROR(VLOOKUP($A5,dlib,16,0)*(Físico!F5),0)</f>
        <v>0</v>
      </c>
      <c r="H5" s="1">
        <f>IFERROR(VLOOKUP($A5,dlib,16,0)*(Físico!G5),0)</f>
        <v>0</v>
      </c>
      <c r="I5" s="1">
        <f>IFERROR(VLOOKUP($A5,dlib,16,0)*(Físico!H5),0)</f>
        <v>0</v>
      </c>
      <c r="J5" s="1">
        <f>IFERROR(VLOOKUP($A5,dlib,16,0)*(Físico!I5),0)</f>
        <v>0</v>
      </c>
      <c r="K5" s="1">
        <f>IFERROR(VLOOKUP($A5,dlib,16,0)*(Físico!J5),0)</f>
        <v>0</v>
      </c>
      <c r="L5" s="1">
        <f>IFERROR(VLOOKUP($A5,dlib,16,0)*(Físico!K5),0)</f>
        <v>0</v>
      </c>
      <c r="M5" s="1">
        <f>IFERROR(VLOOKUP($A5,dlib,16,0)*(Físico!L5),0)</f>
        <v>0</v>
      </c>
      <c r="N5" s="1">
        <f>IFERROR(VLOOKUP($A5,dlib,16,0)*(Físico!M5),0)</f>
        <v>0</v>
      </c>
      <c r="O5" s="1">
        <f>IFERROR(VLOOKUP($A5,dlib,16,0)*(Físico!N5),0)</f>
        <v>0</v>
      </c>
      <c r="P5" s="1">
        <f>IFERROR(VLOOKUP($A5,dlib,16,0)*(Físico!O5),0)</f>
        <v>0</v>
      </c>
      <c r="Q5" s="1">
        <f>IFERROR(VLOOKUP($A5,dlib,16,0)*(Físico!P5),0)</f>
        <v>0</v>
      </c>
      <c r="R5" s="1">
        <f>IFERROR(VLOOKUP($A5,dlib,16,0)*(Físico!Q5),0)</f>
        <v>0</v>
      </c>
      <c r="S5" s="1">
        <f>IFERROR(VLOOKUP($A5,dlib,16,0)*(Físico!R5),0)</f>
        <v>0</v>
      </c>
      <c r="T5" s="1">
        <f>IFERROR(VLOOKUP($A5,dlib,16,0)*(Físico!S5),0)</f>
        <v>0</v>
      </c>
      <c r="U5" s="1">
        <f>IFERROR(VLOOKUP($A5,dlib,16,0)*(Físico!T5),0)</f>
        <v>0</v>
      </c>
      <c r="V5" s="1">
        <f>IFERROR(VLOOKUP($A5,dlib,16,0)*(Físico!U5),0)</f>
        <v>0</v>
      </c>
      <c r="W5" s="1">
        <f>IFERROR(VLOOKUP($A5,dlib,16,0)*(Físico!V5),0)</f>
        <v>0</v>
      </c>
      <c r="X5" s="1">
        <f>IFERROR(VLOOKUP($A5,dlib,16,0)*(Físico!W5),0)</f>
        <v>0</v>
      </c>
      <c r="Y5" s="1">
        <f>IFERROR(VLOOKUP($A5,dlib,16,0)*(Físico!X5),0)</f>
        <v>0</v>
      </c>
      <c r="Z5" s="1">
        <f>IFERROR(VLOOKUP($A5,dlib,16,0)*(Físico!Y5),0)</f>
        <v>0</v>
      </c>
      <c r="AA5" s="1">
        <f>IFERROR(VLOOKUP($A5,dlib,16,0)*(Físico!Z5),0)</f>
        <v>0</v>
      </c>
      <c r="AB5" s="1">
        <f>IFERROR(VLOOKUP($A5,dlib,16,0)*(Físico!AA5),0)</f>
        <v>0</v>
      </c>
      <c r="AC5" s="2">
        <f t="shared" si="1"/>
        <v>0</v>
      </c>
    </row>
    <row r="6" spans="1:29" x14ac:dyDescent="0.25">
      <c r="A6" s="3">
        <f t="shared" si="0"/>
        <v>405020015</v>
      </c>
      <c r="B6" s="1" t="s">
        <v>4</v>
      </c>
      <c r="C6" s="1">
        <f>IFERROR(VLOOKUP($A6,dlib,16,0)*(Físico!B6),0)</f>
        <v>0</v>
      </c>
      <c r="D6" s="1">
        <f>IFERROR(VLOOKUP($A6,dlib,16,0)*(Físico!C6),0)</f>
        <v>0</v>
      </c>
      <c r="E6" s="1">
        <f>IFERROR(VLOOKUP($A6,dlib,16,0)*(Físico!D6),0)</f>
        <v>0</v>
      </c>
      <c r="F6" s="1">
        <f>IFERROR(VLOOKUP($A6,dlib,16,0)*(Físico!E6),0)</f>
        <v>0</v>
      </c>
      <c r="G6" s="1">
        <f>IFERROR(VLOOKUP($A6,dlib,16,0)*(Físico!F6),0)</f>
        <v>0</v>
      </c>
      <c r="H6" s="1">
        <f>IFERROR(VLOOKUP($A6,dlib,16,0)*(Físico!G6),0)</f>
        <v>0</v>
      </c>
      <c r="I6" s="1">
        <f>IFERROR(VLOOKUP($A6,dlib,16,0)*(Físico!H6),0)</f>
        <v>0</v>
      </c>
      <c r="J6" s="1">
        <f>IFERROR(VLOOKUP($A6,dlib,16,0)*(Físico!I6),0)</f>
        <v>0</v>
      </c>
      <c r="K6" s="1">
        <f>IFERROR(VLOOKUP($A6,dlib,16,0)*(Físico!J6),0)</f>
        <v>0</v>
      </c>
      <c r="L6" s="1">
        <f>IFERROR(VLOOKUP($A6,dlib,16,0)*(Físico!K6),0)</f>
        <v>0</v>
      </c>
      <c r="M6" s="1">
        <f>IFERROR(VLOOKUP($A6,dlib,16,0)*(Físico!L6),0)</f>
        <v>0</v>
      </c>
      <c r="N6" s="1">
        <f>IFERROR(VLOOKUP($A6,dlib,16,0)*(Físico!M6),0)</f>
        <v>0</v>
      </c>
      <c r="O6" s="1">
        <f>IFERROR(VLOOKUP($A6,dlib,16,0)*(Físico!N6),0)</f>
        <v>0</v>
      </c>
      <c r="P6" s="1">
        <f>IFERROR(VLOOKUP($A6,dlib,16,0)*(Físico!O6),0)</f>
        <v>0</v>
      </c>
      <c r="Q6" s="1">
        <f>IFERROR(VLOOKUP($A6,dlib,16,0)*(Físico!P6),0)</f>
        <v>0</v>
      </c>
      <c r="R6" s="1">
        <f>IFERROR(VLOOKUP($A6,dlib,16,0)*(Físico!Q6),0)</f>
        <v>0</v>
      </c>
      <c r="S6" s="1">
        <f>IFERROR(VLOOKUP($A6,dlib,16,0)*(Físico!R6),0)</f>
        <v>0</v>
      </c>
      <c r="T6" s="1">
        <f>IFERROR(VLOOKUP($A6,dlib,16,0)*(Físico!S6),0)</f>
        <v>0</v>
      </c>
      <c r="U6" s="1">
        <f>IFERROR(VLOOKUP($A6,dlib,16,0)*(Físico!T6),0)</f>
        <v>0</v>
      </c>
      <c r="V6" s="1">
        <f>IFERROR(VLOOKUP($A6,dlib,16,0)*(Físico!U6),0)</f>
        <v>0</v>
      </c>
      <c r="W6" s="1">
        <f>IFERROR(VLOOKUP($A6,dlib,16,0)*(Físico!V6),0)</f>
        <v>0</v>
      </c>
      <c r="X6" s="1">
        <f>IFERROR(VLOOKUP($A6,dlib,16,0)*(Físico!W6),0)</f>
        <v>0</v>
      </c>
      <c r="Y6" s="1">
        <f>IFERROR(VLOOKUP($A6,dlib,16,0)*(Físico!X6),0)</f>
        <v>0</v>
      </c>
      <c r="Z6" s="1">
        <f>IFERROR(VLOOKUP($A6,dlib,16,0)*(Físico!Y6),0)</f>
        <v>0</v>
      </c>
      <c r="AA6" s="1">
        <f>IFERROR(VLOOKUP($A6,dlib,16,0)*(Físico!Z6),0)</f>
        <v>0</v>
      </c>
      <c r="AB6" s="1">
        <f>IFERROR(VLOOKUP($A6,dlib,16,0)*(Físico!AA6),0)</f>
        <v>0</v>
      </c>
      <c r="AC6" s="2">
        <f t="shared" si="1"/>
        <v>0</v>
      </c>
    </row>
    <row r="7" spans="1:29" x14ac:dyDescent="0.25">
      <c r="A7" s="3">
        <f t="shared" si="0"/>
        <v>405020023</v>
      </c>
      <c r="B7" s="1" t="s">
        <v>74</v>
      </c>
      <c r="C7" s="1">
        <f>IFERROR(VLOOKUP($A7,dlib,16,0)*(Físico!B7),0)</f>
        <v>0</v>
      </c>
      <c r="D7" s="1">
        <f>IFERROR(VLOOKUP($A7,dlib,16,0)*(Físico!C7),0)</f>
        <v>0</v>
      </c>
      <c r="E7" s="1">
        <f>IFERROR(VLOOKUP($A7,dlib,16,0)*(Físico!D7),0)</f>
        <v>0</v>
      </c>
      <c r="F7" s="1">
        <f>IFERROR(VLOOKUP($A7,dlib,16,0)*(Físico!E7),0)</f>
        <v>0</v>
      </c>
      <c r="G7" s="1">
        <f>IFERROR(VLOOKUP($A7,dlib,16,0)*(Físico!F7),0)</f>
        <v>0</v>
      </c>
      <c r="H7" s="1">
        <f>IFERROR(VLOOKUP($A7,dlib,16,0)*(Físico!G7),0)</f>
        <v>0</v>
      </c>
      <c r="I7" s="1">
        <f>IFERROR(VLOOKUP($A7,dlib,16,0)*(Físico!H7),0)</f>
        <v>0</v>
      </c>
      <c r="J7" s="1">
        <f>IFERROR(VLOOKUP($A7,dlib,16,0)*(Físico!I7),0)</f>
        <v>0</v>
      </c>
      <c r="K7" s="1">
        <f>IFERROR(VLOOKUP($A7,dlib,16,0)*(Físico!J7),0)</f>
        <v>0</v>
      </c>
      <c r="L7" s="1">
        <f>IFERROR(VLOOKUP($A7,dlib,16,0)*(Físico!K7),0)</f>
        <v>0</v>
      </c>
      <c r="M7" s="1">
        <f>IFERROR(VLOOKUP($A7,dlib,16,0)*(Físico!L7),0)</f>
        <v>0</v>
      </c>
      <c r="N7" s="1">
        <f>IFERROR(VLOOKUP($A7,dlib,16,0)*(Físico!M7),0)</f>
        <v>0</v>
      </c>
      <c r="O7" s="1">
        <f>IFERROR(VLOOKUP($A7,dlib,16,0)*(Físico!N7),0)</f>
        <v>0</v>
      </c>
      <c r="P7" s="1">
        <f>IFERROR(VLOOKUP($A7,dlib,16,0)*(Físico!O7),0)</f>
        <v>0</v>
      </c>
      <c r="Q7" s="1">
        <f>IFERROR(VLOOKUP($A7,dlib,16,0)*(Físico!P7),0)</f>
        <v>0</v>
      </c>
      <c r="R7" s="1">
        <f>IFERROR(VLOOKUP($A7,dlib,16,0)*(Físico!Q7),0)</f>
        <v>0</v>
      </c>
      <c r="S7" s="1">
        <f>IFERROR(VLOOKUP($A7,dlib,16,0)*(Físico!R7),0)</f>
        <v>0</v>
      </c>
      <c r="T7" s="1">
        <f>IFERROR(VLOOKUP($A7,dlib,16,0)*(Físico!S7),0)</f>
        <v>0</v>
      </c>
      <c r="U7" s="1">
        <f>IFERROR(VLOOKUP($A7,dlib,16,0)*(Físico!T7),0)</f>
        <v>0</v>
      </c>
      <c r="V7" s="1">
        <f>IFERROR(VLOOKUP($A7,dlib,16,0)*(Físico!U7),0)</f>
        <v>0</v>
      </c>
      <c r="W7" s="1">
        <f>IFERROR(VLOOKUP($A7,dlib,16,0)*(Físico!V7),0)</f>
        <v>0</v>
      </c>
      <c r="X7" s="1">
        <f>IFERROR(VLOOKUP($A7,dlib,16,0)*(Físico!W7),0)</f>
        <v>0</v>
      </c>
      <c r="Y7" s="1">
        <f>IFERROR(VLOOKUP($A7,dlib,16,0)*(Físico!X7),0)</f>
        <v>0</v>
      </c>
      <c r="Z7" s="1">
        <f>IFERROR(VLOOKUP($A7,dlib,16,0)*(Físico!Y7),0)</f>
        <v>0</v>
      </c>
      <c r="AA7" s="1">
        <f>IFERROR(VLOOKUP($A7,dlib,16,0)*(Físico!Z7),0)</f>
        <v>0</v>
      </c>
      <c r="AB7" s="1">
        <f>IFERROR(VLOOKUP($A7,dlib,16,0)*(Físico!AA7),0)</f>
        <v>0</v>
      </c>
      <c r="AC7" s="2">
        <f t="shared" si="1"/>
        <v>0</v>
      </c>
    </row>
    <row r="8" spans="1:29" x14ac:dyDescent="0.25">
      <c r="A8" s="3">
        <f t="shared" si="0"/>
        <v>405030045</v>
      </c>
      <c r="B8" s="1" t="s">
        <v>5</v>
      </c>
      <c r="C8" s="1">
        <f>IFERROR(VLOOKUP($A8,dlib,16,0)*(Físico!B8),0)</f>
        <v>0</v>
      </c>
      <c r="D8" s="1">
        <f>IFERROR(VLOOKUP($A8,dlib,16,0)*(Físico!C8),0)</f>
        <v>0</v>
      </c>
      <c r="E8" s="1">
        <f>IFERROR(VLOOKUP($A8,dlib,16,0)*(Físico!D8),0)</f>
        <v>0</v>
      </c>
      <c r="F8" s="1">
        <f>IFERROR(VLOOKUP($A8,dlib,16,0)*(Físico!E8),0)</f>
        <v>0</v>
      </c>
      <c r="G8" s="1">
        <f>IFERROR(VLOOKUP($A8,dlib,16,0)*(Físico!F8),0)</f>
        <v>0</v>
      </c>
      <c r="H8" s="1">
        <f>IFERROR(VLOOKUP($A8,dlib,16,0)*(Físico!G8),0)</f>
        <v>0</v>
      </c>
      <c r="I8" s="1">
        <f>IFERROR(VLOOKUP($A8,dlib,16,0)*(Físico!H8),0)</f>
        <v>0</v>
      </c>
      <c r="J8" s="1">
        <f>IFERROR(VLOOKUP($A8,dlib,16,0)*(Físico!I8),0)</f>
        <v>0</v>
      </c>
      <c r="K8" s="1">
        <f>IFERROR(VLOOKUP($A8,dlib,16,0)*(Físico!J8),0)</f>
        <v>0</v>
      </c>
      <c r="L8" s="1">
        <f>IFERROR(VLOOKUP($A8,dlib,16,0)*(Físico!K8),0)</f>
        <v>0</v>
      </c>
      <c r="M8" s="1">
        <f>IFERROR(VLOOKUP($A8,dlib,16,0)*(Físico!L8),0)</f>
        <v>1936.98</v>
      </c>
      <c r="N8" s="1">
        <f>IFERROR(VLOOKUP($A8,dlib,16,0)*(Físico!M8),0)</f>
        <v>753.27</v>
      </c>
      <c r="O8" s="1">
        <f>IFERROR(VLOOKUP($A8,dlib,16,0)*(Físico!N8),0)</f>
        <v>0</v>
      </c>
      <c r="P8" s="1">
        <f>IFERROR(VLOOKUP($A8,dlib,16,0)*(Físico!O8),0)</f>
        <v>8070.75</v>
      </c>
      <c r="Q8" s="1">
        <f>IFERROR(VLOOKUP($A8,dlib,16,0)*(Físico!P8),0)</f>
        <v>0</v>
      </c>
      <c r="R8" s="1">
        <f>IFERROR(VLOOKUP($A8,dlib,16,0)*(Físico!Q8),0)</f>
        <v>0</v>
      </c>
      <c r="S8" s="1">
        <f>IFERROR(VLOOKUP($A8,dlib,16,0)*(Físico!R8),0)</f>
        <v>0</v>
      </c>
      <c r="T8" s="1">
        <f>IFERROR(VLOOKUP($A8,dlib,16,0)*(Físico!S8),0)</f>
        <v>0</v>
      </c>
      <c r="U8" s="1">
        <f>IFERROR(VLOOKUP($A8,dlib,16,0)*(Físico!T8),0)</f>
        <v>0</v>
      </c>
      <c r="V8" s="1">
        <f>IFERROR(VLOOKUP($A8,dlib,16,0)*(Físico!U8),0)</f>
        <v>0</v>
      </c>
      <c r="W8" s="1">
        <f>IFERROR(VLOOKUP($A8,dlib,16,0)*(Físico!V8),0)</f>
        <v>3013.08</v>
      </c>
      <c r="X8" s="1">
        <f>IFERROR(VLOOKUP($A8,dlib,16,0)*(Físico!W8),0)</f>
        <v>0</v>
      </c>
      <c r="Y8" s="1">
        <f>IFERROR(VLOOKUP($A8,dlib,16,0)*(Físico!X8),0)</f>
        <v>0</v>
      </c>
      <c r="Z8" s="1">
        <f>IFERROR(VLOOKUP($A8,dlib,16,0)*(Físico!Y8),0)</f>
        <v>0</v>
      </c>
      <c r="AA8" s="1">
        <f>IFERROR(VLOOKUP($A8,dlib,16,0)*(Físico!Z8),0)</f>
        <v>215.22</v>
      </c>
      <c r="AB8" s="1">
        <f>IFERROR(VLOOKUP($A8,dlib,16,0)*(Físico!AA8),0)</f>
        <v>0</v>
      </c>
      <c r="AC8" s="2">
        <f t="shared" si="1"/>
        <v>13989.3</v>
      </c>
    </row>
    <row r="9" spans="1:29" x14ac:dyDescent="0.25">
      <c r="A9" s="3">
        <f t="shared" si="0"/>
        <v>405030134</v>
      </c>
      <c r="B9" s="1" t="s">
        <v>6</v>
      </c>
      <c r="C9" s="1">
        <f>IFERROR(VLOOKUP($A9,dlib,16,0)*(Físico!B9),0)</f>
        <v>0</v>
      </c>
      <c r="D9" s="1">
        <f>IFERROR(VLOOKUP($A9,dlib,16,0)*(Físico!C9),0)</f>
        <v>0</v>
      </c>
      <c r="E9" s="1">
        <f>IFERROR(VLOOKUP($A9,dlib,16,0)*(Físico!D9),0)</f>
        <v>0</v>
      </c>
      <c r="F9" s="1">
        <f>IFERROR(VLOOKUP($A9,dlib,16,0)*(Físico!E9),0)</f>
        <v>0</v>
      </c>
      <c r="G9" s="1">
        <f>IFERROR(VLOOKUP($A9,dlib,16,0)*(Físico!F9),0)</f>
        <v>0</v>
      </c>
      <c r="H9" s="1">
        <f>IFERROR(VLOOKUP($A9,dlib,16,0)*(Físico!G9),0)</f>
        <v>0</v>
      </c>
      <c r="I9" s="1">
        <f>IFERROR(VLOOKUP($A9,dlib,16,0)*(Físico!H9),0)</f>
        <v>0</v>
      </c>
      <c r="J9" s="1">
        <f>IFERROR(VLOOKUP($A9,dlib,16,0)*(Físico!I9),0)</f>
        <v>0</v>
      </c>
      <c r="K9" s="1">
        <f>IFERROR(VLOOKUP($A9,dlib,16,0)*(Físico!J9),0)</f>
        <v>0</v>
      </c>
      <c r="L9" s="1">
        <f>IFERROR(VLOOKUP($A9,dlib,16,0)*(Físico!K9),0)</f>
        <v>0</v>
      </c>
      <c r="M9" s="1">
        <f>IFERROR(VLOOKUP($A9,dlib,16,0)*(Físico!L9),0)</f>
        <v>0</v>
      </c>
      <c r="N9" s="1">
        <f>IFERROR(VLOOKUP($A9,dlib,16,0)*(Físico!M9),0)</f>
        <v>0</v>
      </c>
      <c r="O9" s="1">
        <f>IFERROR(VLOOKUP($A9,dlib,16,0)*(Físico!N9),0)</f>
        <v>0</v>
      </c>
      <c r="P9" s="1">
        <f>IFERROR(VLOOKUP($A9,dlib,16,0)*(Físico!O9),0)</f>
        <v>0</v>
      </c>
      <c r="Q9" s="1">
        <f>IFERROR(VLOOKUP($A9,dlib,16,0)*(Físico!P9),0)</f>
        <v>0</v>
      </c>
      <c r="R9" s="1">
        <f>IFERROR(VLOOKUP($A9,dlib,16,0)*(Físico!Q9),0)</f>
        <v>0</v>
      </c>
      <c r="S9" s="1">
        <f>IFERROR(VLOOKUP($A9,dlib,16,0)*(Físico!R9),0)</f>
        <v>0</v>
      </c>
      <c r="T9" s="1">
        <f>IFERROR(VLOOKUP($A9,dlib,16,0)*(Físico!S9),0)</f>
        <v>0</v>
      </c>
      <c r="U9" s="1">
        <f>IFERROR(VLOOKUP($A9,dlib,16,0)*(Físico!T9),0)</f>
        <v>0</v>
      </c>
      <c r="V9" s="1">
        <f>IFERROR(VLOOKUP($A9,dlib,16,0)*(Físico!U9),0)</f>
        <v>0</v>
      </c>
      <c r="W9" s="1">
        <f>IFERROR(VLOOKUP($A9,dlib,16,0)*(Físico!V9),0)</f>
        <v>0</v>
      </c>
      <c r="X9" s="1">
        <f>IFERROR(VLOOKUP($A9,dlib,16,0)*(Físico!W9),0)</f>
        <v>0</v>
      </c>
      <c r="Y9" s="1">
        <f>IFERROR(VLOOKUP($A9,dlib,16,0)*(Físico!X9),0)</f>
        <v>0</v>
      </c>
      <c r="Z9" s="1">
        <f>IFERROR(VLOOKUP($A9,dlib,16,0)*(Físico!Y9),0)</f>
        <v>0</v>
      </c>
      <c r="AA9" s="1">
        <f>IFERROR(VLOOKUP($A9,dlib,16,0)*(Físico!Z9),0)</f>
        <v>0</v>
      </c>
      <c r="AB9" s="1">
        <f>IFERROR(VLOOKUP($A9,dlib,16,0)*(Físico!AA9),0)</f>
        <v>0</v>
      </c>
      <c r="AC9" s="2">
        <f t="shared" si="1"/>
        <v>0</v>
      </c>
    </row>
    <row r="10" spans="1:29" x14ac:dyDescent="0.25">
      <c r="A10" s="3">
        <f t="shared" si="0"/>
        <v>405030193</v>
      </c>
      <c r="B10" s="1" t="s">
        <v>7</v>
      </c>
      <c r="C10" s="1">
        <f>IFERROR(VLOOKUP($A10,dlib,16,0)*(Físico!B10),0)</f>
        <v>0</v>
      </c>
      <c r="D10" s="1">
        <f>IFERROR(VLOOKUP($A10,dlib,16,0)*(Físico!C10),0)</f>
        <v>0</v>
      </c>
      <c r="E10" s="1">
        <f>IFERROR(VLOOKUP($A10,dlib,16,0)*(Físico!D10),0)</f>
        <v>0</v>
      </c>
      <c r="F10" s="1">
        <f>IFERROR(VLOOKUP($A10,dlib,16,0)*(Físico!E10),0)</f>
        <v>0</v>
      </c>
      <c r="G10" s="1">
        <f>IFERROR(VLOOKUP($A10,dlib,16,0)*(Físico!F10),0)</f>
        <v>0</v>
      </c>
      <c r="H10" s="1">
        <f>IFERROR(VLOOKUP($A10,dlib,16,0)*(Físico!G10),0)</f>
        <v>0</v>
      </c>
      <c r="I10" s="1">
        <f>IFERROR(VLOOKUP($A10,dlib,16,0)*(Físico!H10),0)</f>
        <v>0</v>
      </c>
      <c r="J10" s="1">
        <f>IFERROR(VLOOKUP($A10,dlib,16,0)*(Físico!I10),0)</f>
        <v>0</v>
      </c>
      <c r="K10" s="1">
        <f>IFERROR(VLOOKUP($A10,dlib,16,0)*(Físico!J10),0)</f>
        <v>0</v>
      </c>
      <c r="L10" s="1">
        <f>IFERROR(VLOOKUP($A10,dlib,16,0)*(Físico!K10),0)</f>
        <v>0</v>
      </c>
      <c r="M10" s="1">
        <f>IFERROR(VLOOKUP($A10,dlib,16,0)*(Físico!L10),0)</f>
        <v>0</v>
      </c>
      <c r="N10" s="1">
        <f>IFERROR(VLOOKUP($A10,dlib,16,0)*(Físico!M10),0)</f>
        <v>0</v>
      </c>
      <c r="O10" s="1">
        <f>IFERROR(VLOOKUP($A10,dlib,16,0)*(Físico!N10),0)</f>
        <v>0</v>
      </c>
      <c r="P10" s="1">
        <f>IFERROR(VLOOKUP($A10,dlib,16,0)*(Físico!O10),0)</f>
        <v>0</v>
      </c>
      <c r="Q10" s="1">
        <f>IFERROR(VLOOKUP($A10,dlib,16,0)*(Físico!P10),0)</f>
        <v>0</v>
      </c>
      <c r="R10" s="1">
        <f>IFERROR(VLOOKUP($A10,dlib,16,0)*(Físico!Q10),0)</f>
        <v>0</v>
      </c>
      <c r="S10" s="1">
        <f>IFERROR(VLOOKUP($A10,dlib,16,0)*(Físico!R10),0)</f>
        <v>0</v>
      </c>
      <c r="T10" s="1">
        <f>IFERROR(VLOOKUP($A10,dlib,16,0)*(Físico!S10),0)</f>
        <v>0</v>
      </c>
      <c r="U10" s="1">
        <f>IFERROR(VLOOKUP($A10,dlib,16,0)*(Físico!T10),0)</f>
        <v>0</v>
      </c>
      <c r="V10" s="1">
        <f>IFERROR(VLOOKUP($A10,dlib,16,0)*(Físico!U10),0)</f>
        <v>0</v>
      </c>
      <c r="W10" s="1">
        <f>IFERROR(VLOOKUP($A10,dlib,16,0)*(Físico!V10),0)</f>
        <v>0</v>
      </c>
      <c r="X10" s="1">
        <f>IFERROR(VLOOKUP($A10,dlib,16,0)*(Físico!W10),0)</f>
        <v>0</v>
      </c>
      <c r="Y10" s="1">
        <f>IFERROR(VLOOKUP($A10,dlib,16,0)*(Físico!X10),0)</f>
        <v>0</v>
      </c>
      <c r="Z10" s="1">
        <f>IFERROR(VLOOKUP($A10,dlib,16,0)*(Físico!Y10),0)</f>
        <v>0</v>
      </c>
      <c r="AA10" s="1">
        <f>IFERROR(VLOOKUP($A10,dlib,16,0)*(Físico!Z10),0)</f>
        <v>0</v>
      </c>
      <c r="AB10" s="1">
        <f>IFERROR(VLOOKUP($A10,dlib,16,0)*(Físico!AA10),0)</f>
        <v>0</v>
      </c>
      <c r="AC10" s="2">
        <f t="shared" si="1"/>
        <v>0</v>
      </c>
    </row>
    <row r="11" spans="1:29" x14ac:dyDescent="0.25">
      <c r="A11" s="3">
        <f t="shared" si="0"/>
        <v>405040105</v>
      </c>
      <c r="B11" s="1" t="s">
        <v>81</v>
      </c>
      <c r="C11" s="1">
        <f>IFERROR(VLOOKUP($A11,dlib,16,0)*(Físico!B11),0)</f>
        <v>0</v>
      </c>
      <c r="D11" s="1">
        <f>IFERROR(VLOOKUP($A11,dlib,16,0)*(Físico!C11),0)</f>
        <v>0</v>
      </c>
      <c r="E11" s="1">
        <f>IFERROR(VLOOKUP($A11,dlib,16,0)*(Físico!D11),0)</f>
        <v>0</v>
      </c>
      <c r="F11" s="1">
        <f>IFERROR(VLOOKUP($A11,dlib,16,0)*(Físico!E11),0)</f>
        <v>0</v>
      </c>
      <c r="G11" s="1">
        <f>IFERROR(VLOOKUP($A11,dlib,16,0)*(Físico!F11),0)</f>
        <v>0</v>
      </c>
      <c r="H11" s="1">
        <f>IFERROR(VLOOKUP($A11,dlib,16,0)*(Físico!G11),0)</f>
        <v>0</v>
      </c>
      <c r="I11" s="1">
        <f>IFERROR(VLOOKUP($A11,dlib,16,0)*(Físico!H11),0)</f>
        <v>0</v>
      </c>
      <c r="J11" s="1">
        <f>IFERROR(VLOOKUP($A11,dlib,16,0)*(Físico!I11),0)</f>
        <v>0</v>
      </c>
      <c r="K11" s="1">
        <f>IFERROR(VLOOKUP($A11,dlib,16,0)*(Físico!J11),0)</f>
        <v>0</v>
      </c>
      <c r="L11" s="1">
        <f>IFERROR(VLOOKUP($A11,dlib,16,0)*(Físico!K11),0)</f>
        <v>0</v>
      </c>
      <c r="M11" s="1">
        <f>IFERROR(VLOOKUP($A11,dlib,16,0)*(Físico!L11),0)</f>
        <v>0</v>
      </c>
      <c r="N11" s="1">
        <f>IFERROR(VLOOKUP($A11,dlib,16,0)*(Físico!M11),0)</f>
        <v>0</v>
      </c>
      <c r="O11" s="1">
        <f>IFERROR(VLOOKUP($A11,dlib,16,0)*(Físico!N11),0)</f>
        <v>0</v>
      </c>
      <c r="P11" s="1">
        <f>IFERROR(VLOOKUP($A11,dlib,16,0)*(Físico!O11),0)</f>
        <v>0</v>
      </c>
      <c r="Q11" s="1">
        <f>IFERROR(VLOOKUP($A11,dlib,16,0)*(Físico!P11),0)</f>
        <v>0</v>
      </c>
      <c r="R11" s="1">
        <f>IFERROR(VLOOKUP($A11,dlib,16,0)*(Físico!Q11),0)</f>
        <v>0</v>
      </c>
      <c r="S11" s="1">
        <f>IFERROR(VLOOKUP($A11,dlib,16,0)*(Físico!R11),0)</f>
        <v>0</v>
      </c>
      <c r="T11" s="1">
        <f>IFERROR(VLOOKUP($A11,dlib,16,0)*(Físico!S11),0)</f>
        <v>0</v>
      </c>
      <c r="U11" s="1">
        <f>IFERROR(VLOOKUP($A11,dlib,16,0)*(Físico!T11),0)</f>
        <v>0</v>
      </c>
      <c r="V11" s="1">
        <f>IFERROR(VLOOKUP($A11,dlib,16,0)*(Físico!U11),0)</f>
        <v>0</v>
      </c>
      <c r="W11" s="1">
        <f>IFERROR(VLOOKUP($A11,dlib,16,0)*(Físico!V11),0)</f>
        <v>0</v>
      </c>
      <c r="X11" s="1">
        <f>IFERROR(VLOOKUP($A11,dlib,16,0)*(Físico!W11),0)</f>
        <v>0</v>
      </c>
      <c r="Y11" s="1">
        <f>IFERROR(VLOOKUP($A11,dlib,16,0)*(Físico!X11),0)</f>
        <v>0</v>
      </c>
      <c r="Z11" s="1">
        <f>IFERROR(VLOOKUP($A11,dlib,16,0)*(Físico!Y11),0)</f>
        <v>0</v>
      </c>
      <c r="AA11" s="1">
        <f>IFERROR(VLOOKUP($A11,dlib,16,0)*(Físico!Z11),0)</f>
        <v>0</v>
      </c>
      <c r="AB11" s="1">
        <f>IFERROR(VLOOKUP($A11,dlib,16,0)*(Físico!AA11),0)</f>
        <v>0</v>
      </c>
      <c r="AC11" s="2">
        <f t="shared" si="1"/>
        <v>0</v>
      </c>
    </row>
    <row r="12" spans="1:29" x14ac:dyDescent="0.25">
      <c r="A12" s="3">
        <f t="shared" si="0"/>
        <v>405040202</v>
      </c>
      <c r="B12" s="1" t="s">
        <v>8</v>
      </c>
      <c r="C12" s="1">
        <f>IFERROR(VLOOKUP($A12,dlib,16,0)*(Físico!B12),0)</f>
        <v>0</v>
      </c>
      <c r="D12" s="1">
        <f>IFERROR(VLOOKUP($A12,dlib,16,0)*(Físico!C12),0)</f>
        <v>0</v>
      </c>
      <c r="E12" s="1">
        <f>IFERROR(VLOOKUP($A12,dlib,16,0)*(Físico!D12),0)</f>
        <v>0</v>
      </c>
      <c r="F12" s="1">
        <f>IFERROR(VLOOKUP($A12,dlib,16,0)*(Físico!E12),0)</f>
        <v>0</v>
      </c>
      <c r="G12" s="1">
        <f>IFERROR(VLOOKUP($A12,dlib,16,0)*(Físico!F12),0)</f>
        <v>0</v>
      </c>
      <c r="H12" s="1">
        <f>IFERROR(VLOOKUP($A12,dlib,16,0)*(Físico!G12),0)</f>
        <v>0</v>
      </c>
      <c r="I12" s="1">
        <f>IFERROR(VLOOKUP($A12,dlib,16,0)*(Físico!H12),0)</f>
        <v>0</v>
      </c>
      <c r="J12" s="1">
        <f>IFERROR(VLOOKUP($A12,dlib,16,0)*(Físico!I12),0)</f>
        <v>0</v>
      </c>
      <c r="K12" s="1">
        <f>IFERROR(VLOOKUP($A12,dlib,16,0)*(Físico!J12),0)</f>
        <v>0</v>
      </c>
      <c r="L12" s="1">
        <f>IFERROR(VLOOKUP($A12,dlib,16,0)*(Físico!K12),0)</f>
        <v>0</v>
      </c>
      <c r="M12" s="1">
        <f>IFERROR(VLOOKUP($A12,dlib,16,0)*(Físico!L12),0)</f>
        <v>0</v>
      </c>
      <c r="N12" s="1">
        <f>IFERROR(VLOOKUP($A12,dlib,16,0)*(Físico!M12),0)</f>
        <v>0</v>
      </c>
      <c r="O12" s="1">
        <f>IFERROR(VLOOKUP($A12,dlib,16,0)*(Físico!N12),0)</f>
        <v>0</v>
      </c>
      <c r="P12" s="1">
        <f>IFERROR(VLOOKUP($A12,dlib,16,0)*(Físico!O12),0)</f>
        <v>0</v>
      </c>
      <c r="Q12" s="1">
        <f>IFERROR(VLOOKUP($A12,dlib,16,0)*(Físico!P12),0)</f>
        <v>0</v>
      </c>
      <c r="R12" s="1">
        <f>IFERROR(VLOOKUP($A12,dlib,16,0)*(Físico!Q12),0)</f>
        <v>0</v>
      </c>
      <c r="S12" s="1">
        <f>IFERROR(VLOOKUP($A12,dlib,16,0)*(Físico!R12),0)</f>
        <v>0</v>
      </c>
      <c r="T12" s="1">
        <f>IFERROR(VLOOKUP($A12,dlib,16,0)*(Físico!S12),0)</f>
        <v>0</v>
      </c>
      <c r="U12" s="1">
        <f>IFERROR(VLOOKUP($A12,dlib,16,0)*(Físico!T12),0)</f>
        <v>0</v>
      </c>
      <c r="V12" s="1">
        <f>IFERROR(VLOOKUP($A12,dlib,16,0)*(Físico!U12),0)</f>
        <v>0</v>
      </c>
      <c r="W12" s="1">
        <f>IFERROR(VLOOKUP($A12,dlib,16,0)*(Físico!V12),0)</f>
        <v>0</v>
      </c>
      <c r="X12" s="1">
        <f>IFERROR(VLOOKUP($A12,dlib,16,0)*(Físico!W12),0)</f>
        <v>0</v>
      </c>
      <c r="Y12" s="1">
        <f>IFERROR(VLOOKUP($A12,dlib,16,0)*(Físico!X12),0)</f>
        <v>0</v>
      </c>
      <c r="Z12" s="1">
        <f>IFERROR(VLOOKUP($A12,dlib,16,0)*(Físico!Y12),0)</f>
        <v>0</v>
      </c>
      <c r="AA12" s="1">
        <f>IFERROR(VLOOKUP($A12,dlib,16,0)*(Físico!Z12),0)</f>
        <v>0</v>
      </c>
      <c r="AB12" s="1">
        <f>IFERROR(VLOOKUP($A12,dlib,16,0)*(Físico!AA12),0)</f>
        <v>0</v>
      </c>
      <c r="AC12" s="2">
        <f t="shared" si="1"/>
        <v>0</v>
      </c>
    </row>
    <row r="13" spans="1:29" x14ac:dyDescent="0.25">
      <c r="A13" s="3">
        <f t="shared" si="0"/>
        <v>405040210</v>
      </c>
      <c r="B13" s="1" t="s">
        <v>82</v>
      </c>
      <c r="C13" s="1">
        <f>IFERROR(VLOOKUP($A13,dlib,16,0)*(Físico!B13),0)</f>
        <v>0</v>
      </c>
      <c r="D13" s="1">
        <f>IFERROR(VLOOKUP($A13,dlib,16,0)*(Físico!C13),0)</f>
        <v>0</v>
      </c>
      <c r="E13" s="1">
        <f>IFERROR(VLOOKUP($A13,dlib,16,0)*(Físico!D13),0)</f>
        <v>0</v>
      </c>
      <c r="F13" s="1">
        <f>IFERROR(VLOOKUP($A13,dlib,16,0)*(Físico!E13),0)</f>
        <v>0</v>
      </c>
      <c r="G13" s="1">
        <f>IFERROR(VLOOKUP($A13,dlib,16,0)*(Físico!F13),0)</f>
        <v>0</v>
      </c>
      <c r="H13" s="1">
        <f>IFERROR(VLOOKUP($A13,dlib,16,0)*(Físico!G13),0)</f>
        <v>0</v>
      </c>
      <c r="I13" s="1">
        <f>IFERROR(VLOOKUP($A13,dlib,16,0)*(Físico!H13),0)</f>
        <v>0</v>
      </c>
      <c r="J13" s="1">
        <f>IFERROR(VLOOKUP($A13,dlib,16,0)*(Físico!I13),0)</f>
        <v>0</v>
      </c>
      <c r="K13" s="1">
        <f>IFERROR(VLOOKUP($A13,dlib,16,0)*(Físico!J13),0)</f>
        <v>0</v>
      </c>
      <c r="L13" s="1">
        <f>IFERROR(VLOOKUP($A13,dlib,16,0)*(Físico!K13),0)</f>
        <v>0</v>
      </c>
      <c r="M13" s="1">
        <f>IFERROR(VLOOKUP($A13,dlib,16,0)*(Físico!L13),0)</f>
        <v>0</v>
      </c>
      <c r="N13" s="1">
        <f>IFERROR(VLOOKUP($A13,dlib,16,0)*(Físico!M13),0)</f>
        <v>0</v>
      </c>
      <c r="O13" s="1">
        <f>IFERROR(VLOOKUP($A13,dlib,16,0)*(Físico!N13),0)</f>
        <v>0</v>
      </c>
      <c r="P13" s="1">
        <f>IFERROR(VLOOKUP($A13,dlib,16,0)*(Físico!O13),0)</f>
        <v>0</v>
      </c>
      <c r="Q13" s="1">
        <f>IFERROR(VLOOKUP($A13,dlib,16,0)*(Físico!P13),0)</f>
        <v>0</v>
      </c>
      <c r="R13" s="1">
        <f>IFERROR(VLOOKUP($A13,dlib,16,0)*(Físico!Q13),0)</f>
        <v>0</v>
      </c>
      <c r="S13" s="1">
        <f>IFERROR(VLOOKUP($A13,dlib,16,0)*(Físico!R13),0)</f>
        <v>0</v>
      </c>
      <c r="T13" s="1">
        <f>IFERROR(VLOOKUP($A13,dlib,16,0)*(Físico!S13),0)</f>
        <v>0</v>
      </c>
      <c r="U13" s="1">
        <f>IFERROR(VLOOKUP($A13,dlib,16,0)*(Físico!T13),0)</f>
        <v>0</v>
      </c>
      <c r="V13" s="1">
        <f>IFERROR(VLOOKUP($A13,dlib,16,0)*(Físico!U13),0)</f>
        <v>0</v>
      </c>
      <c r="W13" s="1">
        <f>IFERROR(VLOOKUP($A13,dlib,16,0)*(Físico!V13),0)</f>
        <v>0</v>
      </c>
      <c r="X13" s="1">
        <f>IFERROR(VLOOKUP($A13,dlib,16,0)*(Físico!W13),0)</f>
        <v>0</v>
      </c>
      <c r="Y13" s="1">
        <f>IFERROR(VLOOKUP($A13,dlib,16,0)*(Físico!X13),0)</f>
        <v>0</v>
      </c>
      <c r="Z13" s="1">
        <f>IFERROR(VLOOKUP($A13,dlib,16,0)*(Físico!Y13),0)</f>
        <v>0</v>
      </c>
      <c r="AA13" s="1">
        <f>IFERROR(VLOOKUP($A13,dlib,16,0)*(Físico!Z13),0)</f>
        <v>0</v>
      </c>
      <c r="AB13" s="1">
        <f>IFERROR(VLOOKUP($A13,dlib,16,0)*(Físico!AA13),0)</f>
        <v>0</v>
      </c>
      <c r="AC13" s="2">
        <f t="shared" si="1"/>
        <v>0</v>
      </c>
    </row>
    <row r="14" spans="1:29" x14ac:dyDescent="0.25">
      <c r="A14" s="3">
        <f t="shared" si="0"/>
        <v>405050020</v>
      </c>
      <c r="B14" s="1" t="s">
        <v>9</v>
      </c>
      <c r="C14" s="1">
        <f>IFERROR(VLOOKUP($A14,dlib,16,0)*(Físico!B14),0)</f>
        <v>0</v>
      </c>
      <c r="D14" s="1">
        <f>IFERROR(VLOOKUP($A14,dlib,16,0)*(Físico!C14),0)</f>
        <v>0</v>
      </c>
      <c r="E14" s="1">
        <f>IFERROR(VLOOKUP($A14,dlib,16,0)*(Físico!D14),0)</f>
        <v>0</v>
      </c>
      <c r="F14" s="1">
        <f>IFERROR(VLOOKUP($A14,dlib,16,0)*(Físico!E14),0)</f>
        <v>0</v>
      </c>
      <c r="G14" s="1">
        <f>IFERROR(VLOOKUP($A14,dlib,16,0)*(Físico!F14),0)</f>
        <v>0</v>
      </c>
      <c r="H14" s="1">
        <f>IFERROR(VLOOKUP($A14,dlib,16,0)*(Físico!G14),0)</f>
        <v>0</v>
      </c>
      <c r="I14" s="1">
        <f>IFERROR(VLOOKUP($A14,dlib,16,0)*(Físico!H14),0)</f>
        <v>0</v>
      </c>
      <c r="J14" s="1">
        <f>IFERROR(VLOOKUP($A14,dlib,16,0)*(Físico!I14),0)</f>
        <v>0</v>
      </c>
      <c r="K14" s="1">
        <f>IFERROR(VLOOKUP($A14,dlib,16,0)*(Físico!J14),0)</f>
        <v>0</v>
      </c>
      <c r="L14" s="1">
        <f>IFERROR(VLOOKUP($A14,dlib,16,0)*(Físico!K14),0)</f>
        <v>0</v>
      </c>
      <c r="M14" s="1">
        <f>IFERROR(VLOOKUP($A14,dlib,16,0)*(Físico!L14),0)</f>
        <v>0</v>
      </c>
      <c r="N14" s="1">
        <f>IFERROR(VLOOKUP($A14,dlib,16,0)*(Físico!M14),0)</f>
        <v>0</v>
      </c>
      <c r="O14" s="1">
        <f>IFERROR(VLOOKUP($A14,dlib,16,0)*(Físico!N14),0)</f>
        <v>0</v>
      </c>
      <c r="P14" s="1">
        <f>IFERROR(VLOOKUP($A14,dlib,16,0)*(Físico!O14),0)</f>
        <v>0</v>
      </c>
      <c r="Q14" s="1">
        <f>IFERROR(VLOOKUP($A14,dlib,16,0)*(Físico!P14),0)</f>
        <v>0</v>
      </c>
      <c r="R14" s="1">
        <f>IFERROR(VLOOKUP($A14,dlib,16,0)*(Físico!Q14),0)</f>
        <v>0</v>
      </c>
      <c r="S14" s="1">
        <f>IFERROR(VLOOKUP($A14,dlib,16,0)*(Físico!R14),0)</f>
        <v>0</v>
      </c>
      <c r="T14" s="1">
        <f>IFERROR(VLOOKUP($A14,dlib,16,0)*(Físico!S14),0)</f>
        <v>0</v>
      </c>
      <c r="U14" s="1">
        <f>IFERROR(VLOOKUP($A14,dlib,16,0)*(Físico!T14),0)</f>
        <v>0</v>
      </c>
      <c r="V14" s="1">
        <f>IFERROR(VLOOKUP($A14,dlib,16,0)*(Físico!U14),0)</f>
        <v>0</v>
      </c>
      <c r="W14" s="1">
        <f>IFERROR(VLOOKUP($A14,dlib,16,0)*(Físico!V14),0)</f>
        <v>0</v>
      </c>
      <c r="X14" s="1">
        <f>IFERROR(VLOOKUP($A14,dlib,16,0)*(Físico!W14),0)</f>
        <v>0</v>
      </c>
      <c r="Y14" s="1">
        <f>IFERROR(VLOOKUP($A14,dlib,16,0)*(Físico!X14),0)</f>
        <v>0</v>
      </c>
      <c r="Z14" s="1">
        <f>IFERROR(VLOOKUP($A14,dlib,16,0)*(Físico!Y14),0)</f>
        <v>0</v>
      </c>
      <c r="AA14" s="1">
        <f>IFERROR(VLOOKUP($A14,dlib,16,0)*(Físico!Z14),0)</f>
        <v>0</v>
      </c>
      <c r="AB14" s="1">
        <f>IFERROR(VLOOKUP($A14,dlib,16,0)*(Físico!AA14),0)</f>
        <v>0</v>
      </c>
      <c r="AC14" s="2">
        <f t="shared" si="1"/>
        <v>0</v>
      </c>
    </row>
    <row r="15" spans="1:29" x14ac:dyDescent="0.25">
      <c r="A15" s="3">
        <f t="shared" si="0"/>
        <v>405050127</v>
      </c>
      <c r="B15" s="1" t="s">
        <v>10</v>
      </c>
      <c r="C15" s="1">
        <f>IFERROR(VLOOKUP($A15,dlib,16,0)*(Físico!B15),0)</f>
        <v>0</v>
      </c>
      <c r="D15" s="1">
        <f>IFERROR(VLOOKUP($A15,dlib,16,0)*(Físico!C15),0)</f>
        <v>0</v>
      </c>
      <c r="E15" s="1">
        <f>IFERROR(VLOOKUP($A15,dlib,16,0)*(Físico!D15),0)</f>
        <v>0</v>
      </c>
      <c r="F15" s="1">
        <f>IFERROR(VLOOKUP($A15,dlib,16,0)*(Físico!E15),0)</f>
        <v>0</v>
      </c>
      <c r="G15" s="1">
        <f>IFERROR(VLOOKUP($A15,dlib,16,0)*(Físico!F15),0)</f>
        <v>0</v>
      </c>
      <c r="H15" s="1">
        <f>IFERROR(VLOOKUP($A15,dlib,16,0)*(Físico!G15),0)</f>
        <v>0</v>
      </c>
      <c r="I15" s="1">
        <f>IFERROR(VLOOKUP($A15,dlib,16,0)*(Físico!H15),0)</f>
        <v>0</v>
      </c>
      <c r="J15" s="1">
        <f>IFERROR(VLOOKUP($A15,dlib,16,0)*(Físico!I15),0)</f>
        <v>0</v>
      </c>
      <c r="K15" s="1">
        <f>IFERROR(VLOOKUP($A15,dlib,16,0)*(Físico!J15),0)</f>
        <v>0</v>
      </c>
      <c r="L15" s="1">
        <f>IFERROR(VLOOKUP($A15,dlib,16,0)*(Físico!K15),0)</f>
        <v>0</v>
      </c>
      <c r="M15" s="1">
        <f>IFERROR(VLOOKUP($A15,dlib,16,0)*(Físico!L15),0)</f>
        <v>0</v>
      </c>
      <c r="N15" s="1">
        <f>IFERROR(VLOOKUP($A15,dlib,16,0)*(Físico!M15),0)</f>
        <v>0</v>
      </c>
      <c r="O15" s="1">
        <f>IFERROR(VLOOKUP($A15,dlib,16,0)*(Físico!N15),0)</f>
        <v>0</v>
      </c>
      <c r="P15" s="1">
        <f>IFERROR(VLOOKUP($A15,dlib,16,0)*(Físico!O15),0)</f>
        <v>540</v>
      </c>
      <c r="Q15" s="1">
        <f>IFERROR(VLOOKUP($A15,dlib,16,0)*(Físico!P15),0)</f>
        <v>0</v>
      </c>
      <c r="R15" s="1">
        <f>IFERROR(VLOOKUP($A15,dlib,16,0)*(Físico!Q15),0)</f>
        <v>0</v>
      </c>
      <c r="S15" s="1">
        <f>IFERROR(VLOOKUP($A15,dlib,16,0)*(Físico!R15),0)</f>
        <v>0</v>
      </c>
      <c r="T15" s="1">
        <f>IFERROR(VLOOKUP($A15,dlib,16,0)*(Físico!S15),0)</f>
        <v>0</v>
      </c>
      <c r="U15" s="1">
        <f>IFERROR(VLOOKUP($A15,dlib,16,0)*(Físico!T15),0)</f>
        <v>0</v>
      </c>
      <c r="V15" s="1">
        <f>IFERROR(VLOOKUP($A15,dlib,16,0)*(Físico!U15),0)</f>
        <v>0</v>
      </c>
      <c r="W15" s="1">
        <f>IFERROR(VLOOKUP($A15,dlib,16,0)*(Físico!V15),0)</f>
        <v>0</v>
      </c>
      <c r="X15" s="1">
        <f>IFERROR(VLOOKUP($A15,dlib,16,0)*(Físico!W15),0)</f>
        <v>0</v>
      </c>
      <c r="Y15" s="1">
        <f>IFERROR(VLOOKUP($A15,dlib,16,0)*(Físico!X15),0)</f>
        <v>0</v>
      </c>
      <c r="Z15" s="1">
        <f>IFERROR(VLOOKUP($A15,dlib,16,0)*(Físico!Y15),0)</f>
        <v>0</v>
      </c>
      <c r="AA15" s="1">
        <f>IFERROR(VLOOKUP($A15,dlib,16,0)*(Físico!Z15),0)</f>
        <v>270</v>
      </c>
      <c r="AB15" s="1">
        <f>IFERROR(VLOOKUP($A15,dlib,16,0)*(Físico!AA15),0)</f>
        <v>0</v>
      </c>
      <c r="AC15" s="2">
        <f t="shared" si="1"/>
        <v>810</v>
      </c>
    </row>
    <row r="16" spans="1:29" x14ac:dyDescent="0.25">
      <c r="A16" s="3">
        <f t="shared" si="0"/>
        <v>405050151</v>
      </c>
      <c r="B16" s="1" t="s">
        <v>83</v>
      </c>
      <c r="C16" s="1">
        <f>IFERROR(VLOOKUP($A16,dlib,16,0)*(Físico!B16),0)</f>
        <v>0</v>
      </c>
      <c r="D16" s="1">
        <f>IFERROR(VLOOKUP($A16,dlib,16,0)*(Físico!C16),0)</f>
        <v>0</v>
      </c>
      <c r="E16" s="1">
        <f>IFERROR(VLOOKUP($A16,dlib,16,0)*(Físico!D16),0)</f>
        <v>0</v>
      </c>
      <c r="F16" s="1">
        <f>IFERROR(VLOOKUP($A16,dlib,16,0)*(Físico!E16),0)</f>
        <v>0</v>
      </c>
      <c r="G16" s="1">
        <f>IFERROR(VLOOKUP($A16,dlib,16,0)*(Físico!F16),0)</f>
        <v>0</v>
      </c>
      <c r="H16" s="1">
        <f>IFERROR(VLOOKUP($A16,dlib,16,0)*(Físico!G16),0)</f>
        <v>0</v>
      </c>
      <c r="I16" s="1">
        <f>IFERROR(VLOOKUP($A16,dlib,16,0)*(Físico!H16),0)</f>
        <v>0</v>
      </c>
      <c r="J16" s="1">
        <f>IFERROR(VLOOKUP($A16,dlib,16,0)*(Físico!I16),0)</f>
        <v>0</v>
      </c>
      <c r="K16" s="1">
        <f>IFERROR(VLOOKUP($A16,dlib,16,0)*(Físico!J16),0)</f>
        <v>0</v>
      </c>
      <c r="L16" s="1">
        <f>IFERROR(VLOOKUP($A16,dlib,16,0)*(Físico!K16),0)</f>
        <v>0</v>
      </c>
      <c r="M16" s="1">
        <f>IFERROR(VLOOKUP($A16,dlib,16,0)*(Físico!L16),0)</f>
        <v>0</v>
      </c>
      <c r="N16" s="1">
        <f>IFERROR(VLOOKUP($A16,dlib,16,0)*(Físico!M16),0)</f>
        <v>0</v>
      </c>
      <c r="O16" s="1">
        <f>IFERROR(VLOOKUP($A16,dlib,16,0)*(Físico!N16),0)</f>
        <v>0</v>
      </c>
      <c r="P16" s="1">
        <f>IFERROR(VLOOKUP($A16,dlib,16,0)*(Físico!O16),0)</f>
        <v>0</v>
      </c>
      <c r="Q16" s="1">
        <f>IFERROR(VLOOKUP($A16,dlib,16,0)*(Físico!P16),0)</f>
        <v>0</v>
      </c>
      <c r="R16" s="1">
        <f>IFERROR(VLOOKUP($A16,dlib,16,0)*(Físico!Q16),0)</f>
        <v>0</v>
      </c>
      <c r="S16" s="1">
        <f>IFERROR(VLOOKUP($A16,dlib,16,0)*(Físico!R16),0)</f>
        <v>0</v>
      </c>
      <c r="T16" s="1">
        <f>IFERROR(VLOOKUP($A16,dlib,16,0)*(Físico!S16),0)</f>
        <v>0</v>
      </c>
      <c r="U16" s="1">
        <f>IFERROR(VLOOKUP($A16,dlib,16,0)*(Físico!T16),0)</f>
        <v>0</v>
      </c>
      <c r="V16" s="1">
        <f>IFERROR(VLOOKUP($A16,dlib,16,0)*(Físico!U16),0)</f>
        <v>0</v>
      </c>
      <c r="W16" s="1">
        <f>IFERROR(VLOOKUP($A16,dlib,16,0)*(Físico!V16),0)</f>
        <v>0</v>
      </c>
      <c r="X16" s="1">
        <f>IFERROR(VLOOKUP($A16,dlib,16,0)*(Físico!W16),0)</f>
        <v>0</v>
      </c>
      <c r="Y16" s="1">
        <f>IFERROR(VLOOKUP($A16,dlib,16,0)*(Físico!X16),0)</f>
        <v>0</v>
      </c>
      <c r="Z16" s="1">
        <f>IFERROR(VLOOKUP($A16,dlib,16,0)*(Físico!Y16),0)</f>
        <v>0</v>
      </c>
      <c r="AA16" s="1">
        <f>IFERROR(VLOOKUP($A16,dlib,16,0)*(Físico!Z16),0)</f>
        <v>0</v>
      </c>
      <c r="AB16" s="1">
        <f>IFERROR(VLOOKUP($A16,dlib,16,0)*(Físico!AA16),0)</f>
        <v>0</v>
      </c>
      <c r="AC16" s="2">
        <f t="shared" si="1"/>
        <v>0</v>
      </c>
    </row>
    <row r="17" spans="1:29" x14ac:dyDescent="0.25">
      <c r="A17" s="3">
        <f t="shared" si="0"/>
        <v>405050194</v>
      </c>
      <c r="B17" s="1" t="s">
        <v>11</v>
      </c>
      <c r="C17" s="1">
        <f>IFERROR(VLOOKUP($A17,dlib,16,0)*(Físico!B17),0)</f>
        <v>0</v>
      </c>
      <c r="D17" s="1">
        <f>IFERROR(VLOOKUP($A17,dlib,16,0)*(Físico!C17),0)</f>
        <v>0</v>
      </c>
      <c r="E17" s="1">
        <f>IFERROR(VLOOKUP($A17,dlib,16,0)*(Físico!D17),0)</f>
        <v>0</v>
      </c>
      <c r="F17" s="1">
        <f>IFERROR(VLOOKUP($A17,dlib,16,0)*(Físico!E17),0)</f>
        <v>0</v>
      </c>
      <c r="G17" s="1">
        <f>IFERROR(VLOOKUP($A17,dlib,16,0)*(Físico!F17),0)</f>
        <v>0</v>
      </c>
      <c r="H17" s="1">
        <f>IFERROR(VLOOKUP($A17,dlib,16,0)*(Físico!G17),0)</f>
        <v>0</v>
      </c>
      <c r="I17" s="1">
        <f>IFERROR(VLOOKUP($A17,dlib,16,0)*(Físico!H17),0)</f>
        <v>0</v>
      </c>
      <c r="J17" s="1">
        <f>IFERROR(VLOOKUP($A17,dlib,16,0)*(Físico!I17),0)</f>
        <v>0</v>
      </c>
      <c r="K17" s="1">
        <f>IFERROR(VLOOKUP($A17,dlib,16,0)*(Físico!J17),0)</f>
        <v>0</v>
      </c>
      <c r="L17" s="1">
        <f>IFERROR(VLOOKUP($A17,dlib,16,0)*(Físico!K17),0)</f>
        <v>0</v>
      </c>
      <c r="M17" s="1">
        <f>IFERROR(VLOOKUP($A17,dlib,16,0)*(Físico!L17),0)</f>
        <v>0</v>
      </c>
      <c r="N17" s="1">
        <f>IFERROR(VLOOKUP($A17,dlib,16,0)*(Físico!M17),0)</f>
        <v>1080</v>
      </c>
      <c r="O17" s="1">
        <f>IFERROR(VLOOKUP($A17,dlib,16,0)*(Físico!N17),0)</f>
        <v>0</v>
      </c>
      <c r="P17" s="1">
        <f>IFERROR(VLOOKUP($A17,dlib,16,0)*(Físico!O17),0)</f>
        <v>10800</v>
      </c>
      <c r="Q17" s="1">
        <f>IFERROR(VLOOKUP($A17,dlib,16,0)*(Físico!P17),0)</f>
        <v>0</v>
      </c>
      <c r="R17" s="1">
        <f>IFERROR(VLOOKUP($A17,dlib,16,0)*(Físico!Q17),0)</f>
        <v>270</v>
      </c>
      <c r="S17" s="1">
        <f>IFERROR(VLOOKUP($A17,dlib,16,0)*(Físico!R17),0)</f>
        <v>0</v>
      </c>
      <c r="T17" s="1">
        <f>IFERROR(VLOOKUP($A17,dlib,16,0)*(Físico!S17),0)</f>
        <v>0</v>
      </c>
      <c r="U17" s="1">
        <f>IFERROR(VLOOKUP($A17,dlib,16,0)*(Físico!T17),0)</f>
        <v>0</v>
      </c>
      <c r="V17" s="1">
        <f>IFERROR(VLOOKUP($A17,dlib,16,0)*(Físico!U17),0)</f>
        <v>0</v>
      </c>
      <c r="W17" s="1">
        <f>IFERROR(VLOOKUP($A17,dlib,16,0)*(Físico!V17),0)</f>
        <v>0</v>
      </c>
      <c r="X17" s="1">
        <f>IFERROR(VLOOKUP($A17,dlib,16,0)*(Físico!W17),0)</f>
        <v>0</v>
      </c>
      <c r="Y17" s="1">
        <f>IFERROR(VLOOKUP($A17,dlib,16,0)*(Físico!X17),0)</f>
        <v>0</v>
      </c>
      <c r="Z17" s="1">
        <f>IFERROR(VLOOKUP($A17,dlib,16,0)*(Físico!Y17),0)</f>
        <v>0</v>
      </c>
      <c r="AA17" s="1">
        <f>IFERROR(VLOOKUP($A17,dlib,16,0)*(Físico!Z17),0)</f>
        <v>2970</v>
      </c>
      <c r="AB17" s="1">
        <f>IFERROR(VLOOKUP($A17,dlib,16,0)*(Físico!AA17),0)</f>
        <v>0</v>
      </c>
      <c r="AC17" s="2">
        <f t="shared" si="1"/>
        <v>15120</v>
      </c>
    </row>
    <row r="18" spans="1:29" x14ac:dyDescent="0.25">
      <c r="A18" s="3">
        <f t="shared" si="0"/>
        <v>405050216</v>
      </c>
      <c r="B18" s="1" t="s">
        <v>75</v>
      </c>
      <c r="C18" s="1">
        <f>IFERROR(VLOOKUP($A18,dlib,16,0)*(Físico!B18),0)</f>
        <v>0</v>
      </c>
      <c r="D18" s="1">
        <f>IFERROR(VLOOKUP($A18,dlib,16,0)*(Físico!C18),0)</f>
        <v>0</v>
      </c>
      <c r="E18" s="1">
        <f>IFERROR(VLOOKUP($A18,dlib,16,0)*(Físico!D18),0)</f>
        <v>0</v>
      </c>
      <c r="F18" s="1">
        <f>IFERROR(VLOOKUP($A18,dlib,16,0)*(Físico!E18),0)</f>
        <v>0</v>
      </c>
      <c r="G18" s="1">
        <f>IFERROR(VLOOKUP($A18,dlib,16,0)*(Físico!F18),0)</f>
        <v>0</v>
      </c>
      <c r="H18" s="1">
        <f>IFERROR(VLOOKUP($A18,dlib,16,0)*(Físico!G18),0)</f>
        <v>0</v>
      </c>
      <c r="I18" s="1">
        <f>IFERROR(VLOOKUP($A18,dlib,16,0)*(Físico!H18),0)</f>
        <v>0</v>
      </c>
      <c r="J18" s="1">
        <f>IFERROR(VLOOKUP($A18,dlib,16,0)*(Físico!I18),0)</f>
        <v>0</v>
      </c>
      <c r="K18" s="1">
        <f>IFERROR(VLOOKUP($A18,dlib,16,0)*(Físico!J18),0)</f>
        <v>0</v>
      </c>
      <c r="L18" s="1">
        <f>IFERROR(VLOOKUP($A18,dlib,16,0)*(Físico!K18),0)</f>
        <v>0</v>
      </c>
      <c r="M18" s="1">
        <f>IFERROR(VLOOKUP($A18,dlib,16,0)*(Físico!L18),0)</f>
        <v>0</v>
      </c>
      <c r="N18" s="1">
        <f>IFERROR(VLOOKUP($A18,dlib,16,0)*(Físico!M18),0)</f>
        <v>0</v>
      </c>
      <c r="O18" s="1">
        <f>IFERROR(VLOOKUP($A18,dlib,16,0)*(Físico!N18),0)</f>
        <v>0</v>
      </c>
      <c r="P18" s="1">
        <f>IFERROR(VLOOKUP($A18,dlib,16,0)*(Físico!O18),0)</f>
        <v>0</v>
      </c>
      <c r="Q18" s="1">
        <f>IFERROR(VLOOKUP($A18,dlib,16,0)*(Físico!P18),0)</f>
        <v>0</v>
      </c>
      <c r="R18" s="1">
        <f>IFERROR(VLOOKUP($A18,dlib,16,0)*(Físico!Q18),0)</f>
        <v>0</v>
      </c>
      <c r="S18" s="1">
        <f>IFERROR(VLOOKUP($A18,dlib,16,0)*(Físico!R18),0)</f>
        <v>0</v>
      </c>
      <c r="T18" s="1">
        <f>IFERROR(VLOOKUP($A18,dlib,16,0)*(Físico!S18),0)</f>
        <v>0</v>
      </c>
      <c r="U18" s="1">
        <f>IFERROR(VLOOKUP($A18,dlib,16,0)*(Físico!T18),0)</f>
        <v>0</v>
      </c>
      <c r="V18" s="1">
        <f>IFERROR(VLOOKUP($A18,dlib,16,0)*(Físico!U18),0)</f>
        <v>0</v>
      </c>
      <c r="W18" s="1">
        <f>IFERROR(VLOOKUP($A18,dlib,16,0)*(Físico!V18),0)</f>
        <v>0</v>
      </c>
      <c r="X18" s="1">
        <f>IFERROR(VLOOKUP($A18,dlib,16,0)*(Físico!W18),0)</f>
        <v>0</v>
      </c>
      <c r="Y18" s="1">
        <f>IFERROR(VLOOKUP($A18,dlib,16,0)*(Físico!X18),0)</f>
        <v>0</v>
      </c>
      <c r="Z18" s="1">
        <f>IFERROR(VLOOKUP($A18,dlib,16,0)*(Físico!Y18),0)</f>
        <v>0</v>
      </c>
      <c r="AA18" s="1">
        <f>IFERROR(VLOOKUP($A18,dlib,16,0)*(Físico!Z18),0)</f>
        <v>0</v>
      </c>
      <c r="AB18" s="1">
        <f>IFERROR(VLOOKUP($A18,dlib,16,0)*(Físico!AA18),0)</f>
        <v>0</v>
      </c>
      <c r="AC18" s="2">
        <f t="shared" si="1"/>
        <v>0</v>
      </c>
    </row>
    <row r="19" spans="1:29" x14ac:dyDescent="0.25">
      <c r="A19" s="3">
        <f t="shared" si="0"/>
        <v>405050224</v>
      </c>
      <c r="B19" s="1" t="s">
        <v>12</v>
      </c>
      <c r="C19" s="1">
        <f>IFERROR(VLOOKUP($A19,dlib,16,0)*(Físico!B19),0)</f>
        <v>0</v>
      </c>
      <c r="D19" s="1">
        <f>IFERROR(VLOOKUP($A19,dlib,16,0)*(Físico!C19),0)</f>
        <v>0</v>
      </c>
      <c r="E19" s="1">
        <f>IFERROR(VLOOKUP($A19,dlib,16,0)*(Físico!D19),0)</f>
        <v>0</v>
      </c>
      <c r="F19" s="1">
        <f>IFERROR(VLOOKUP($A19,dlib,16,0)*(Físico!E19),0)</f>
        <v>0</v>
      </c>
      <c r="G19" s="1">
        <f>IFERROR(VLOOKUP($A19,dlib,16,0)*(Físico!F19),0)</f>
        <v>0</v>
      </c>
      <c r="H19" s="1">
        <f>IFERROR(VLOOKUP($A19,dlib,16,0)*(Físico!G19),0)</f>
        <v>0</v>
      </c>
      <c r="I19" s="1">
        <f>IFERROR(VLOOKUP($A19,dlib,16,0)*(Físico!H19),0)</f>
        <v>0</v>
      </c>
      <c r="J19" s="1">
        <f>IFERROR(VLOOKUP($A19,dlib,16,0)*(Físico!I19),0)</f>
        <v>0</v>
      </c>
      <c r="K19" s="1">
        <f>IFERROR(VLOOKUP($A19,dlib,16,0)*(Físico!J19),0)</f>
        <v>0</v>
      </c>
      <c r="L19" s="1">
        <f>IFERROR(VLOOKUP($A19,dlib,16,0)*(Físico!K19),0)</f>
        <v>0</v>
      </c>
      <c r="M19" s="1">
        <f>IFERROR(VLOOKUP($A19,dlib,16,0)*(Físico!L19),0)</f>
        <v>0</v>
      </c>
      <c r="N19" s="1">
        <f>IFERROR(VLOOKUP($A19,dlib,16,0)*(Físico!M19),0)</f>
        <v>0</v>
      </c>
      <c r="O19" s="1">
        <f>IFERROR(VLOOKUP($A19,dlib,16,0)*(Físico!N19),0)</f>
        <v>0</v>
      </c>
      <c r="P19" s="1">
        <f>IFERROR(VLOOKUP($A19,dlib,16,0)*(Físico!O19),0)</f>
        <v>0</v>
      </c>
      <c r="Q19" s="1">
        <f>IFERROR(VLOOKUP($A19,dlib,16,0)*(Físico!P19),0)</f>
        <v>0</v>
      </c>
      <c r="R19" s="1">
        <f>IFERROR(VLOOKUP($A19,dlib,16,0)*(Físico!Q19),0)</f>
        <v>0</v>
      </c>
      <c r="S19" s="1">
        <f>IFERROR(VLOOKUP($A19,dlib,16,0)*(Físico!R19),0)</f>
        <v>0</v>
      </c>
      <c r="T19" s="1">
        <f>IFERROR(VLOOKUP($A19,dlib,16,0)*(Físico!S19),0)</f>
        <v>0</v>
      </c>
      <c r="U19" s="1">
        <f>IFERROR(VLOOKUP($A19,dlib,16,0)*(Físico!T19),0)</f>
        <v>0</v>
      </c>
      <c r="V19" s="1">
        <f>IFERROR(VLOOKUP($A19,dlib,16,0)*(Físico!U19),0)</f>
        <v>0</v>
      </c>
      <c r="W19" s="1">
        <f>IFERROR(VLOOKUP($A19,dlib,16,0)*(Físico!V19),0)</f>
        <v>0</v>
      </c>
      <c r="X19" s="1">
        <f>IFERROR(VLOOKUP($A19,dlib,16,0)*(Físico!W19),0)</f>
        <v>0</v>
      </c>
      <c r="Y19" s="1">
        <f>IFERROR(VLOOKUP($A19,dlib,16,0)*(Físico!X19),0)</f>
        <v>0</v>
      </c>
      <c r="Z19" s="1">
        <f>IFERROR(VLOOKUP($A19,dlib,16,0)*(Físico!Y19),0)</f>
        <v>0</v>
      </c>
      <c r="AA19" s="1">
        <f>IFERROR(VLOOKUP($A19,dlib,16,0)*(Físico!Z19),0)</f>
        <v>0</v>
      </c>
      <c r="AB19" s="1">
        <f>IFERROR(VLOOKUP($A19,dlib,16,0)*(Físico!AA19),0)</f>
        <v>0</v>
      </c>
      <c r="AC19" s="2">
        <f t="shared" si="1"/>
        <v>0</v>
      </c>
    </row>
    <row r="20" spans="1:29" x14ac:dyDescent="0.25">
      <c r="A20" s="3">
        <f t="shared" si="0"/>
        <v>405050321</v>
      </c>
      <c r="B20" s="1" t="s">
        <v>13</v>
      </c>
      <c r="C20" s="1">
        <f>IFERROR(VLOOKUP($A20,dlib,16,0)*(Físico!B20),0)</f>
        <v>0</v>
      </c>
      <c r="D20" s="1">
        <f>IFERROR(VLOOKUP($A20,dlib,16,0)*(Físico!C20),0)</f>
        <v>0</v>
      </c>
      <c r="E20" s="1">
        <f>IFERROR(VLOOKUP($A20,dlib,16,0)*(Físico!D20),0)</f>
        <v>0</v>
      </c>
      <c r="F20" s="1">
        <f>IFERROR(VLOOKUP($A20,dlib,16,0)*(Físico!E20),0)</f>
        <v>0</v>
      </c>
      <c r="G20" s="1">
        <f>IFERROR(VLOOKUP($A20,dlib,16,0)*(Físico!F20),0)</f>
        <v>0</v>
      </c>
      <c r="H20" s="1">
        <f>IFERROR(VLOOKUP($A20,dlib,16,0)*(Físico!G20),0)</f>
        <v>0</v>
      </c>
      <c r="I20" s="1">
        <f>IFERROR(VLOOKUP($A20,dlib,16,0)*(Físico!H20),0)</f>
        <v>0</v>
      </c>
      <c r="J20" s="1">
        <f>IFERROR(VLOOKUP($A20,dlib,16,0)*(Físico!I20),0)</f>
        <v>0</v>
      </c>
      <c r="K20" s="1">
        <f>IFERROR(VLOOKUP($A20,dlib,16,0)*(Físico!J20),0)</f>
        <v>0</v>
      </c>
      <c r="L20" s="1">
        <f>IFERROR(VLOOKUP($A20,dlib,16,0)*(Físico!K20),0)</f>
        <v>0</v>
      </c>
      <c r="M20" s="1">
        <f>IFERROR(VLOOKUP($A20,dlib,16,0)*(Físico!L20),0)</f>
        <v>0</v>
      </c>
      <c r="N20" s="1">
        <f>IFERROR(VLOOKUP($A20,dlib,16,0)*(Físico!M20),0)</f>
        <v>0</v>
      </c>
      <c r="O20" s="1">
        <f>IFERROR(VLOOKUP($A20,dlib,16,0)*(Físico!N20),0)</f>
        <v>0</v>
      </c>
      <c r="P20" s="1">
        <f>IFERROR(VLOOKUP($A20,dlib,16,0)*(Físico!O20),0)</f>
        <v>0</v>
      </c>
      <c r="Q20" s="1">
        <f>IFERROR(VLOOKUP($A20,dlib,16,0)*(Físico!P20),0)</f>
        <v>0</v>
      </c>
      <c r="R20" s="1">
        <f>IFERROR(VLOOKUP($A20,dlib,16,0)*(Físico!Q20),0)</f>
        <v>0</v>
      </c>
      <c r="S20" s="1">
        <f>IFERROR(VLOOKUP($A20,dlib,16,0)*(Físico!R20),0)</f>
        <v>0</v>
      </c>
      <c r="T20" s="1">
        <f>IFERROR(VLOOKUP($A20,dlib,16,0)*(Físico!S20),0)</f>
        <v>0</v>
      </c>
      <c r="U20" s="1">
        <f>IFERROR(VLOOKUP($A20,dlib,16,0)*(Físico!T20),0)</f>
        <v>0</v>
      </c>
      <c r="V20" s="1">
        <f>IFERROR(VLOOKUP($A20,dlib,16,0)*(Físico!U20),0)</f>
        <v>0</v>
      </c>
      <c r="W20" s="1">
        <f>IFERROR(VLOOKUP($A20,dlib,16,0)*(Físico!V20),0)</f>
        <v>0</v>
      </c>
      <c r="X20" s="1">
        <f>IFERROR(VLOOKUP($A20,dlib,16,0)*(Físico!W20),0)</f>
        <v>0</v>
      </c>
      <c r="Y20" s="1">
        <f>IFERROR(VLOOKUP($A20,dlib,16,0)*(Físico!X20),0)</f>
        <v>0</v>
      </c>
      <c r="Z20" s="1">
        <f>IFERROR(VLOOKUP($A20,dlib,16,0)*(Físico!Y20),0)</f>
        <v>0</v>
      </c>
      <c r="AA20" s="1">
        <f>IFERROR(VLOOKUP($A20,dlib,16,0)*(Físico!Z20),0)</f>
        <v>0</v>
      </c>
      <c r="AB20" s="1">
        <f>IFERROR(VLOOKUP($A20,dlib,16,0)*(Físico!AA20),0)</f>
        <v>0</v>
      </c>
      <c r="AC20" s="2">
        <f t="shared" si="1"/>
        <v>0</v>
      </c>
    </row>
    <row r="21" spans="1:29" x14ac:dyDescent="0.25">
      <c r="A21" s="3">
        <f t="shared" si="0"/>
        <v>405050372</v>
      </c>
      <c r="B21" s="1" t="s">
        <v>14</v>
      </c>
      <c r="C21" s="1">
        <f>IFERROR(VLOOKUP($A21,dlib,16,0)*(Físico!B21),0)</f>
        <v>0</v>
      </c>
      <c r="D21" s="1">
        <f>IFERROR(VLOOKUP($A21,dlib,16,0)*(Físico!C21),0)</f>
        <v>0</v>
      </c>
      <c r="E21" s="1">
        <f>IFERROR(VLOOKUP($A21,dlib,16,0)*(Físico!D21),0)</f>
        <v>0</v>
      </c>
      <c r="F21" s="1">
        <f>IFERROR(VLOOKUP($A21,dlib,16,0)*(Físico!E21),0)</f>
        <v>0</v>
      </c>
      <c r="G21" s="1">
        <f>IFERROR(VLOOKUP($A21,dlib,16,0)*(Físico!F21),0)</f>
        <v>0</v>
      </c>
      <c r="H21" s="1">
        <f>IFERROR(VLOOKUP($A21,dlib,16,0)*(Físico!G21),0)</f>
        <v>0</v>
      </c>
      <c r="I21" s="1">
        <f>IFERROR(VLOOKUP($A21,dlib,16,0)*(Físico!H21),0)</f>
        <v>0</v>
      </c>
      <c r="J21" s="1">
        <f>IFERROR(VLOOKUP($A21,dlib,16,0)*(Físico!I21),0)</f>
        <v>0</v>
      </c>
      <c r="K21" s="1">
        <f>IFERROR(VLOOKUP($A21,dlib,16,0)*(Físico!J21),0)</f>
        <v>0</v>
      </c>
      <c r="L21" s="1">
        <f>IFERROR(VLOOKUP($A21,dlib,16,0)*(Físico!K21),0)</f>
        <v>0</v>
      </c>
      <c r="M21" s="1">
        <f>IFERROR(VLOOKUP($A21,dlib,16,0)*(Físico!L21),0)</f>
        <v>0</v>
      </c>
      <c r="N21" s="1">
        <f>IFERROR(VLOOKUP($A21,dlib,16,0)*(Físico!M21),0)</f>
        <v>0</v>
      </c>
      <c r="O21" s="1">
        <f>IFERROR(VLOOKUP($A21,dlib,16,0)*(Físico!N21),0)</f>
        <v>0</v>
      </c>
      <c r="P21" s="1">
        <f>IFERROR(VLOOKUP($A21,dlib,16,0)*(Físico!O21),0)</f>
        <v>0</v>
      </c>
      <c r="Q21" s="1">
        <f>IFERROR(VLOOKUP($A21,dlib,16,0)*(Físico!P21),0)</f>
        <v>0</v>
      </c>
      <c r="R21" s="1">
        <f>IFERROR(VLOOKUP($A21,dlib,16,0)*(Físico!Q21),0)</f>
        <v>0</v>
      </c>
      <c r="S21" s="1">
        <f>IFERROR(VLOOKUP($A21,dlib,16,0)*(Físico!R21),0)</f>
        <v>0</v>
      </c>
      <c r="T21" s="1">
        <f>IFERROR(VLOOKUP($A21,dlib,16,0)*(Físico!S21),0)</f>
        <v>0</v>
      </c>
      <c r="U21" s="1">
        <f>IFERROR(VLOOKUP($A21,dlib,16,0)*(Físico!T21),0)</f>
        <v>0</v>
      </c>
      <c r="V21" s="1">
        <f>IFERROR(VLOOKUP($A21,dlib,16,0)*(Físico!U21),0)</f>
        <v>0</v>
      </c>
      <c r="W21" s="1">
        <f>IFERROR(VLOOKUP($A21,dlib,16,0)*(Físico!V21),0)</f>
        <v>0</v>
      </c>
      <c r="X21" s="1">
        <f>IFERROR(VLOOKUP($A21,dlib,16,0)*(Físico!W21),0)</f>
        <v>0</v>
      </c>
      <c r="Y21" s="1">
        <f>IFERROR(VLOOKUP($A21,dlib,16,0)*(Físico!X21),0)</f>
        <v>0</v>
      </c>
      <c r="Z21" s="1">
        <f>IFERROR(VLOOKUP($A21,dlib,16,0)*(Físico!Y21),0)</f>
        <v>0</v>
      </c>
      <c r="AA21" s="1">
        <f>IFERROR(VLOOKUP($A21,dlib,16,0)*(Físico!Z21),0)</f>
        <v>0</v>
      </c>
      <c r="AB21" s="1">
        <f>IFERROR(VLOOKUP($A21,dlib,16,0)*(Físico!AA21),0)</f>
        <v>0</v>
      </c>
      <c r="AC21" s="2">
        <f t="shared" si="1"/>
        <v>0</v>
      </c>
    </row>
    <row r="22" spans="1:29" x14ac:dyDescent="0.25">
      <c r="A22" s="3">
        <f t="shared" si="0"/>
        <v>409050083</v>
      </c>
      <c r="B22" s="1" t="s">
        <v>15</v>
      </c>
      <c r="C22" s="1">
        <f>IFERROR(VLOOKUP($A22,dlib,16,0)*(Físico!B22),0)</f>
        <v>0</v>
      </c>
      <c r="D22" s="1">
        <f>IFERROR(VLOOKUP($A22,dlib,16,0)*(Físico!C22),0)</f>
        <v>0</v>
      </c>
      <c r="E22" s="1">
        <f>IFERROR(VLOOKUP($A22,dlib,16,0)*(Físico!D22),0)</f>
        <v>0</v>
      </c>
      <c r="F22" s="1">
        <f>IFERROR(VLOOKUP($A22,dlib,16,0)*(Físico!E22),0)</f>
        <v>0</v>
      </c>
      <c r="G22" s="1">
        <f>IFERROR(VLOOKUP($A22,dlib,16,0)*(Físico!F22),0)</f>
        <v>0</v>
      </c>
      <c r="H22" s="1">
        <f>IFERROR(VLOOKUP($A22,dlib,16,0)*(Físico!G22),0)</f>
        <v>0</v>
      </c>
      <c r="I22" s="1">
        <f>IFERROR(VLOOKUP($A22,dlib,16,0)*(Físico!H22),0)</f>
        <v>0</v>
      </c>
      <c r="J22" s="1">
        <f>IFERROR(VLOOKUP($A22,dlib,16,0)*(Físico!I22),0)</f>
        <v>0</v>
      </c>
      <c r="K22" s="1">
        <f>IFERROR(VLOOKUP($A22,dlib,16,0)*(Físico!J22),0)</f>
        <v>0</v>
      </c>
      <c r="L22" s="1">
        <f>IFERROR(VLOOKUP($A22,dlib,16,0)*(Físico!K22),0)</f>
        <v>0</v>
      </c>
      <c r="M22" s="1">
        <f>IFERROR(VLOOKUP($A22,dlib,16,0)*(Físico!L22),0)</f>
        <v>0</v>
      </c>
      <c r="N22" s="1">
        <f>IFERROR(VLOOKUP($A22,dlib,16,0)*(Físico!M22),0)</f>
        <v>0</v>
      </c>
      <c r="O22" s="1">
        <f>IFERROR(VLOOKUP($A22,dlib,16,0)*(Físico!N22),0)</f>
        <v>0</v>
      </c>
      <c r="P22" s="1">
        <f>IFERROR(VLOOKUP($A22,dlib,16,0)*(Físico!O22),0)</f>
        <v>0</v>
      </c>
      <c r="Q22" s="1">
        <f>IFERROR(VLOOKUP($A22,dlib,16,0)*(Físico!P22),0)</f>
        <v>0</v>
      </c>
      <c r="R22" s="1">
        <f>IFERROR(VLOOKUP($A22,dlib,16,0)*(Físico!Q22),0)</f>
        <v>0</v>
      </c>
      <c r="S22" s="1">
        <f>IFERROR(VLOOKUP($A22,dlib,16,0)*(Físico!R22),0)</f>
        <v>0</v>
      </c>
      <c r="T22" s="1">
        <f>IFERROR(VLOOKUP($A22,dlib,16,0)*(Físico!S22),0)</f>
        <v>0</v>
      </c>
      <c r="U22" s="1">
        <f>IFERROR(VLOOKUP($A22,dlib,16,0)*(Físico!T22),0)</f>
        <v>0</v>
      </c>
      <c r="V22" s="1">
        <f>IFERROR(VLOOKUP($A22,dlib,16,0)*(Físico!U22),0)</f>
        <v>0</v>
      </c>
      <c r="W22" s="1">
        <f>IFERROR(VLOOKUP($A22,dlib,16,0)*(Físico!V22),0)</f>
        <v>0</v>
      </c>
      <c r="X22" s="1">
        <f>IFERROR(VLOOKUP($A22,dlib,16,0)*(Físico!W22),0)</f>
        <v>0</v>
      </c>
      <c r="Y22" s="1">
        <f>IFERROR(VLOOKUP($A22,dlib,16,0)*(Físico!X22),0)</f>
        <v>0</v>
      </c>
      <c r="Z22" s="1">
        <f>IFERROR(VLOOKUP($A22,dlib,16,0)*(Físico!Y22),0)</f>
        <v>0</v>
      </c>
      <c r="AA22" s="1">
        <f>IFERROR(VLOOKUP($A22,dlib,16,0)*(Físico!Z22),0)</f>
        <v>0</v>
      </c>
      <c r="AB22" s="1">
        <f>IFERROR(VLOOKUP($A22,dlib,16,0)*(Físico!AA22),0)</f>
        <v>0</v>
      </c>
      <c r="AC22" s="2">
        <f t="shared" si="1"/>
        <v>0</v>
      </c>
    </row>
    <row r="23" spans="1:29" x14ac:dyDescent="0.25">
      <c r="B23" s="1" t="s">
        <v>16</v>
      </c>
      <c r="C23" s="1">
        <f>SUM(C2:C22)</f>
        <v>0</v>
      </c>
      <c r="D23" s="1">
        <f t="shared" ref="D23:AC23" si="2">SUM(D2:D22)</f>
        <v>0</v>
      </c>
      <c r="E23" s="1">
        <f t="shared" si="2"/>
        <v>0</v>
      </c>
      <c r="F23" s="1">
        <f t="shared" si="2"/>
        <v>0</v>
      </c>
      <c r="G23" s="1">
        <f t="shared" si="2"/>
        <v>0</v>
      </c>
      <c r="H23" s="1">
        <f t="shared" si="2"/>
        <v>0</v>
      </c>
      <c r="I23" s="1">
        <f t="shared" si="2"/>
        <v>0</v>
      </c>
      <c r="J23" s="1">
        <f t="shared" si="2"/>
        <v>0</v>
      </c>
      <c r="K23" s="1">
        <f t="shared" si="2"/>
        <v>0</v>
      </c>
      <c r="L23" s="1">
        <f t="shared" si="2"/>
        <v>0</v>
      </c>
      <c r="M23" s="1">
        <f t="shared" si="2"/>
        <v>1936.98</v>
      </c>
      <c r="N23" s="1">
        <f t="shared" si="2"/>
        <v>2620.77</v>
      </c>
      <c r="O23" s="1">
        <f t="shared" si="2"/>
        <v>2835</v>
      </c>
      <c r="P23" s="1">
        <f t="shared" si="2"/>
        <v>19410.75</v>
      </c>
      <c r="Q23" s="1">
        <f t="shared" si="2"/>
        <v>0</v>
      </c>
      <c r="R23" s="1">
        <f t="shared" si="2"/>
        <v>270</v>
      </c>
      <c r="S23" s="1">
        <f t="shared" si="2"/>
        <v>0</v>
      </c>
      <c r="T23" s="1">
        <f t="shared" si="2"/>
        <v>0</v>
      </c>
      <c r="U23" s="1">
        <f t="shared" si="2"/>
        <v>0</v>
      </c>
      <c r="V23" s="1">
        <f t="shared" si="2"/>
        <v>0</v>
      </c>
      <c r="W23" s="1">
        <f t="shared" si="2"/>
        <v>3013.08</v>
      </c>
      <c r="X23" s="1">
        <f t="shared" si="2"/>
        <v>0</v>
      </c>
      <c r="Y23" s="1">
        <f t="shared" si="2"/>
        <v>0</v>
      </c>
      <c r="Z23" s="1">
        <f t="shared" si="2"/>
        <v>0</v>
      </c>
      <c r="AA23" s="1">
        <f t="shared" si="2"/>
        <v>5502.7199999999993</v>
      </c>
      <c r="AB23" s="1">
        <f t="shared" si="2"/>
        <v>0</v>
      </c>
      <c r="AC23" s="1">
        <f>SUM(AC2:AC22)</f>
        <v>35589.300000000003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B51B-A36B-4812-A4CC-943F586ACE71}">
  <dimension ref="A1:AB23"/>
  <sheetViews>
    <sheetView workbookViewId="0">
      <selection activeCell="AB23" sqref="AB23"/>
    </sheetView>
  </sheetViews>
  <sheetFormatPr defaultRowHeight="15" x14ac:dyDescent="0.25"/>
  <cols>
    <col min="28" max="28" width="15.85546875" bestFit="1" customWidth="1"/>
  </cols>
  <sheetData>
    <row r="1" spans="1:28" x14ac:dyDescent="0.25">
      <c r="A1" t="s">
        <v>0</v>
      </c>
      <c r="B1" t="s">
        <v>17</v>
      </c>
      <c r="C1" t="s">
        <v>84</v>
      </c>
      <c r="D1" t="s">
        <v>18</v>
      </c>
      <c r="E1" t="s">
        <v>85</v>
      </c>
      <c r="F1" t="s">
        <v>86</v>
      </c>
      <c r="G1" t="s">
        <v>87</v>
      </c>
      <c r="H1" t="s">
        <v>19</v>
      </c>
      <c r="I1" t="s">
        <v>20</v>
      </c>
      <c r="J1" t="s">
        <v>88</v>
      </c>
      <c r="K1" t="s">
        <v>76</v>
      </c>
      <c r="L1" t="s">
        <v>77</v>
      </c>
      <c r="M1" t="s">
        <v>21</v>
      </c>
      <c r="N1" t="s">
        <v>22</v>
      </c>
      <c r="O1" t="s">
        <v>78</v>
      </c>
      <c r="P1" t="s">
        <v>23</v>
      </c>
      <c r="Q1" t="s">
        <v>24</v>
      </c>
      <c r="R1" t="s">
        <v>89</v>
      </c>
      <c r="S1" t="s">
        <v>90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91</v>
      </c>
      <c r="Z1" t="s">
        <v>92</v>
      </c>
      <c r="AA1" t="s">
        <v>93</v>
      </c>
      <c r="AB1" t="s">
        <v>16</v>
      </c>
    </row>
    <row r="2" spans="1:28" x14ac:dyDescent="0.25">
      <c r="A2" t="s">
        <v>80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0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0</v>
      </c>
      <c r="L2" s="2">
        <f>Financeiro!L2+Complemento!M2</f>
        <v>0</v>
      </c>
      <c r="M2" s="2">
        <f>Financeiro!M2+Complemento!N2</f>
        <v>814.96</v>
      </c>
      <c r="N2" s="2">
        <f>Financeiro!N2+Complemento!O2</f>
        <v>0</v>
      </c>
      <c r="O2" s="2">
        <f>Financeiro!O2+Complemento!P2</f>
        <v>0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4278.54</v>
      </c>
      <c r="U2" s="2">
        <f>Financeiro!U2+Complemento!V2</f>
        <v>0</v>
      </c>
      <c r="V2" s="2">
        <f>Financeiro!V2+Complemento!W2</f>
        <v>0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0</v>
      </c>
      <c r="AB2" s="2">
        <f>SUM(B2:AA2)</f>
        <v>5093.5</v>
      </c>
    </row>
    <row r="3" spans="1:28" x14ac:dyDescent="0.25">
      <c r="A3" t="s">
        <v>1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0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0</v>
      </c>
      <c r="J3" s="2">
        <f>Financeiro!J3+Complemento!K3</f>
        <v>0</v>
      </c>
      <c r="K3" s="2">
        <f>Financeiro!K3+Complemento!L3</f>
        <v>0</v>
      </c>
      <c r="L3" s="2">
        <f>Financeiro!L3+Complemento!M3</f>
        <v>0</v>
      </c>
      <c r="M3" s="2">
        <f>Financeiro!M3+Complemento!N3</f>
        <v>2756.25</v>
      </c>
      <c r="N3" s="2">
        <f>Financeiro!N3+Complemento!O3</f>
        <v>9922.5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0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0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7166.25</v>
      </c>
      <c r="AA3" s="2">
        <f>Financeiro!AA3+Complemento!AB3</f>
        <v>0</v>
      </c>
      <c r="AB3" s="2">
        <f t="shared" ref="AB3:AB23" si="0">SUM(B3:AA3)</f>
        <v>19845</v>
      </c>
    </row>
    <row r="4" spans="1:28" x14ac:dyDescent="0.25">
      <c r="A4" t="s">
        <v>2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0</v>
      </c>
      <c r="H4" s="2">
        <f>Financeiro!H4+Complemento!I4</f>
        <v>0</v>
      </c>
      <c r="I4" s="2">
        <f>Financeiro!I4+Complemento!J4</f>
        <v>12413.88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0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0</v>
      </c>
      <c r="AB4" s="2">
        <f t="shared" si="0"/>
        <v>12413.88</v>
      </c>
    </row>
    <row r="5" spans="1:28" x14ac:dyDescent="0.25">
      <c r="A5" t="s">
        <v>3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11197.44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 t="shared" si="0"/>
        <v>11197.44</v>
      </c>
    </row>
    <row r="6" spans="1:28" x14ac:dyDescent="0.25">
      <c r="A6" t="s">
        <v>4</v>
      </c>
      <c r="B6" s="2">
        <f>Financeiro!B6+Complemento!C6</f>
        <v>0</v>
      </c>
      <c r="C6" s="2">
        <f>Financeiro!C6+Complemento!D6</f>
        <v>0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0</v>
      </c>
      <c r="G6" s="2">
        <f>Financeiro!G6+Complemento!H6</f>
        <v>0</v>
      </c>
      <c r="H6" s="2">
        <f>Financeiro!H6+Complemento!I6</f>
        <v>6647.04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0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0</v>
      </c>
      <c r="R6" s="2">
        <f>Financeiro!R6+Complemento!S6</f>
        <v>0</v>
      </c>
      <c r="S6" s="2">
        <f>Financeiro!S6+Complemento!T6</f>
        <v>0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0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0</v>
      </c>
      <c r="AB6" s="2">
        <f t="shared" si="0"/>
        <v>6647.04</v>
      </c>
    </row>
    <row r="7" spans="1:28" x14ac:dyDescent="0.25">
      <c r="A7" t="s">
        <v>74</v>
      </c>
      <c r="B7" s="2">
        <f>Financeiro!B7+Complemento!C7</f>
        <v>0</v>
      </c>
      <c r="C7" s="2">
        <f>Financeiro!C7+Complemento!D7</f>
        <v>0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4671.28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 t="shared" si="0"/>
        <v>4671.28</v>
      </c>
    </row>
    <row r="8" spans="1:28" x14ac:dyDescent="0.25">
      <c r="A8" t="s">
        <v>5</v>
      </c>
      <c r="B8" s="2">
        <f>Financeiro!B8+Complemento!C8</f>
        <v>0</v>
      </c>
      <c r="C8" s="2">
        <f>Financeiro!C8+Complemento!D8</f>
        <v>0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0</v>
      </c>
      <c r="G8" s="2">
        <f>Financeiro!G8+Complemento!H8</f>
        <v>0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0</v>
      </c>
      <c r="K8" s="2">
        <f>Financeiro!K8+Complemento!L8</f>
        <v>0</v>
      </c>
      <c r="L8" s="2">
        <f>Financeiro!L8+Complemento!M8</f>
        <v>11621.88</v>
      </c>
      <c r="M8" s="2">
        <f>Financeiro!M8+Complemento!N8</f>
        <v>4519.62</v>
      </c>
      <c r="N8" s="2">
        <f>Financeiro!N8+Complemento!O8</f>
        <v>0</v>
      </c>
      <c r="O8" s="2">
        <f>Financeiro!O8+Complemento!P8</f>
        <v>48424.5</v>
      </c>
      <c r="P8" s="2">
        <f>Financeiro!P8+Complemento!Q8</f>
        <v>0</v>
      </c>
      <c r="Q8" s="2">
        <f>Financeiro!Q8+Complemento!R8</f>
        <v>0</v>
      </c>
      <c r="R8" s="2">
        <f>Financeiro!R8+Complemento!S8</f>
        <v>0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0</v>
      </c>
      <c r="V8" s="2">
        <f>Financeiro!V8+Complemento!W8</f>
        <v>18078.48</v>
      </c>
      <c r="W8" s="2">
        <f>Financeiro!W8+Complemento!X8</f>
        <v>0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1291.32</v>
      </c>
      <c r="AA8" s="2">
        <f>Financeiro!AA8+Complemento!AB8</f>
        <v>0</v>
      </c>
      <c r="AB8" s="2">
        <f t="shared" si="0"/>
        <v>83935.8</v>
      </c>
    </row>
    <row r="9" spans="1:28" x14ac:dyDescent="0.25">
      <c r="A9" t="s">
        <v>6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11432.4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5716.2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0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9145.92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 t="shared" si="0"/>
        <v>26294.519999999997</v>
      </c>
    </row>
    <row r="10" spans="1:28" x14ac:dyDescent="0.25">
      <c r="A10" t="s">
        <v>7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29271.279999999999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0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0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66290.84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13774.72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96853.5</v>
      </c>
      <c r="AA10" s="2">
        <f>Financeiro!AA10+Complemento!AB10</f>
        <v>25827.599999999999</v>
      </c>
      <c r="AB10" s="2">
        <f t="shared" si="0"/>
        <v>232017.94</v>
      </c>
    </row>
    <row r="11" spans="1:28" x14ac:dyDescent="0.25">
      <c r="A11" t="s">
        <v>81</v>
      </c>
      <c r="B11" s="2">
        <f>Financeiro!B11+Complemento!C11</f>
        <v>0</v>
      </c>
      <c r="C11" s="2">
        <f>Financeiro!C11+Complemento!D11</f>
        <v>0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0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0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0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0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0</v>
      </c>
      <c r="V11" s="2">
        <f>Financeiro!V11+Complemento!W11</f>
        <v>0</v>
      </c>
      <c r="W11" s="2">
        <f>Financeiro!W11+Complemento!X11</f>
        <v>1692.38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0</v>
      </c>
      <c r="AB11" s="2">
        <f t="shared" si="0"/>
        <v>1692.38</v>
      </c>
    </row>
    <row r="12" spans="1:28" x14ac:dyDescent="0.25">
      <c r="A12" t="s">
        <v>8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75505.919999999998</v>
      </c>
      <c r="I12" s="2">
        <f>Financeiro!I12+Complemento!J12</f>
        <v>3595.52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0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 t="shared" si="0"/>
        <v>79101.440000000002</v>
      </c>
    </row>
    <row r="13" spans="1:28" x14ac:dyDescent="0.25">
      <c r="A13" t="s">
        <v>82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907.21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0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 t="shared" si="0"/>
        <v>907.21</v>
      </c>
    </row>
    <row r="14" spans="1:28" x14ac:dyDescent="0.25">
      <c r="A14" t="s">
        <v>9</v>
      </c>
      <c r="B14" s="2">
        <f>Financeiro!B14+Complemento!C14</f>
        <v>0</v>
      </c>
      <c r="C14" s="2">
        <f>Financeiro!C14+Complemento!D14</f>
        <v>40033.35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34394.85</v>
      </c>
      <c r="I14" s="2">
        <f>Financeiro!I14+Complemento!J14</f>
        <v>0</v>
      </c>
      <c r="J14" s="2">
        <f>Financeiro!J14+Complemento!K14</f>
        <v>7893.9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9021.6</v>
      </c>
      <c r="N14" s="2">
        <f>Financeiro!N14+Complemento!O14</f>
        <v>0</v>
      </c>
      <c r="O14" s="2">
        <f>Financeiro!O14+Complemento!P14</f>
        <v>10149.299999999999</v>
      </c>
      <c r="P14" s="2">
        <f>Financeiro!P14+Complemento!Q14</f>
        <v>9585.4500000000007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48491.1</v>
      </c>
      <c r="U14" s="2">
        <f>Financeiro!U14+Complemento!V14</f>
        <v>0</v>
      </c>
      <c r="V14" s="2">
        <f>Financeiro!V14+Complemento!W14</f>
        <v>0</v>
      </c>
      <c r="W14" s="2">
        <f>Financeiro!W14+Complemento!X14</f>
        <v>9585.4500000000007</v>
      </c>
      <c r="X14" s="2">
        <f>Financeiro!X14+Complemento!Y14</f>
        <v>38905.65</v>
      </c>
      <c r="Y14" s="2">
        <f>Financeiro!Y14+Complemento!Z14</f>
        <v>563.85</v>
      </c>
      <c r="Z14" s="2">
        <f>Financeiro!Z14+Complemento!AA14</f>
        <v>14096.25</v>
      </c>
      <c r="AA14" s="2">
        <f>Financeiro!AA14+Complemento!AB14</f>
        <v>3946.95</v>
      </c>
      <c r="AB14" s="2">
        <f t="shared" si="0"/>
        <v>226667.7</v>
      </c>
    </row>
    <row r="15" spans="1:28" x14ac:dyDescent="0.25">
      <c r="A15" t="s">
        <v>10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0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990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495</v>
      </c>
      <c r="AA15" s="2">
        <f>Financeiro!AA15+Complemento!AB15</f>
        <v>0</v>
      </c>
      <c r="AB15" s="2">
        <f t="shared" si="0"/>
        <v>1485</v>
      </c>
    </row>
    <row r="16" spans="1:28" x14ac:dyDescent="0.25">
      <c r="A16" t="s">
        <v>83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0</v>
      </c>
      <c r="M16" s="2">
        <f>Financeiro!M16+Complemento!N16</f>
        <v>2225.66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0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 t="shared" si="0"/>
        <v>2225.66</v>
      </c>
    </row>
    <row r="17" spans="1:28" x14ac:dyDescent="0.25">
      <c r="A17" t="s">
        <v>11</v>
      </c>
      <c r="B17" s="2">
        <f>Financeiro!B17+Complemento!C17</f>
        <v>0</v>
      </c>
      <c r="C17" s="2">
        <f>Financeiro!C17+Complemento!D17</f>
        <v>0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0</v>
      </c>
      <c r="G17" s="2">
        <f>Financeiro!G17+Complemento!H17</f>
        <v>0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0</v>
      </c>
      <c r="L17" s="2">
        <f>Financeiro!L17+Complemento!M17</f>
        <v>0</v>
      </c>
      <c r="M17" s="2">
        <f>Financeiro!M17+Complemento!N17</f>
        <v>1980</v>
      </c>
      <c r="N17" s="2">
        <f>Financeiro!N17+Complemento!O17</f>
        <v>0</v>
      </c>
      <c r="O17" s="2">
        <f>Financeiro!O17+Complemento!P17</f>
        <v>19800</v>
      </c>
      <c r="P17" s="2">
        <f>Financeiro!P17+Complemento!Q17</f>
        <v>0</v>
      </c>
      <c r="Q17" s="2">
        <f>Financeiro!Q17+Complemento!R17</f>
        <v>495</v>
      </c>
      <c r="R17" s="2">
        <f>Financeiro!R17+Complemento!S17</f>
        <v>0</v>
      </c>
      <c r="S17" s="2">
        <f>Financeiro!S17+Complemento!T17</f>
        <v>0</v>
      </c>
      <c r="T17" s="2">
        <f>Financeiro!T17+Complemento!U17</f>
        <v>0</v>
      </c>
      <c r="U17" s="2">
        <f>Financeiro!U17+Complemento!V17</f>
        <v>0</v>
      </c>
      <c r="V17" s="2">
        <f>Financeiro!V17+Complemento!W17</f>
        <v>0</v>
      </c>
      <c r="W17" s="2">
        <f>Financeiro!W17+Complemento!X17</f>
        <v>0</v>
      </c>
      <c r="X17" s="2">
        <f>Financeiro!X17+Complemento!Y17</f>
        <v>0</v>
      </c>
      <c r="Y17" s="2">
        <f>Financeiro!Y17+Complemento!Z17</f>
        <v>0</v>
      </c>
      <c r="Z17" s="2">
        <f>Financeiro!Z17+Complemento!AA17</f>
        <v>5445</v>
      </c>
      <c r="AA17" s="2">
        <f>Financeiro!AA17+Complemento!AB17</f>
        <v>0</v>
      </c>
      <c r="AB17" s="2">
        <f t="shared" si="0"/>
        <v>27720</v>
      </c>
    </row>
    <row r="18" spans="1:28" x14ac:dyDescent="0.25">
      <c r="A18" t="s">
        <v>75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0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10336.200000000001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 t="shared" si="0"/>
        <v>10336.200000000001</v>
      </c>
    </row>
    <row r="19" spans="1:28" x14ac:dyDescent="0.25">
      <c r="A19" t="s">
        <v>12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17021.16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41898.239999999998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0</v>
      </c>
      <c r="AB19" s="2">
        <f t="shared" si="0"/>
        <v>58919.399999999994</v>
      </c>
    </row>
    <row r="20" spans="1:28" x14ac:dyDescent="0.25">
      <c r="A20" t="s">
        <v>13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0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14373.6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1796.7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3593.4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 t="shared" si="0"/>
        <v>19763.7</v>
      </c>
    </row>
    <row r="21" spans="1:28" x14ac:dyDescent="0.25">
      <c r="A21" t="s">
        <v>14</v>
      </c>
      <c r="B21" s="2">
        <f>Financeiro!B21+Complemento!C21</f>
        <v>20767.2</v>
      </c>
      <c r="C21" s="2">
        <f>Financeiro!C21+Complemento!D21</f>
        <v>241876.8</v>
      </c>
      <c r="D21" s="2">
        <f>Financeiro!D21+Complemento!E21</f>
        <v>219888</v>
      </c>
      <c r="E21" s="2">
        <f>Financeiro!E21+Complemento!F21</f>
        <v>15880.8</v>
      </c>
      <c r="F21" s="2">
        <f>Financeiro!F21+Complemento!G21</f>
        <v>66357.600000000006</v>
      </c>
      <c r="G21" s="2">
        <f>Financeiro!G21+Complemento!H21</f>
        <v>0</v>
      </c>
      <c r="H21" s="2">
        <f>Financeiro!H21+Complemento!I21</f>
        <v>102614.39999999999</v>
      </c>
      <c r="I21" s="2">
        <f>Financeiro!I21+Complemento!J21</f>
        <v>65966.399999999994</v>
      </c>
      <c r="J21" s="2">
        <f>Financeiro!J21+Complemento!K21</f>
        <v>77160</v>
      </c>
      <c r="K21" s="2">
        <f>Financeiro!K21+Complemento!L21</f>
        <v>0</v>
      </c>
      <c r="L21" s="2">
        <f>Financeiro!L21+Complemento!M21</f>
        <v>251649.6</v>
      </c>
      <c r="M21" s="2">
        <f>Financeiro!M21+Complemento!N21</f>
        <v>74517.600000000006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36648</v>
      </c>
      <c r="Q21" s="2">
        <f>Financeiro!Q21+Complemento!R21</f>
        <v>0</v>
      </c>
      <c r="R21" s="2">
        <f>Financeiro!R21+Complemento!S21</f>
        <v>66357.600000000006</v>
      </c>
      <c r="S21" s="2">
        <f>Financeiro!S21+Complemento!T21</f>
        <v>232104</v>
      </c>
      <c r="T21" s="2">
        <f>Financeiro!T21+Complemento!U21</f>
        <v>178353.6</v>
      </c>
      <c r="U21" s="2">
        <f>Financeiro!U21+Complemento!V21</f>
        <v>24432</v>
      </c>
      <c r="V21" s="2">
        <f>Financeiro!V21+Complemento!W21</f>
        <v>0</v>
      </c>
      <c r="W21" s="2">
        <f>Financeiro!W21+Complemento!X21</f>
        <v>97728</v>
      </c>
      <c r="X21" s="2">
        <f>Financeiro!X21+Complemento!Y21</f>
        <v>515515.2</v>
      </c>
      <c r="Y21" s="2">
        <f>Financeiro!Y21+Complemento!Z21</f>
        <v>7716</v>
      </c>
      <c r="Z21" s="2">
        <f>Financeiro!Z21+Complemento!AA21</f>
        <v>143517.6</v>
      </c>
      <c r="AA21" s="2">
        <f>Financeiro!AA21+Complemento!AB21</f>
        <v>0</v>
      </c>
      <c r="AB21" s="2">
        <f t="shared" si="0"/>
        <v>2439050.4000000004</v>
      </c>
    </row>
    <row r="22" spans="1:28" x14ac:dyDescent="0.25">
      <c r="A22" t="s">
        <v>15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0</v>
      </c>
      <c r="E22" s="2">
        <f>Financeiro!E22+Complemento!F22</f>
        <v>0</v>
      </c>
      <c r="F22" s="2">
        <f>Financeiro!F22+Complemento!G22</f>
        <v>0</v>
      </c>
      <c r="G22" s="2">
        <f>Financeiro!G22+Complemento!H22</f>
        <v>1752.96</v>
      </c>
      <c r="H22" s="2">
        <f>Financeiro!H22+Complemento!I22</f>
        <v>4382.3999999999996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1752.96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0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 t="shared" si="0"/>
        <v>7888.32</v>
      </c>
    </row>
    <row r="23" spans="1:28" x14ac:dyDescent="0.25">
      <c r="A23" t="s">
        <v>16</v>
      </c>
      <c r="B23" s="2">
        <f>Financeiro!B23+Complemento!C23</f>
        <v>20767.2</v>
      </c>
      <c r="C23" s="2">
        <f>Financeiro!C23+Complemento!D23</f>
        <v>281910.15000000002</v>
      </c>
      <c r="D23" s="2">
        <f>Financeiro!D23+Complemento!E23</f>
        <v>236909.16</v>
      </c>
      <c r="E23" s="2">
        <f>Financeiro!E23+Complemento!F23</f>
        <v>15880.8</v>
      </c>
      <c r="F23" s="2">
        <f>Financeiro!F23+Complemento!G23</f>
        <v>66357.600000000006</v>
      </c>
      <c r="G23" s="2">
        <f>Financeiro!G23+Complemento!H23</f>
        <v>1752.96</v>
      </c>
      <c r="H23" s="2">
        <f>Financeiro!H23+Complemento!I23</f>
        <v>252815.89</v>
      </c>
      <c r="I23" s="2">
        <f>Financeiro!I23+Complemento!J23</f>
        <v>160877.48000000001</v>
      </c>
      <c r="J23" s="2">
        <f>Financeiro!J23+Complemento!K23</f>
        <v>85053.9</v>
      </c>
      <c r="K23" s="2">
        <f>Financeiro!K23+Complemento!L23</f>
        <v>1752.96</v>
      </c>
      <c r="L23" s="2">
        <f>Financeiro!L23+Complemento!M23</f>
        <v>263271.48</v>
      </c>
      <c r="M23" s="2">
        <f>Financeiro!M23+Complemento!N23</f>
        <v>108927.08</v>
      </c>
      <c r="N23" s="2">
        <f>Financeiro!N23+Complemento!O23</f>
        <v>9922.5</v>
      </c>
      <c r="O23" s="2">
        <f>Financeiro!O23+Complemento!P23</f>
        <v>89700</v>
      </c>
      <c r="P23" s="2">
        <f>Financeiro!P23+Complemento!Q23</f>
        <v>46233.45</v>
      </c>
      <c r="Q23" s="2">
        <f>Financeiro!Q23+Complemento!R23</f>
        <v>4088.4</v>
      </c>
      <c r="R23" s="2">
        <f>Financeiro!R23+Complemento!S23</f>
        <v>66357.600000000006</v>
      </c>
      <c r="S23" s="2">
        <f>Financeiro!S23+Complemento!T23</f>
        <v>232104</v>
      </c>
      <c r="T23" s="2">
        <f>Financeiro!T23+Complemento!U23</f>
        <v>297414.08</v>
      </c>
      <c r="U23" s="2">
        <f>Financeiro!U23+Complemento!V23</f>
        <v>24432</v>
      </c>
      <c r="V23" s="2">
        <f>Financeiro!V23+Complemento!W23</f>
        <v>18078.48</v>
      </c>
      <c r="W23" s="2">
        <f>Financeiro!W23+Complemento!X23</f>
        <v>122780.55</v>
      </c>
      <c r="X23" s="2">
        <f>Financeiro!X23+Complemento!Y23</f>
        <v>563566.77</v>
      </c>
      <c r="Y23" s="2">
        <f>Financeiro!Y23+Complemento!Z23</f>
        <v>8279.85</v>
      </c>
      <c r="Z23" s="2">
        <f>Financeiro!Z23+Complemento!AA23</f>
        <v>268864.92</v>
      </c>
      <c r="AA23" s="2">
        <f>Financeiro!AA23+Complemento!AB23</f>
        <v>29774.55</v>
      </c>
      <c r="AB23" s="2">
        <f t="shared" si="0"/>
        <v>3277873.8099999996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2024-05-14T19:43:25Z</dcterms:created>
  <dcterms:modified xsi:type="dcterms:W3CDTF">2024-08-15T19:42:15Z</dcterms:modified>
</cp:coreProperties>
</file>