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6" activeTab="6"/>
  </bookViews>
  <sheets>
    <sheet name="procv BSIA" sheetId="1" state="hidden" r:id="rId2"/>
    <sheet name="Gerais" sheetId="2" state="hidden" r:id="rId3"/>
    <sheet name="SC" sheetId="3" state="hidden" r:id="rId4"/>
    <sheet name="Pacotes" sheetId="4" state="hidden" r:id="rId5"/>
    <sheet name="Prêmios" sheetId="5" state="hidden" r:id="rId6"/>
    <sheet name="Total_procv" sheetId="6" state="hidden" r:id="rId7"/>
    <sheet name="SITE" sheetId="7" state="visible" r:id="rId8"/>
  </sheets>
  <definedNames>
    <definedName function="false" hidden="true" localSheetId="6" name="_xlnm._FilterDatabase" vbProcedure="false">SITE!$B$8:$C$44</definedName>
    <definedName function="false" hidden="false" name="bsia" vbProcedure="false">'procv BSIA'!$A$1:$G$18025</definedName>
    <definedName function="false" hidden="false" name="Gera" vbProcedure="false">Gerais!$B$1:$D$45</definedName>
    <definedName function="false" hidden="false" name="pac" vbProcedure="false">Pacotes!$A$1:$F$44</definedName>
    <definedName function="false" hidden="false" name="paca" vbProcedure="false">Pacotes!$A$46:$F$89</definedName>
    <definedName function="false" hidden="false" name="pre" vbProcedure="false">Prêmios!$A$1:$F$43</definedName>
    <definedName function="false" hidden="false" name="prea" vbProcedure="false">Prêmios!$A$45:$F$87</definedName>
    <definedName function="false" hidden="false" name="santa" vbProcedure="false">SC!$A$1:$C$28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<sst xmlns="http://schemas.openxmlformats.org/spreadsheetml/2006/main" count="108319" uniqueCount="18422">
  <si>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</si>
  <si>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</si>
  <si>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</si>
  <si>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</si>
  <si>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</si>
  <si>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</si>
  <si>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</si>
  <si>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</si>
  <si>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</si>
  <si>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</si>
  <si>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</si>
  <si>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</si>
  <si>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</si>
  <si>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</si>
  <si>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</si>
  <si>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</si>
  <si>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</si>
  <si>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</si>
  <si>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</si>
  <si>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</si>
  <si>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</si>
  <si>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</si>
  <si>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</si>
  <si>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</si>
  <si>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</si>
  <si>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</si>
  <si>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</si>
  <si>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</si>
  <si>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</si>
  <si>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</si>
  <si>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</si>
  <si>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</si>
  <si>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</si>
  <si>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</si>
  <si>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</si>
  <si>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</si>
  <si>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</si>
  <si>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</si>
  <si>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</si>
  <si>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</si>
  <si>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</si>
  <si>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</si>
  <si>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</si>
  <si>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</si>
  <si>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</si>
  <si>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</si>
  <si>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</si>
  <si>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</si>
  <si>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</si>
  <si>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</si>
  <si>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</si>
  <si>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</si>
  <si>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</si>
  <si>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</si>
  <si>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</si>
  <si>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</si>
  <si>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</si>
  <si>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</si>
  <si>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</si>
  <si>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</si>
  <si>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</si>
  <si>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</si>
  <si>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</si>
  <si>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</si>
  <si>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</si>
  <si>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</si>
  <si>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</si>
  <si>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</si>
  <si>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</si>
  <si>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</si>
  <si>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</si>
  <si>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</si>
  <si>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</si>
  <si>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</si>
  <si>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</si>
  <si>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</si>
  <si>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</si>
  <si>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</si>
  <si>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</si>
  <si>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</si>
  <si>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</si>
  <si>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</si>
  <si>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</si>
  <si>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</si>
  <si>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</si>
  <si>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</si>
  <si>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</si>
  <si>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</si>
  <si>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</si>
  <si>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</si>
  <si>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</si>
  <si>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</si>
  <si>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</si>
  <si>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</si>
  <si>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</si>
  <si>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</si>
  <si>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</si>
  <si>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</si>
  <si>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</si>
  <si>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</si>
  <si>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</si>
  <si>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</si>
  <si>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</si>
  <si>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</si>
  <si>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</si>
  <si>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</si>
  <si>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</si>
  <si>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</si>
  <si>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</si>
  <si>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</si>
  <si>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</si>
  <si>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</si>
  <si>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</si>
  <si>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</si>
  <si>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</si>
  <si>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</si>
  <si>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</si>
  <si>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</si>
  <si>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</si>
  <si>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</si>
  <si>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</si>
  <si>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</si>
  <si>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</si>
  <si>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</si>
  <si>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</si>
  <si>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</si>
  <si>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</si>
  <si>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</si>
  <si>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</si>
  <si>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</si>
  <si>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</si>
  <si>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</si>
  <si>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</si>
  <si>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</si>
  <si>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</si>
  <si>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</si>
  <si>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</si>
  <si>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</si>
  <si>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</si>
  <si>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</si>
  <si>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</si>
  <si>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</si>
  <si>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</si>
  <si>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</si>
  <si>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</si>
  <si>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</si>
  <si>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</si>
  <si>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</si>
  <si>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</si>
  <si>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</si>
  <si>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</si>
  <si>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</si>
  <si>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</si>
  <si>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</si>
  <si>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</si>
  <si>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</si>
  <si>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</si>
  <si>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</si>
  <si>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</si>
  <si>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</si>
  <si>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</si>
  <si>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</si>
  <si>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</si>
  <si>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</si>
  <si>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</si>
  <si>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</si>
  <si>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</si>
  <si>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</si>
  <si>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</si>
  <si>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</si>
  <si>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</si>
  <si>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</si>
  <si>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</si>
  <si>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</si>
  <si>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</si>
  <si>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</si>
  <si>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</si>
  <si>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</si>
  <si>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</si>
  <si>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</si>
  <si>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</si>
  <si>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</si>
  <si>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</si>
  <si>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</si>
  <si>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</si>
  <si>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</si>
  <si>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</si>
  <si>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</si>
  <si>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</si>
  <si>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</si>
  <si>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</si>
  <si>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</si>
  <si>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</si>
  <si>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</si>
  <si>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</si>
  <si>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</si>
  <si>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</si>
  <si>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</si>
  <si>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</si>
  <si>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</si>
  <si>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</si>
  <si>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</si>
  <si>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</si>
  <si>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</si>
  <si>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</si>
  <si>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</si>
  <si>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</si>
  <si>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</si>
  <si>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</si>
  <si>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</si>
  <si>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</si>
  <si>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</si>
  <si>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</si>
  <si>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</si>
  <si>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</si>
  <si>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</si>
  <si>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</si>
  <si>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</si>
  <si>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</si>
  <si>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</si>
  <si>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</si>
  <si>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</si>
  <si>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</si>
  <si>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</si>
  <si>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</si>
  <si>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</si>
  <si>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</si>
  <si>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</si>
  <si>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</si>
  <si>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</si>
  <si>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</si>
  <si>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</si>
  <si>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</si>
  <si>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</si>
  <si>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</si>
  <si>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</si>
  <si>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</si>
  <si>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</si>
  <si>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</si>
  <si>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</si>
  <si>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</si>
  <si>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</si>
  <si>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</si>
  <si>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</si>
  <si>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</si>
  <si>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</si>
  <si>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</si>
  <si>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</si>
  <si>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</si>
  <si>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</si>
  <si>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</si>
  <si>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</si>
  <si>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</si>
  <si>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</si>
  <si>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</si>
  <si>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</si>
  <si>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</si>
  <si>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</si>
  <si>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</si>
  <si>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</si>
  <si>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</si>
  <si>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</si>
  <si>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</si>
  <si>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</si>
  <si>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</si>
  <si>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</si>
  <si>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</si>
  <si>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</si>
  <si>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</si>
  <si>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</si>
  <si>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</si>
  <si>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</si>
  <si>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</si>
  <si>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</si>
  <si>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</si>
  <si>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</si>
  <si>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</si>
  <si>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</si>
  <si>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</si>
  <si>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</si>
  <si>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</si>
  <si>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</si>
  <si>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</si>
  <si>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</si>
  <si>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</si>
  <si>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</si>
  <si>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</si>
  <si>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</si>
  <si>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</si>
  <si>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</si>
  <si>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</si>
  <si>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</si>
  <si>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</si>
  <si>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</si>
  <si>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</si>
  <si>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</si>
  <si>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</si>
  <si>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</si>
  <si>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</si>
  <si>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</si>
  <si>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</si>
  <si>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</si>
  <si>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</si>
  <si>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</si>
  <si>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</si>
  <si>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</si>
  <si>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</si>
  <si>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</si>
  <si>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</si>
  <si>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</si>
  <si>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</si>
  <si>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</si>
  <si>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</si>
  <si>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</si>
  <si>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</si>
  <si>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</si>
  <si>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</si>
  <si>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</si>
  <si>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</si>
  <si>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</si>
  <si>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</si>
  <si>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</si>
  <si>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</si>
  <si>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</si>
  <si>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</si>
  <si>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</si>
  <si>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</si>
  <si>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</si>
  <si>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</si>
  <si>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</si>
  <si>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</si>
  <si>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</si>
  <si>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</si>
  <si>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</si>
  <si>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</si>
  <si>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</si>
  <si>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</si>
  <si>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</si>
  <si>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</si>
  <si>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</si>
  <si>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</si>
  <si>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</si>
  <si>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</si>
  <si>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</si>
  <si>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</si>
  <si>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</si>
  <si>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</si>
  <si>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</si>
  <si>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</si>
  <si>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</si>
  <si>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</si>
  <si>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</si>
  <si>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</si>
  <si>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</si>
  <si>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</si>
  <si>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</si>
  <si>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</si>
  <si>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</si>
  <si>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</si>
  <si>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</si>
  <si>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</si>
  <si>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</si>
  <si>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</si>
  <si>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</si>
  <si>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</si>
  <si>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</si>
  <si>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</si>
  <si>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</si>
  <si>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</si>
  <si>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</si>
  <si>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</si>
  <si>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</si>
  <si>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</si>
  <si>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</si>
  <si>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</si>
  <si>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</si>
  <si>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</si>
  <si>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</si>
  <si>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</si>
  <si>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</si>
  <si>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</si>
  <si>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</si>
  <si>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</si>
  <si>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</si>
  <si>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</si>
  <si>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</si>
  <si>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</si>
  <si>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</si>
  <si>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</si>
  <si>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</si>
  <si>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</si>
  <si>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</si>
  <si>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</si>
  <si>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</si>
  <si>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</si>
  <si>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</si>
  <si>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</si>
  <si>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</si>
  <si>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</si>
  <si>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</si>
  <si>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</si>
  <si>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</si>
  <si>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</si>
  <si>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</si>
  <si>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</si>
  <si>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</si>
  <si>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</si>
  <si>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</si>
  <si>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</si>
  <si>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</si>
  <si>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</si>
  <si>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</si>
  <si>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</si>
  <si>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</si>
  <si>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</si>
  <si>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</si>
  <si>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</si>
  <si>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</si>
  <si>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</si>
  <si>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</si>
  <si>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</si>
  <si>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</si>
  <si>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</si>
  <si>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</si>
  <si>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</si>
  <si>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</si>
  <si>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</si>
  <si>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</si>
  <si>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</si>
  <si>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</si>
  <si>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</si>
  <si>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</si>
  <si>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</si>
  <si>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</si>
  <si>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</si>
  <si>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</si>
  <si>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</si>
  <si>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</si>
  <si>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</si>
  <si>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</si>
  <si>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</si>
  <si>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</si>
  <si>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</si>
  <si>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</si>
  <si>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</si>
  <si>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</si>
  <si>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</si>
  <si>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</si>
  <si>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</si>
  <si>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</si>
  <si>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</si>
  <si>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</si>
  <si>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</si>
  <si>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</si>
  <si>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</si>
  <si>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</si>
  <si>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</si>
  <si>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</si>
  <si>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</si>
  <si>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</si>
  <si>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</si>
  <si>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</si>
  <si>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</si>
  <si>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</si>
  <si>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</si>
  <si>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</si>
  <si>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</si>
  <si>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</si>
  <si>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</si>
  <si>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</si>
  <si>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</si>
  <si>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</si>
  <si>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</si>
  <si>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</si>
  <si>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</si>
  <si>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</si>
  <si>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</si>
  <si>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</si>
  <si>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</si>
  <si>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</si>
  <si>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</si>
  <si>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</si>
  <si>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</si>
  <si>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</si>
  <si>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</si>
  <si>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</si>
  <si>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</si>
  <si>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</si>
  <si>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</si>
  <si>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</si>
  <si>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</si>
  <si>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</si>
  <si>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</si>
  <si>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</si>
  <si>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</si>
  <si>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</si>
  <si>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</si>
  <si>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</si>
  <si>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</si>
  <si>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</si>
  <si>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</si>
  <si>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</si>
  <si>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</si>
  <si>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</si>
  <si>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</si>
  <si>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</si>
  <si>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</si>
  <si>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</si>
  <si>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</si>
  <si>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</si>
  <si>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</si>
  <si>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</si>
  <si>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</si>
  <si>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</si>
  <si>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</si>
  <si>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</si>
  <si>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</si>
  <si>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</si>
  <si>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</si>
  <si>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</si>
  <si>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</si>
  <si>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</si>
  <si>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</si>
  <si>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</si>
  <si>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</si>
  <si>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</si>
  <si>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</si>
  <si>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</si>
  <si>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</si>
  <si>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</si>
  <si>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</si>
  <si>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</si>
  <si>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</si>
  <si>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</si>
  <si>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</si>
  <si>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</si>
  <si>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</si>
  <si>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</si>
  <si>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</si>
  <si>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</si>
  <si>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</si>
  <si>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</si>
  <si>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</si>
  <si>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</si>
  <si>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</si>
  <si>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</si>
  <si>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</si>
  <si>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</si>
  <si>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</si>
  <si>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</si>
  <si>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</si>
  <si>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</si>
  <si>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</si>
  <si>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</si>
  <si>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</si>
  <si>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</si>
  <si>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</si>
  <si>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</si>
  <si>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</si>
  <si>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</si>
  <si>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</si>
  <si>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</si>
  <si>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</si>
  <si>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</si>
  <si>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</si>
  <si>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</si>
  <si>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</si>
  <si>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</si>
  <si>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</si>
  <si>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</si>
  <si>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</si>
  <si>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</si>
  <si>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</si>
  <si>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</si>
  <si>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</si>
  <si>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</si>
  <si>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</si>
  <si>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</si>
  <si>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</si>
  <si>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</si>
  <si>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</si>
  <si>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</si>
  <si>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</si>
  <si>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</si>
  <si>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</si>
  <si>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</si>
  <si>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</si>
  <si>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</si>
  <si>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</si>
  <si>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</si>
  <si>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</si>
  <si>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</si>
  <si>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</si>
  <si>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</si>
  <si>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</si>
  <si>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</si>
  <si>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</si>
  <si>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</si>
  <si>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</si>
  <si>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</si>
  <si>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</si>
  <si>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</si>
  <si>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</si>
  <si>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</si>
  <si>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</si>
  <si>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</si>
  <si>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</si>
  <si>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</si>
  <si>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</si>
  <si>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</si>
  <si>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</si>
  <si>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</si>
  <si>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</si>
  <si>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</si>
  <si>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</si>
  <si>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</si>
  <si>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</si>
  <si>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</si>
  <si>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</si>
  <si>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</si>
  <si>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</si>
  <si>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</si>
  <si>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</si>
  <si>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</si>
  <si>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</si>
  <si>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</si>
  <si>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</si>
  <si>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</si>
  <si>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</si>
  <si>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</si>
  <si>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</si>
  <si>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</si>
  <si>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</si>
  <si>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</si>
  <si>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</si>
  <si>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</si>
  <si>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</si>
  <si>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</si>
  <si>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</si>
  <si>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</si>
  <si>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</si>
  <si>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</si>
  <si>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</si>
  <si>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</si>
  <si>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</si>
  <si>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</si>
  <si>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</si>
  <si>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</si>
  <si>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</si>
  <si>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</si>
  <si>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</si>
  <si>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</si>
  <si>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</si>
  <si>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</si>
  <si>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</si>
  <si>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</si>
  <si>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</si>
  <si>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</si>
  <si>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</si>
  <si>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</si>
  <si>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</si>
  <si>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</si>
  <si>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</si>
  <si>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</si>
  <si>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</si>
  <si>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</si>
  <si>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</si>
  <si>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</si>
  <si>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</si>
  <si>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</si>
  <si>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</si>
  <si>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</si>
  <si>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</si>
  <si>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</si>
  <si>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</si>
  <si>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</si>
  <si>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</si>
  <si>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</si>
  <si>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</si>
  <si>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</si>
  <si>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</si>
  <si>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</si>
  <si>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</si>
  <si>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</si>
  <si>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</si>
  <si>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</si>
  <si>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</si>
  <si>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</si>
  <si>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</si>
  <si>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</si>
  <si>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</si>
  <si>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</si>
  <si>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</si>
  <si>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</si>
  <si>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</si>
  <si>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</si>
  <si>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</si>
  <si>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</si>
  <si>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</si>
  <si>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</si>
  <si>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</si>
  <si>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</si>
  <si>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</si>
  <si>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</si>
  <si>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</si>
  <si>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</si>
  <si>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</si>
  <si>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</si>
  <si>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</si>
  <si>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</si>
  <si>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</si>
  <si>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</si>
  <si>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</si>
  <si>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</si>
  <si>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</si>
  <si>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</si>
  <si>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</si>
  <si>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</si>
  <si>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</si>
  <si>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</si>
  <si>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</si>
  <si>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</si>
  <si>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</si>
  <si>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</si>
  <si>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</si>
  <si>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</si>
  <si>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</si>
  <si>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</si>
  <si>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</si>
  <si>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</si>
  <si>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</si>
  <si>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</si>
  <si>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</si>
  <si>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</si>
  <si>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</si>
  <si>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</si>
  <si>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</si>
  <si>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</si>
  <si>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</si>
  <si>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</si>
  <si>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</si>
  <si>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</si>
  <si>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</si>
  <si>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</si>
  <si>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</si>
  <si>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</si>
  <si>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</si>
  <si>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</si>
  <si>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</si>
  <si>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</si>
  <si>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</si>
  <si>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</si>
  <si>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</si>
  <si>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</si>
  <si>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</si>
  <si>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</si>
  <si>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</si>
  <si>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</si>
  <si>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</si>
  <si>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</si>
  <si>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</si>
  <si>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</si>
  <si>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</si>
  <si>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</si>
  <si>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</si>
  <si>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</si>
  <si>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</si>
  <si>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</si>
  <si>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</si>
  <si>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</si>
  <si>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</si>
  <si>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</si>
  <si>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</si>
  <si>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</si>
  <si>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</si>
  <si>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</si>
  <si>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</si>
  <si>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</si>
  <si>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</si>
  <si>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</si>
  <si>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</si>
  <si>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</si>
  <si>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</si>
  <si>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</si>
  <si>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</si>
  <si>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</si>
  <si>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</si>
  <si>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</si>
  <si>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</si>
  <si>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</si>
  <si>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</si>
  <si>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</si>
  <si>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</si>
  <si>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</si>
  <si>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</si>
  <si>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</si>
  <si>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</si>
  <si>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</si>
  <si>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</si>
  <si>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</si>
  <si>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</si>
  <si>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</si>
  <si>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</si>
  <si>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</si>
  <si>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</si>
  <si>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</si>
  <si>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</si>
  <si>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</si>
  <si>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</si>
  <si>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</si>
  <si>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</si>
  <si>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</si>
  <si>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</si>
  <si>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</si>
  <si>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</si>
  <si>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</si>
  <si>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</si>
  <si>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</si>
  <si>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</si>
  <si>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</si>
  <si>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</si>
  <si>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</si>
  <si>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</si>
  <si>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</si>
  <si>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</si>
  <si>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</si>
  <si>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</si>
  <si>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</si>
  <si>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</si>
  <si>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</si>
  <si>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</si>
  <si>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</si>
  <si>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</si>
  <si>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</si>
  <si>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</si>
  <si>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</si>
  <si>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</si>
  <si>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</si>
  <si>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</si>
  <si>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</si>
  <si>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</si>
  <si>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</si>
  <si>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</si>
  <si>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</si>
  <si>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</si>
  <si>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</si>
  <si>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</si>
  <si>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</si>
  <si>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</si>
  <si>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</si>
  <si>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</si>
  <si>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</si>
  <si>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</si>
  <si>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</si>
  <si>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</si>
  <si>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</si>
  <si>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</si>
  <si>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</si>
  <si>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</si>
  <si>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</si>
  <si>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</si>
  <si>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</si>
  <si>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</si>
  <si>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</si>
  <si>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</si>
  <si>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</si>
  <si>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</si>
  <si>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</si>
  <si>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</si>
  <si>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</si>
  <si>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</si>
  <si>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</si>
  <si>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</si>
  <si>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</si>
  <si>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</si>
  <si>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</si>
  <si>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</si>
  <si>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</si>
  <si>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</si>
  <si>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</si>
  <si>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</si>
  <si>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</si>
  <si>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</si>
  <si>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</si>
  <si>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</si>
  <si>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</si>
  <si>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</si>
  <si>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</si>
  <si>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</si>
  <si>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</si>
  <si>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</si>
  <si>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</si>
  <si>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</si>
  <si>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</si>
  <si>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</si>
  <si>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</si>
  <si>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</si>
  <si>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</si>
  <si>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</si>
  <si>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</si>
  <si>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</si>
  <si>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</si>
  <si>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</si>
  <si>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</si>
  <si>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</si>
  <si>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</si>
  <si>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</si>
  <si>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</si>
  <si>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</si>
  <si>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</si>
  <si>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</si>
  <si>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</si>
  <si>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</si>
  <si>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</si>
  <si>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</si>
  <si>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</si>
  <si>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</si>
  <si>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</si>
  <si>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</si>
  <si>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</si>
  <si>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</si>
  <si>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</si>
  <si>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</si>
  <si>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</si>
  <si>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</si>
  <si>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</si>
  <si>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</si>
  <si>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</si>
  <si>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</si>
  <si>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</si>
  <si>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</si>
  <si>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</si>
  <si>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</si>
  <si>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</si>
  <si>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</si>
  <si>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</si>
  <si>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</si>
  <si>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</si>
  <si>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</si>
  <si>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</si>
  <si>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</si>
  <si>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</si>
  <si>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</si>
  <si>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</si>
  <si>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</si>
  <si>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</si>
  <si>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</si>
  <si>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</si>
  <si>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</si>
  <si>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</si>
  <si>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</si>
  <si>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</si>
  <si>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</si>
  <si>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</si>
  <si>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</si>
  <si>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</si>
  <si>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</si>
  <si>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</si>
  <si>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</si>
  <si>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</si>
  <si>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</si>
  <si>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</si>
  <si>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</si>
  <si>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</si>
  <si>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</si>
  <si>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</si>
  <si>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</si>
  <si>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</si>
  <si>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</si>
  <si>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</si>
  <si>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</si>
  <si>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</si>
  <si>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</si>
  <si>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</si>
  <si>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</si>
  <si>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</si>
  <si>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</si>
  <si>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</si>
  <si>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</si>
  <si>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</si>
  <si>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</si>
  <si>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</si>
  <si>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</si>
  <si>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</si>
  <si>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</si>
  <si>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</si>
  <si>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</si>
  <si>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</si>
  <si>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</si>
  <si>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</si>
  <si>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</si>
  <si>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</si>
  <si>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</si>
  <si>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</si>
  <si>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</si>
  <si>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</si>
  <si>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</si>
  <si>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</si>
  <si>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</si>
  <si>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</si>
  <si>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</si>
  <si>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</si>
  <si>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</si>
  <si>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</si>
  <si>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</si>
  <si>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</si>
  <si>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</si>
  <si>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</si>
  <si>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</si>
  <si>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</si>
  <si>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</si>
  <si>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</si>
  <si>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</si>
  <si>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</si>
  <si>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</si>
  <si>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</si>
  <si>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</si>
  <si>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</si>
  <si>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</si>
  <si>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</si>
  <si>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</si>
  <si>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</si>
  <si>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</si>
  <si>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</si>
  <si>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</si>
  <si>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</si>
  <si>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</si>
  <si>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</si>
  <si>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</si>
  <si>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</si>
  <si>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</si>
  <si>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</si>
  <si>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</si>
  <si>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</si>
  <si>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</si>
  <si>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</si>
  <si>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</si>
  <si>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</si>
  <si>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</si>
  <si>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</si>
  <si>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</si>
  <si>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</si>
  <si>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</si>
  <si>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</si>
  <si>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</si>
  <si>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</si>
  <si>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</si>
  <si>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</si>
  <si>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</si>
  <si>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</si>
  <si>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</si>
  <si>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</si>
  <si>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</si>
  <si>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</si>
  <si>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</si>
  <si>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</si>
  <si>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</si>
  <si>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</si>
  <si>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</si>
  <si>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</si>
  <si>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</si>
  <si>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</si>
  <si>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</si>
  <si>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</si>
  <si>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</si>
  <si>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</si>
  <si>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</si>
  <si>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</si>
  <si>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</si>
  <si>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</si>
  <si>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</si>
  <si>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</si>
  <si>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</si>
  <si>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</si>
  <si>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</si>
  <si>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</si>
  <si>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</si>
  <si>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</si>
  <si>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</si>
  <si>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</si>
  <si>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</si>
  <si>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</si>
  <si>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</si>
  <si>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</si>
  <si>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</si>
  <si>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</si>
  <si>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</si>
  <si>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</si>
  <si>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</si>
  <si>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</si>
  <si>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</si>
  <si>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</si>
  <si>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</si>
  <si>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</si>
  <si>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</si>
  <si>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</si>
  <si>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</si>
  <si>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</si>
  <si>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</si>
  <si>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</si>
  <si>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</si>
  <si>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</si>
  <si>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</si>
  <si>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</si>
  <si>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</si>
  <si>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</si>
  <si>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</si>
  <si>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</si>
  <si>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</si>
  <si>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</si>
  <si>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</si>
  <si>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</si>
  <si>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</si>
  <si>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</si>
  <si>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</si>
  <si>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</si>
  <si>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</si>
  <si>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</si>
  <si>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</si>
  <si>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</si>
  <si>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</si>
  <si>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</si>
  <si>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</si>
  <si>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</si>
  <si>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</si>
  <si>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</si>
  <si>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</si>
  <si>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</si>
  <si>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</si>
  <si>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</si>
  <si>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</si>
  <si>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</si>
  <si>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</si>
  <si>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</si>
  <si>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</si>
  <si>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</si>
  <si>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</si>
  <si>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</si>
  <si>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</si>
  <si>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</si>
  <si>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</si>
  <si>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</si>
  <si>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</si>
  <si>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</si>
  <si>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</si>
  <si>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</si>
  <si>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</si>
  <si>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</si>
  <si>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</si>
  <si>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</si>
  <si>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</si>
  <si>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</si>
  <si>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</si>
  <si>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</si>
  <si>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</si>
  <si>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</si>
  <si>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</si>
  <si>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</si>
  <si>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</si>
  <si>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</si>
  <si>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</si>
  <si>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</si>
  <si>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</si>
  <si>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</si>
  <si>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</si>
  <si>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</si>
  <si>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</si>
  <si>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</si>
  <si>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</si>
  <si>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</si>
  <si>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</si>
  <si>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</si>
  <si>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</si>
  <si>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</si>
  <si>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</si>
  <si>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</si>
  <si>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</si>
  <si>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</si>
  <si>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</si>
  <si>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</si>
  <si>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</si>
  <si>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</si>
  <si>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</si>
  <si>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</si>
  <si>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</si>
  <si>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</si>
  <si>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</si>
  <si>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</si>
  <si>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</si>
  <si>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</si>
  <si>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</si>
  <si>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</si>
  <si>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</si>
  <si>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</si>
  <si>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</si>
  <si>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</si>
  <si>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</si>
  <si>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</si>
  <si>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</si>
  <si>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</si>
  <si>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</si>
  <si>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</si>
  <si>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</si>
  <si>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</si>
  <si>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</si>
  <si>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</si>
  <si>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</si>
  <si>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</si>
  <si>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</si>
  <si>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</si>
  <si>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</si>
  <si>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</si>
  <si>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</si>
  <si>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</si>
  <si>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</si>
  <si>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</si>
  <si>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</si>
  <si>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</si>
  <si>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</si>
  <si>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</si>
  <si>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</si>
  <si>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</si>
  <si>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</si>
  <si>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</si>
  <si>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</si>
  <si>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</si>
  <si>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</si>
  <si>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</si>
  <si>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</si>
  <si>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</si>
  <si>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</si>
  <si>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</si>
  <si>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</si>
  <si>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</si>
  <si>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</si>
  <si>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</si>
  <si>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</si>
  <si>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</si>
  <si>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</si>
  <si>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</si>
  <si>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</si>
  <si>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</si>
  <si>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</si>
  <si>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</si>
  <si>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</si>
  <si>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</si>
  <si>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</si>
  <si>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</si>
  <si>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</si>
  <si>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</si>
  <si>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</si>
  <si>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</si>
  <si>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</si>
  <si>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</si>
  <si>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</si>
  <si>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</si>
  <si>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</si>
  <si>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</si>
  <si>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</si>
  <si>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</si>
  <si>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</si>
  <si>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</si>
  <si>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</si>
  <si>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</si>
  <si>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</si>
  <si>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</si>
  <si>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</si>
  <si>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</si>
  <si>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</si>
  <si>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</si>
  <si>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</si>
  <si>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</si>
  <si>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</si>
  <si>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</si>
  <si>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</si>
  <si>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</si>
  <si>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</si>
  <si>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</si>
  <si>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</si>
  <si>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</si>
  <si>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</si>
  <si>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</si>
  <si>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</si>
  <si>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</si>
  <si>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</si>
  <si>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</si>
  <si>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</si>
  <si>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</si>
  <si>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</si>
  <si>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</si>
  <si>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</si>
  <si>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</si>
  <si>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</si>
  <si>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</si>
  <si>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</si>
  <si>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</si>
  <si>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</si>
  <si>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</si>
  <si>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</si>
  <si>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</si>
  <si>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</si>
  <si>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</si>
  <si>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</si>
  <si>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</si>
  <si>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</si>
  <si>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</si>
  <si>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</si>
  <si>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</si>
  <si>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</si>
  <si>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</si>
  <si>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</si>
  <si>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</si>
  <si>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</si>
  <si>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</si>
  <si>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</si>
  <si>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</si>
  <si>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</si>
  <si>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</si>
  <si>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</si>
  <si>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</si>
  <si>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</si>
  <si>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</si>
  <si>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</si>
  <si>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</si>
  <si>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</si>
  <si>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</si>
  <si>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</si>
  <si>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</si>
  <si>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</si>
  <si>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</si>
  <si>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</si>
  <si>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</si>
  <si>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</si>
  <si>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</si>
  <si>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</si>
  <si>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</si>
  <si>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</si>
  <si>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</si>
  <si>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</si>
  <si>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</si>
  <si>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</si>
  <si>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</si>
  <si>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</si>
  <si>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</si>
  <si>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</si>
  <si>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</si>
  <si>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</si>
  <si>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</si>
  <si>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</si>
  <si>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</si>
  <si>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</si>
  <si>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</si>
  <si>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</si>
  <si>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</si>
  <si>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</si>
  <si>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</si>
  <si>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</si>
  <si>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</si>
  <si>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</si>
  <si>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</si>
  <si>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</si>
  <si>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</si>
  <si>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</si>
  <si>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</si>
  <si>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</si>
  <si>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</si>
  <si>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</si>
  <si>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</si>
  <si>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</si>
  <si>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</si>
  <si>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</si>
  <si>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</si>
  <si>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</si>
  <si>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</si>
  <si>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</si>
  <si>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</si>
  <si>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</si>
  <si>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</si>
  <si>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</si>
  <si>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</si>
  <si>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</si>
  <si>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</si>
  <si>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</si>
  <si>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</si>
  <si>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</si>
  <si>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</si>
  <si>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</si>
  <si>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</si>
  <si>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</si>
  <si>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</si>
  <si>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</si>
  <si>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</si>
  <si>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</si>
  <si>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</si>
  <si>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</si>
  <si>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</si>
  <si>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</si>
  <si>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</si>
  <si>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</si>
  <si>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</si>
  <si>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</si>
  <si>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</si>
  <si>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</si>
  <si>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</si>
  <si>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</si>
  <si>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</si>
  <si>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</si>
  <si>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</si>
  <si>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</si>
  <si>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</si>
  <si>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</si>
  <si>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</si>
  <si>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</si>
  <si>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</si>
  <si>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</si>
  <si>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</si>
  <si>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</si>
  <si>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</si>
  <si>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</si>
  <si>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</si>
  <si>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</si>
  <si>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</si>
  <si>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</si>
  <si>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</si>
  <si>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</si>
  <si>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</si>
  <si>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</si>
  <si>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</si>
  <si>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</si>
  <si>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</si>
  <si>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</si>
  <si>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</si>
  <si>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</si>
  <si>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</si>
  <si>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</si>
  <si>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</si>
  <si>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</si>
  <si>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</si>
  <si>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</si>
  <si>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</si>
  <si>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</si>
  <si>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</si>
  <si>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</si>
  <si>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</si>
  <si>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</si>
  <si>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</si>
  <si>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</si>
  <si>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</si>
  <si>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</si>
  <si>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</si>
  <si>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</si>
  <si>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</si>
  <si>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</si>
  <si>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</si>
  <si>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</si>
  <si>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</si>
  <si>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</si>
  <si>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</si>
  <si>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</si>
  <si>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</si>
  <si>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</si>
  <si>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</si>
  <si>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</si>
  <si>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</si>
  <si>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</si>
  <si>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</si>
  <si>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</si>
  <si>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</si>
  <si>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</si>
  <si>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</si>
  <si>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</si>
  <si>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</si>
  <si>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</si>
  <si>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</si>
  <si>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</si>
  <si>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</si>
  <si>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</si>
  <si>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</si>
  <si>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</si>
  <si>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</si>
  <si>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</si>
  <si>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</si>
  <si>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</si>
  <si>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</si>
  <si>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</si>
  <si>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</si>
  <si>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</si>
  <si>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</si>
  <si>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</si>
  <si>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</si>
  <si>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</si>
  <si>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</si>
  <si>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</si>
  <si>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</si>
  <si>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</si>
  <si>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</si>
  <si>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</si>
  <si>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</si>
  <si>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</si>
  <si>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</si>
  <si>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</si>
  <si>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</si>
  <si>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</si>
  <si>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</si>
  <si>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</si>
  <si>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</si>
  <si>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</si>
  <si>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</si>
  <si>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</si>
  <si>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</si>
  <si>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</si>
  <si>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</si>
  <si>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</si>
  <si>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</si>
  <si>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</si>
  <si>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</si>
  <si>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</si>
  <si>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</si>
  <si>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</si>
  <si>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</si>
  <si>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</si>
  <si>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</si>
  <si>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</si>
  <si>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</si>
  <si>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</si>
  <si>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</si>
  <si>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</si>
  <si>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</si>
  <si>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</si>
  <si>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</si>
  <si>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</si>
  <si>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</si>
  <si>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</si>
  <si>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</si>
  <si>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</si>
  <si>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</si>
  <si>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</si>
  <si>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</si>
  <si>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</si>
  <si>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</si>
  <si>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</si>
  <si>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</si>
  <si>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</si>
  <si>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</si>
  <si>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</si>
  <si>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</si>
  <si>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</si>
  <si>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</si>
  <si>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</si>
  <si>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</si>
  <si>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</si>
  <si>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</si>
  <si>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</si>
  <si>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</si>
  <si>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</si>
  <si>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</si>
  <si>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</si>
  <si>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</si>
  <si>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</si>
  <si>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</si>
  <si>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</si>
  <si>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</si>
  <si>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</si>
  <si>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</si>
  <si>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</si>
  <si>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</si>
  <si>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</si>
  <si>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</si>
  <si>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</si>
  <si>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</si>
  <si>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</si>
  <si>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</si>
  <si>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</si>
  <si>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</si>
  <si>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</si>
  <si>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</si>
  <si>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</si>
  <si>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</si>
  <si>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</si>
  <si>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</si>
  <si>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</si>
  <si>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</si>
  <si>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</si>
  <si>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</si>
  <si>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</si>
  <si>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</si>
  <si>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</si>
  <si>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</si>
  <si>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</si>
  <si>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</si>
  <si>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</si>
  <si>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</si>
  <si>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</si>
  <si>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</si>
  <si>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</si>
  <si>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</si>
  <si>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</si>
  <si>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</si>
  <si>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</si>
  <si>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</si>
  <si>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</si>
  <si>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</si>
  <si>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</si>
  <si>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</si>
  <si>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</si>
  <si>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</si>
  <si>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</si>
  <si>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</si>
  <si>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</si>
  <si>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</si>
  <si>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</si>
  <si>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</si>
  <si>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</si>
  <si>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</si>
  <si>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</si>
  <si>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</si>
  <si>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</si>
  <si>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</si>
  <si>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</si>
  <si>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</si>
  <si>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</si>
  <si>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</si>
  <si>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</si>
  <si>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</si>
  <si>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</si>
  <si>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</si>
  <si>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</si>
  <si>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</si>
  <si>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</si>
  <si>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</si>
  <si>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</si>
  <si>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</si>
  <si>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</si>
  <si>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</si>
  <si>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</si>
  <si>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</si>
  <si>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</si>
  <si>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</si>
  <si>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</si>
  <si>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</si>
  <si>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</si>
  <si>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</si>
  <si>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</si>
  <si>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</si>
  <si>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</si>
  <si>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</si>
  <si>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</si>
  <si>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</si>
  <si>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</si>
  <si>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</si>
  <si>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</si>
  <si>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</si>
  <si>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</si>
  <si>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</si>
  <si>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</si>
  <si>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</si>
  <si>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</si>
  <si>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</si>
  <si>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</si>
  <si>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</si>
  <si>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</si>
  <si>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</si>
  <si>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</si>
  <si>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</si>
  <si>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</si>
  <si>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</si>
  <si>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</si>
  <si>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</si>
  <si>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</si>
  <si>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</si>
  <si>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</si>
  <si>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</si>
  <si>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</si>
  <si>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</si>
  <si>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</si>
  <si>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</si>
  <si>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</si>
  <si>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</si>
  <si>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</si>
  <si>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</si>
  <si>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</si>
  <si>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</si>
  <si>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</si>
  <si>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</si>
  <si>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</si>
  <si>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</si>
  <si>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</si>
  <si>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</si>
  <si>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</si>
  <si>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</si>
  <si>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</si>
  <si>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</si>
  <si>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</si>
  <si>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</si>
  <si>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</si>
  <si>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</si>
  <si>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</si>
  <si>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</si>
  <si>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</si>
  <si>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</si>
  <si>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</si>
  <si>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</si>
  <si>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</si>
  <si>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</si>
  <si>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</si>
  <si>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</si>
  <si>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</si>
  <si>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</si>
  <si>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</si>
  <si>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</si>
  <si>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</si>
  <si>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</si>
  <si>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</si>
  <si>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</si>
  <si>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</si>
  <si>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</si>
  <si>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</si>
  <si>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</si>
  <si>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</si>
  <si>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</si>
  <si>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</si>
  <si>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</si>
  <si>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</si>
  <si>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</si>
  <si>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</si>
  <si>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</si>
  <si>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</si>
  <si>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</si>
  <si>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</si>
  <si>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</si>
  <si>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</si>
  <si>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</si>
  <si>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</si>
  <si>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</si>
  <si>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</si>
  <si>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</si>
  <si>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</si>
  <si>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</si>
  <si>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</si>
  <si>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</si>
  <si>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</si>
  <si>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</si>
  <si>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</si>
  <si>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</si>
  <si>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</si>
  <si>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</si>
  <si>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</si>
  <si>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</si>
  <si>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</si>
  <si>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</si>
  <si>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</si>
  <si>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</si>
  <si>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</si>
  <si>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</si>
  <si>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</si>
  <si>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</si>
  <si>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</si>
  <si>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</si>
  <si>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</si>
  <si>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</si>
  <si>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</si>
  <si>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</si>
  <si>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</si>
  <si>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</si>
  <si>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</si>
  <si>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</si>
  <si>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</si>
  <si>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</si>
  <si>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</si>
  <si>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</si>
  <si>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</si>
  <si>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</si>
  <si>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</si>
  <si>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</si>
  <si>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</si>
  <si>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</si>
  <si>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</si>
  <si>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</si>
  <si>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</si>
  <si>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</si>
  <si>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</si>
  <si>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</si>
  <si>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</si>
  <si>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</si>
  <si>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</si>
  <si>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</si>
  <si>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</si>
  <si>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</si>
  <si>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</si>
  <si>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</si>
  <si>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</si>
  <si>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</si>
  <si>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</si>
  <si>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</si>
  <si>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</si>
  <si>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</si>
  <si>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</si>
  <si>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</si>
  <si>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</si>
  <si>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</si>
  <si>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</si>
  <si>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</si>
  <si>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</si>
  <si>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</si>
  <si>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</si>
  <si>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</si>
  <si>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</si>
  <si>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</si>
  <si>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</si>
  <si>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</si>
  <si>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</si>
  <si>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</si>
  <si>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</si>
  <si>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</si>
  <si>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</si>
  <si>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</si>
  <si>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</si>
  <si>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</si>
  <si>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</si>
  <si>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</si>
  <si>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</si>
  <si>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</si>
  <si>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</si>
  <si>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</si>
  <si>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</si>
  <si>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</si>
  <si>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</si>
  <si>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</si>
  <si>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</si>
  <si>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</si>
  <si>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</si>
  <si>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</si>
  <si>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</si>
  <si>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</si>
  <si>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</si>
  <si>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</si>
  <si>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</si>
  <si>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</si>
  <si>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</si>
  <si>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</si>
  <si>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</si>
  <si>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</si>
  <si>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</si>
  <si>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</si>
  <si>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</si>
  <si>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</si>
  <si>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</si>
  <si>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</si>
  <si>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</si>
  <si>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</si>
  <si>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</si>
  <si>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</si>
  <si>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</si>
  <si>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</si>
  <si>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</si>
  <si>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</si>
  <si>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</si>
  <si>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</si>
  <si>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</si>
  <si>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</si>
  <si>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</si>
  <si>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</si>
  <si>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</si>
  <si>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</si>
  <si>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</si>
  <si>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</si>
  <si>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</si>
  <si>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</si>
  <si>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</si>
  <si>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</si>
  <si>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</si>
  <si>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</si>
  <si>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</si>
  <si>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</si>
  <si>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</si>
  <si>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</si>
  <si>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</si>
  <si>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</si>
  <si>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</si>
  <si>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</si>
  <si>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</si>
  <si>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</si>
  <si>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</si>
  <si>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</si>
  <si>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</si>
  <si>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</si>
  <si>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</si>
  <si>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</si>
  <si>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</si>
  <si>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</si>
  <si>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</si>
  <si>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</si>
  <si>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</si>
  <si>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</si>
  <si>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</si>
  <si>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</si>
  <si>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</si>
  <si>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</si>
  <si>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</si>
  <si>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</si>
  <si>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</si>
  <si>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</si>
  <si>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</si>
  <si>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</si>
  <si>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</si>
  <si>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</si>
  <si>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</si>
  <si>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</si>
  <si>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</si>
  <si>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</si>
  <si>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</si>
  <si>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</si>
  <si>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</si>
  <si>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</si>
  <si>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</si>
  <si>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</si>
  <si>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</si>
  <si>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</si>
  <si>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</si>
  <si>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</si>
  <si>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</si>
  <si>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</si>
  <si>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</si>
  <si>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</si>
  <si>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</si>
  <si>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</si>
  <si>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</si>
  <si>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</si>
  <si>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</si>
  <si>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</si>
  <si>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</si>
  <si>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</si>
  <si>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</si>
  <si>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</si>
  <si>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</si>
  <si>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</si>
  <si>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</si>
  <si>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</si>
  <si>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</si>
  <si>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</si>
  <si>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</si>
  <si>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</si>
  <si>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</si>
  <si>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</si>
  <si>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</si>
  <si>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</si>
  <si>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</si>
  <si>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</si>
  <si>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</si>
  <si>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</si>
  <si>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</si>
  <si>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</si>
  <si>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</si>
  <si>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</si>
  <si>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</si>
  <si>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</si>
  <si>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</si>
  <si>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</si>
  <si>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</si>
  <si>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</si>
  <si>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</si>
  <si>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</si>
  <si>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</si>
  <si>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</si>
  <si>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</si>
  <si>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</si>
  <si>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</si>
  <si>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</si>
  <si>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</si>
  <si>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</si>
  <si>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</si>
  <si>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</si>
  <si>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</si>
  <si>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</si>
  <si>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</si>
  <si>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</si>
  <si>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</si>
  <si>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</si>
  <si>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</si>
  <si>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</si>
  <si>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</si>
  <si>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</si>
  <si>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</si>
  <si>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</si>
  <si>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</si>
  <si>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</si>
  <si>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</si>
  <si>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</si>
  <si>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</si>
  <si>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</si>
  <si>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</si>
  <si>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</si>
  <si>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</si>
  <si>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</si>
  <si>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</si>
  <si>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</si>
  <si>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</si>
  <si>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</si>
  <si>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</si>
  <si>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</si>
  <si>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</si>
  <si>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</si>
  <si>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</si>
  <si>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</si>
  <si>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</si>
  <si>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</si>
  <si>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</si>
  <si>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</si>
  <si>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</si>
  <si>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</si>
  <si>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</si>
  <si>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</si>
  <si>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</si>
  <si>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</si>
  <si>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</si>
  <si>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</si>
  <si>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</si>
  <si>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</si>
  <si>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</si>
  <si>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</si>
  <si>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</si>
  <si>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</si>
  <si>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</si>
  <si>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</si>
  <si>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</si>
  <si>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</si>
  <si>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</si>
  <si>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</si>
  <si>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</si>
  <si>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</si>
  <si>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</si>
  <si>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</si>
  <si>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</si>
  <si>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</si>
  <si>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</si>
  <si>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</si>
  <si>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</si>
  <si>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</si>
  <si>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</si>
  <si>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</si>
  <si>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</si>
  <si>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</si>
  <si>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</si>
  <si>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</si>
  <si>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</si>
  <si>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</si>
  <si>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</si>
  <si>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</si>
  <si>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</si>
  <si>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</si>
  <si>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</si>
  <si>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</si>
  <si>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</si>
  <si>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</si>
  <si>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</si>
  <si>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</si>
  <si>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</si>
  <si>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</si>
  <si>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</si>
  <si>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</si>
  <si>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</si>
  <si>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</si>
  <si>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</si>
  <si>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</si>
  <si>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</si>
  <si>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</si>
  <si>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</si>
  <si>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</si>
  <si>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</si>
  <si>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</si>
  <si>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</si>
  <si>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</si>
  <si>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</si>
  <si>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</si>
  <si>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</si>
  <si>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</si>
  <si>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</si>
  <si>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</si>
  <si>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</si>
  <si>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</si>
  <si>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</si>
  <si>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</si>
  <si>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</si>
  <si>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</si>
  <si>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</si>
  <si>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</si>
  <si>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</si>
  <si>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</si>
  <si>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</si>
  <si>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</si>
  <si>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</si>
  <si>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</si>
  <si>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</si>
  <si>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</si>
  <si>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</si>
  <si>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</si>
  <si>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</si>
  <si>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</si>
  <si>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</si>
  <si>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</si>
  <si>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</si>
  <si>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</si>
  <si>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</si>
  <si>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</si>
  <si>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</si>
  <si>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</si>
  <si>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</si>
  <si>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</si>
  <si>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</si>
  <si>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</si>
  <si>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</si>
  <si>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</si>
  <si>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</si>
  <si>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</si>
  <si>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</si>
  <si>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</si>
  <si>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</si>
  <si>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</si>
  <si>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</si>
  <si>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</si>
  <si>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</si>
  <si>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</si>
  <si>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</si>
  <si>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</si>
  <si>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</si>
  <si>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</si>
  <si>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</si>
  <si>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</si>
  <si>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</si>
  <si>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</si>
  <si>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</si>
  <si>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</si>
  <si>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</si>
  <si>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</si>
  <si>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</si>
  <si>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</si>
  <si>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</si>
  <si>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</si>
  <si>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</si>
  <si>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</si>
  <si>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</si>
  <si>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</si>
  <si>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</si>
  <si>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</si>
  <si>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</si>
  <si>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</si>
  <si>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</si>
  <si>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</si>
  <si>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</si>
  <si>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</si>
  <si>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</si>
  <si>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</si>
  <si>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</si>
  <si>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</si>
  <si>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</si>
  <si>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</si>
  <si>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</si>
  <si>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</si>
  <si>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</si>
  <si>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</si>
  <si>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</si>
  <si>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</si>
  <si>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</si>
  <si>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</si>
  <si>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</si>
  <si>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</si>
  <si>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</si>
  <si>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</si>
  <si>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</si>
  <si>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</si>
  <si>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</si>
  <si>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</si>
  <si>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</si>
  <si>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</si>
  <si>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</si>
  <si>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</si>
  <si>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</si>
  <si>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</si>
  <si>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</si>
  <si>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</si>
  <si>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</si>
  <si>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</si>
  <si>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</si>
  <si>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</si>
  <si>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</si>
  <si>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</si>
  <si>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</si>
  <si>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</si>
  <si>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</si>
  <si>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</si>
  <si>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</si>
  <si>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</si>
  <si>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</si>
  <si>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</si>
  <si>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</si>
  <si>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</si>
  <si>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</si>
  <si>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</si>
  <si>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</si>
  <si>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</si>
  <si>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</si>
  <si>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</si>
  <si>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</si>
  <si>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</si>
  <si>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</si>
  <si>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</si>
  <si>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</si>
  <si>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</si>
  <si>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</si>
  <si>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</si>
  <si>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</si>
  <si>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</si>
  <si>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</si>
  <si>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</si>
  <si>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</si>
  <si>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</si>
  <si>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</si>
  <si>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</si>
  <si>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</si>
  <si>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</si>
  <si>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</si>
  <si>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</si>
  <si>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</si>
  <si>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</si>
  <si>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</si>
  <si>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</si>
  <si>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</si>
  <si>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</si>
  <si>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</si>
  <si>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</si>
  <si>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</si>
  <si>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</si>
  <si>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</si>
  <si>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</si>
  <si>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</si>
  <si>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</si>
  <si>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</si>
  <si>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</si>
  <si>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</si>
  <si>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</si>
  <si>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</si>
  <si>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</si>
  <si>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</si>
  <si>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</si>
  <si>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</si>
  <si>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</si>
  <si>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</si>
  <si>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</si>
  <si>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</si>
  <si>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</si>
  <si>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</si>
  <si>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</si>
  <si>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</si>
  <si>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</si>
  <si>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</si>
  <si>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</si>
  <si>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</si>
  <si>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</si>
  <si>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</si>
  <si>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</si>
  <si>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</si>
  <si>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</si>
  <si>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</si>
  <si>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</si>
  <si>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</si>
  <si>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</si>
  <si>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</si>
  <si>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</si>
  <si>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</si>
  <si>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</si>
  <si>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</si>
  <si>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</si>
  <si>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</si>
  <si>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</si>
  <si>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</si>
  <si>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</si>
  <si>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</si>
  <si>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</si>
  <si>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</si>
  <si>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</si>
  <si>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</si>
  <si>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</si>
  <si>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</si>
  <si>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</si>
  <si>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</si>
  <si>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</si>
  <si>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</si>
  <si>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</si>
  <si>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</si>
  <si>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</si>
  <si>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</si>
  <si>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</si>
  <si>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</si>
  <si>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</si>
  <si>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</si>
  <si>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</si>
  <si>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</si>
  <si>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</si>
  <si>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</si>
  <si>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</si>
  <si>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</si>
  <si>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</si>
  <si>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</si>
  <si>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</si>
  <si>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</si>
  <si>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</si>
  <si>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</si>
  <si>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</si>
  <si>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</si>
  <si>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</si>
  <si>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</si>
  <si>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</si>
  <si>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</si>
  <si>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</si>
  <si>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</si>
  <si>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</si>
  <si>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</si>
  <si>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</si>
  <si>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</si>
  <si>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</si>
  <si>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</si>
  <si>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</si>
  <si>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</si>
  <si>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</si>
  <si>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</si>
  <si>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</si>
  <si>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</si>
  <si>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</si>
  <si>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</si>
  <si>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</si>
  <si>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</si>
  <si>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</si>
  <si>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</si>
  <si>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</si>
  <si>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</si>
  <si>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</si>
  <si>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</si>
  <si>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</si>
  <si>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</si>
  <si>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</si>
  <si>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</si>
  <si>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</si>
  <si>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</si>
  <si>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</si>
  <si>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</si>
  <si>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</si>
  <si>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</si>
  <si>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</si>
  <si>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</si>
  <si>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</si>
  <si>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</si>
  <si>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</si>
  <si>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</si>
  <si>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</si>
  <si>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</si>
  <si>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</si>
  <si>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</si>
  <si>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</si>
  <si>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</si>
  <si>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</si>
  <si>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</si>
  <si>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</si>
  <si>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</si>
  <si>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</si>
  <si>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</si>
  <si>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</si>
  <si>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</si>
  <si>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</si>
  <si>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</si>
  <si>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</si>
  <si>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</si>
  <si>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</si>
  <si>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</si>
  <si>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</si>
  <si>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</si>
  <si>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</si>
  <si>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</si>
  <si>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</si>
  <si>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</si>
  <si>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</si>
  <si>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</si>
  <si>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</si>
  <si>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</si>
  <si>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</si>
  <si>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</si>
  <si>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</si>
  <si>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</si>
  <si>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</si>
  <si>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</si>
  <si>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</si>
  <si>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</si>
  <si>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</si>
  <si>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</si>
  <si>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</si>
  <si>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</si>
  <si>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</si>
  <si>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</si>
  <si>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</si>
  <si>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</si>
  <si>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</si>
  <si>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</si>
  <si>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</si>
  <si>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</si>
  <si>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</si>
  <si>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</si>
  <si>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</si>
  <si>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</si>
  <si>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</si>
  <si>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</si>
  <si>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</si>
  <si>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</si>
  <si>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</si>
  <si>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</si>
  <si>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</si>
  <si>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</si>
  <si>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</si>
  <si>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</si>
  <si>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</si>
  <si>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</si>
  <si>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</si>
  <si>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</si>
  <si>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</si>
  <si>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</si>
  <si>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</si>
  <si>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</si>
  <si>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</si>
  <si>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</si>
  <si>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</si>
  <si>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</si>
  <si>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</si>
  <si>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</si>
  <si>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</si>
  <si>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</si>
  <si>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</si>
  <si>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</si>
  <si>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</si>
  <si>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</si>
  <si>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</si>
  <si>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</si>
  <si>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</si>
  <si>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</si>
  <si>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</si>
  <si>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</si>
  <si>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</si>
  <si>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</si>
  <si>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</si>
  <si>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</si>
  <si>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</si>
  <si>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</si>
  <si>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</si>
  <si>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</si>
  <si>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</si>
  <si>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</si>
  <si>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</si>
  <si>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</si>
  <si>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</si>
  <si>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</si>
  <si>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</si>
  <si>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</si>
  <si>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</si>
  <si>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</si>
  <si>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</si>
  <si>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</si>
  <si>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</si>
  <si>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</si>
  <si>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</si>
  <si>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</si>
  <si>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</si>
  <si>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</si>
  <si>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</si>
  <si>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</si>
  <si>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</si>
  <si>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</si>
  <si>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</si>
  <si>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</si>
  <si>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</si>
  <si>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</si>
  <si>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</si>
  <si>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</si>
  <si>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</si>
  <si>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</si>
  <si>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</si>
  <si>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</si>
  <si>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</si>
  <si>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</si>
  <si>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</si>
  <si>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</si>
  <si>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</si>
  <si>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</si>
  <si>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</si>
  <si>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</si>
  <si>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</si>
  <si>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</si>
  <si>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</si>
  <si>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</si>
  <si>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</si>
  <si>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</si>
  <si>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</si>
  <si>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</si>
  <si>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</si>
  <si>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</si>
  <si>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</si>
  <si>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</si>
  <si>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</si>
  <si>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</si>
  <si>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</si>
  <si>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</si>
  <si>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</si>
  <si>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</si>
  <si>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</si>
  <si>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</si>
  <si>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</si>
  <si>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</si>
  <si>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</si>
  <si>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</si>
  <si>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</si>
  <si>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</si>
  <si>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</si>
  <si>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</si>
  <si>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</si>
  <si>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</si>
  <si>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</si>
  <si>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</si>
  <si>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</si>
  <si>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</si>
  <si>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</si>
  <si>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</si>
  <si>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</si>
  <si>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</si>
  <si>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</si>
  <si>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</si>
  <si>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</si>
  <si>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</si>
  <si>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</si>
  <si>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</si>
  <si>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</si>
  <si>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</si>
  <si>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</si>
  <si>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</si>
  <si>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</si>
  <si>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</si>
  <si>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</si>
  <si>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</si>
  <si>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</si>
  <si>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</si>
  <si>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</si>
  <si>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</si>
  <si>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</si>
  <si>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</si>
  <si>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</si>
  <si>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</si>
  <si>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</si>
  <si>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</si>
  <si>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</si>
  <si>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</si>
  <si>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</si>
  <si>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</si>
  <si>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</si>
  <si>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</si>
  <si>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</si>
  <si>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</si>
  <si>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</si>
  <si>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</si>
  <si>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</si>
  <si>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</si>
  <si>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</si>
  <si>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</si>
  <si>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</si>
  <si>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</si>
  <si>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</si>
  <si>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</si>
  <si>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</si>
  <si>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</si>
  <si>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</si>
  <si>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</si>
  <si>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</si>
  <si>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</si>
  <si>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</si>
  <si>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</si>
  <si>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</si>
  <si>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</si>
  <si>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</si>
  <si>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</si>
  <si>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</si>
  <si>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</si>
  <si>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</si>
  <si>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</si>
  <si>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</si>
  <si>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</si>
  <si>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</si>
  <si>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</si>
  <si>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</si>
  <si>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</si>
  <si>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</si>
  <si>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</si>
  <si>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</si>
  <si>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</si>
  <si>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</si>
  <si>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</si>
  <si>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</si>
  <si>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</si>
  <si>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</si>
  <si>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</si>
  <si>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</si>
  <si>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</si>
  <si>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</si>
  <si>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</si>
  <si>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</si>
  <si>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</si>
  <si>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</si>
  <si>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</si>
  <si>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</si>
  <si>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</si>
  <si>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</si>
  <si>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</si>
  <si>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</si>
  <si>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</si>
  <si>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</si>
  <si>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</si>
  <si>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</si>
  <si>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</si>
  <si>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</si>
  <si>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</si>
  <si>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</si>
  <si>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</si>
  <si>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</si>
  <si>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</si>
  <si>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</si>
  <si>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</si>
  <si>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</si>
  <si>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</si>
  <si>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</si>
  <si>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</si>
  <si>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</si>
  <si>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</si>
  <si>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</si>
  <si>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</si>
  <si>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</si>
  <si>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</si>
  <si>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</si>
  <si>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</si>
  <si>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</si>
  <si>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</si>
  <si>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</si>
  <si>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</si>
  <si>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</si>
  <si>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</si>
  <si>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</si>
  <si>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</si>
  <si>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</si>
  <si>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</si>
  <si>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</si>
  <si>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</si>
  <si>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</si>
  <si>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</si>
  <si>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</si>
  <si>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</si>
  <si>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</si>
  <si>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</si>
  <si>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</si>
  <si>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</si>
  <si>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</si>
  <si>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</si>
  <si>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</si>
  <si>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</si>
  <si>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</si>
  <si>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</si>
  <si>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</si>
  <si>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</si>
  <si>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</si>
  <si>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</si>
  <si>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</si>
  <si>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</si>
  <si>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</si>
  <si>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</si>
  <si>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</si>
  <si>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</si>
  <si>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</si>
  <si>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</si>
  <si>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</si>
  <si>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</si>
  <si>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</si>
  <si>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</si>
  <si>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</si>
  <si>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</si>
  <si>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</si>
  <si>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</si>
  <si>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</si>
  <si>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</si>
  <si>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</si>
  <si>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</si>
  <si>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</si>
  <si>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</si>
  <si>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</si>
  <si>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</si>
  <si>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</si>
  <si>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</si>
  <si>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</si>
  <si>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</si>
  <si>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</si>
  <si>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</si>
  <si>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</si>
  <si>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</si>
  <si>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</si>
  <si>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</si>
  <si>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</si>
  <si>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</si>
  <si>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</si>
  <si>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</si>
  <si>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</si>
  <si>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</si>
  <si>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</si>
  <si>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</si>
  <si>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</si>
  <si>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</si>
  <si>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</si>
  <si>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</si>
  <si>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</si>
  <si>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</si>
  <si>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</si>
  <si>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</si>
  <si>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</si>
  <si>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</si>
  <si>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</si>
  <si>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</si>
  <si>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</si>
  <si>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</si>
  <si>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</si>
  <si>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</si>
  <si>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</si>
  <si>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</si>
  <si>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</si>
  <si>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</si>
  <si>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</si>
  <si>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</si>
  <si>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</si>
  <si>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</si>
  <si>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</si>
  <si>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</si>
  <si>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</si>
  <si>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</si>
  <si>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</si>
  <si>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</si>
  <si>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</si>
  <si>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</si>
  <si>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</si>
  <si>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</si>
  <si>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</si>
  <si>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</si>
  <si>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</si>
  <si>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</si>
  <si>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</si>
  <si>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</si>
  <si>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</si>
  <si>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</si>
  <si>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</si>
  <si>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</si>
  <si>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</si>
  <si>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</si>
  <si>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</si>
  <si>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</si>
  <si>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</si>
  <si>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</si>
  <si>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</si>
  <si>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</si>
  <si>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</si>
  <si>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</si>
  <si>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</si>
  <si>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</si>
  <si>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</si>
  <si>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</si>
  <si>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</si>
  <si>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</si>
  <si>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</si>
  <si>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</si>
  <si>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</si>
  <si>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</si>
  <si>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</si>
  <si>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</si>
  <si>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</si>
  <si>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</si>
  <si>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</si>
  <si>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</si>
  <si>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</si>
  <si>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</si>
  <si>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</si>
  <si>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</si>
  <si>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</si>
  <si>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</si>
  <si>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</si>
  <si>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</si>
  <si>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</si>
  <si>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</si>
  <si>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</si>
  <si>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</si>
  <si>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</si>
  <si>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</si>
  <si>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</si>
  <si>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</si>
  <si>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</si>
  <si>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</si>
  <si>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</si>
  <si>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</si>
  <si>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</si>
  <si>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</si>
  <si>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</si>
  <si>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</si>
  <si>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</si>
  <si>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</si>
  <si>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</si>
  <si>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</si>
  <si>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</si>
  <si>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</si>
  <si>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</si>
  <si>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</si>
  <si>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</si>
  <si>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</si>
  <si>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</si>
  <si>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</si>
  <si>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</si>
  <si>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</si>
  <si>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</si>
  <si>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</si>
  <si>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</si>
  <si>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</si>
  <si>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</si>
  <si>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</si>
  <si>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</si>
  <si>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</si>
  <si>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</si>
  <si>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</si>
  <si>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</si>
  <si>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</si>
  <si>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</si>
  <si>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</si>
  <si>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</si>
  <si>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</si>
  <si>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</si>
  <si>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</si>
  <si>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</si>
  <si>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</si>
  <si>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</si>
  <si>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</si>
  <si>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</si>
  <si>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</si>
  <si>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</si>
  <si>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</si>
  <si>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</si>
  <si>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</si>
  <si>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</si>
  <si>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</si>
  <si>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</si>
  <si>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</si>
  <si>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</si>
  <si>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</si>
  <si>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</si>
  <si>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</si>
  <si>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</si>
  <si>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</si>
  <si>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</si>
  <si>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</si>
  <si>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</si>
  <si>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</si>
  <si>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</si>
  <si>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</si>
  <si>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</si>
  <si>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</si>
  <si>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</si>
  <si>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</si>
  <si>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</si>
  <si>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</si>
  <si>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</si>
  <si>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</si>
  <si>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</si>
  <si>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</si>
  <si>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</si>
  <si>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</si>
  <si>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</si>
  <si>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</si>
  <si>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</si>
  <si>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</si>
  <si>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</si>
  <si>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</si>
  <si>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</si>
  <si>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</si>
  <si>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</si>
  <si>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</si>
  <si>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</si>
  <si>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</si>
  <si>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</si>
  <si>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</si>
  <si>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</si>
  <si>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</si>
  <si>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</si>
  <si>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</si>
  <si>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</si>
  <si>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</si>
  <si>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</si>
  <si>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</si>
  <si>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</si>
  <si>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</si>
  <si>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</si>
  <si>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</si>
  <si>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</si>
  <si>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</si>
  <si>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</si>
  <si>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</si>
  <si>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</si>
  <si>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</si>
  <si>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</si>
  <si>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</si>
  <si>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</si>
  <si>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</si>
  <si>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</si>
  <si>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</si>
  <si>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</si>
  <si>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</si>
  <si>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</si>
  <si>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</si>
  <si>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</si>
  <si>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</si>
  <si>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</si>
  <si>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</si>
  <si>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</si>
  <si>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</si>
  <si>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</si>
  <si>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</si>
  <si>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</si>
  <si>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</si>
  <si>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</si>
  <si>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</si>
  <si>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</si>
  <si>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</si>
  <si>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</si>
  <si>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</si>
  <si>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</si>
  <si>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</si>
  <si>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</si>
  <si>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</si>
  <si>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</si>
  <si>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</si>
  <si>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</si>
  <si>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</si>
  <si>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</si>
  <si>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</si>
  <si>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</si>
  <si>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</si>
  <si>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</si>
  <si>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</si>
  <si>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</si>
  <si>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</si>
  <si>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</si>
  <si>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</si>
  <si>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</si>
  <si>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</si>
  <si>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</si>
  <si>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</si>
  <si>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</si>
  <si>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</si>
  <si>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</si>
  <si>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</si>
  <si>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</si>
  <si>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</si>
  <si>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</si>
  <si>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</si>
  <si>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</si>
  <si>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</si>
  <si>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</si>
  <si>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</si>
  <si>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</si>
  <si>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</si>
  <si>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</si>
  <si>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</si>
  <si>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</si>
  <si>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</si>
  <si>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</si>
  <si>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</si>
  <si>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</si>
  <si>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</si>
  <si>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</si>
  <si>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</si>
  <si>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</si>
  <si>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</si>
  <si>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</si>
  <si>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</si>
  <si>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</si>
  <si>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</si>
  <si>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</si>
  <si>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</si>
  <si>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</si>
  <si>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</si>
  <si>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</si>
  <si>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</si>
  <si>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</si>
  <si>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</si>
  <si>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</si>
  <si>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</si>
  <si>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</si>
  <si>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</si>
  <si>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</si>
  <si>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</si>
  <si>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</si>
  <si>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</si>
  <si>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</si>
  <si>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</si>
  <si>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</si>
  <si>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</si>
  <si>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</si>
  <si>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</si>
  <si>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</si>
  <si>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</si>
  <si>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</si>
  <si>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</si>
  <si>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</si>
  <si>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</si>
  <si>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</si>
  <si>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</si>
  <si>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</si>
  <si>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</si>
  <si>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</si>
  <si>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</si>
  <si>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</si>
  <si>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</si>
  <si>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</si>
  <si>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</si>
  <si>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</si>
  <si>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</si>
  <si>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</si>
  <si>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</si>
  <si>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</si>
  <si>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</si>
  <si>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</si>
  <si>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</si>
  <si>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</si>
  <si>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</si>
  <si>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</si>
  <si>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</si>
  <si>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</si>
  <si>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</si>
  <si>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</si>
  <si>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</si>
  <si>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</si>
  <si>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</si>
  <si>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</si>
  <si>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</si>
  <si>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</si>
  <si>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</si>
  <si>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</si>
  <si>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</si>
  <si>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</si>
  <si>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</si>
  <si>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</si>
  <si>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</si>
  <si>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</si>
  <si>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</si>
  <si>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</si>
  <si>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</si>
  <si>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</si>
  <si>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</si>
  <si>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</si>
  <si>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</si>
  <si>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</si>
  <si>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</si>
  <si>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</si>
  <si>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</si>
  <si>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</si>
  <si>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</si>
  <si>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</si>
  <si>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</si>
  <si>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</si>
  <si>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</si>
  <si>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</si>
  <si>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</si>
  <si>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</si>
  <si>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</si>
  <si>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</si>
  <si>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</si>
  <si>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</si>
  <si>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</si>
  <si>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</si>
  <si>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</si>
  <si>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</si>
  <si>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</si>
  <si>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</si>
  <si>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</si>
  <si>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</si>
  <si>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</si>
  <si>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</si>
  <si>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</si>
  <si>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</si>
  <si>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</si>
  <si>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</si>
  <si>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</si>
  <si>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</si>
  <si>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</si>
  <si>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</si>
  <si>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</si>
  <si>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</si>
  <si>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</si>
  <si>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</si>
  <si>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</si>
  <si>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</si>
  <si>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</si>
  <si>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</si>
  <si>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</si>
  <si>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</si>
  <si>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</si>
  <si>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</si>
  <si>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</si>
  <si>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</si>
  <si>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</si>
  <si>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</si>
  <si>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</si>
  <si>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</si>
  <si>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</si>
  <si>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</si>
  <si>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</si>
  <si>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</si>
  <si>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</si>
  <si>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</si>
  <si>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</si>
  <si>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</si>
  <si>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</si>
  <si>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</si>
  <si>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</si>
  <si>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</si>
  <si>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</si>
  <si>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</si>
  <si>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</si>
  <si>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</si>
  <si>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</si>
  <si>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</si>
  <si>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</si>
  <si>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</si>
  <si>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</si>
  <si>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</si>
  <si>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</si>
  <si>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</si>
  <si>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</si>
  <si>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</si>
  <si>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</si>
  <si>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</si>
  <si>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</si>
  <si>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</si>
  <si>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</si>
  <si>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</si>
  <si>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</si>
  <si>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</si>
  <si>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</si>
  <si>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</si>
  <si>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</si>
  <si>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</si>
  <si>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</si>
  <si>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</si>
  <si>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</si>
  <si>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</si>
  <si>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</si>
  <si>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</si>
  <si>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</si>
  <si>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</si>
  <si>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</si>
  <si>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</si>
  <si>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</si>
  <si>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</si>
  <si>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</si>
  <si>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</si>
  <si>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</si>
  <si>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</si>
  <si>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</si>
  <si>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</si>
  <si>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</si>
  <si>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</si>
  <si>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</si>
  <si>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</si>
  <si>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</si>
  <si>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</si>
  <si>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</si>
  <si>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</si>
  <si>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</si>
  <si>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</si>
  <si>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</si>
  <si>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</si>
  <si>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</si>
  <si>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</si>
  <si>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</si>
  <si>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</si>
  <si>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</si>
  <si>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</si>
  <si>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</si>
  <si>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</si>
  <si>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</si>
  <si>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</si>
  <si>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</si>
  <si>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</si>
  <si>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</si>
  <si>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</si>
  <si>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</si>
  <si>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</si>
  <si>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</si>
  <si>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</si>
  <si>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</si>
  <si>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</si>
  <si>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</si>
  <si>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</si>
  <si>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</si>
  <si>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</si>
  <si>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</si>
  <si>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</si>
  <si>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</si>
  <si>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</si>
  <si>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</si>
  <si>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</si>
  <si>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</si>
  <si>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</si>
  <si>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</si>
  <si>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</si>
  <si>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</si>
  <si>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</si>
  <si>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</si>
  <si>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</si>
  <si>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</si>
  <si>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</si>
  <si>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</si>
  <si>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</si>
  <si>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</si>
  <si>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</si>
  <si>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</si>
  <si>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</si>
  <si>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</si>
  <si>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</si>
  <si>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</si>
  <si>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</si>
  <si>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</si>
  <si>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</si>
  <si>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</si>
  <si>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</si>
  <si>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</si>
  <si>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</si>
  <si>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</si>
  <si>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</si>
  <si>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</si>
  <si>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</si>
  <si>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</si>
  <si>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</si>
  <si>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</si>
  <si>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</si>
  <si>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</si>
  <si>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</si>
  <si>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</si>
  <si>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</si>
  <si>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</si>
  <si>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</si>
  <si>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</si>
  <si>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</si>
  <si>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</si>
  <si>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</si>
  <si>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</si>
  <si>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</si>
  <si>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</si>
  <si>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</si>
  <si>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</si>
  <si>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</si>
  <si>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</si>
  <si>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</si>
  <si>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</si>
  <si>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</si>
  <si>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</si>
  <si>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</si>
  <si>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</si>
  <si>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</si>
  <si>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</si>
  <si>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</si>
  <si>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</si>
  <si>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</si>
  <si>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</si>
  <si>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</si>
  <si>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</si>
  <si>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</si>
  <si>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</si>
  <si>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</si>
  <si>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</si>
  <si>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</si>
  <si>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</si>
  <si>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</si>
  <si>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</si>
  <si>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</si>
  <si>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</si>
  <si>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</si>
  <si>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</si>
  <si>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</si>
  <si>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</si>
  <si>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</si>
  <si>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</si>
  <si>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</si>
  <si>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</si>
  <si>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</si>
  <si>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</si>
  <si>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</si>
  <si>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</si>
  <si>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</si>
  <si>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</si>
  <si>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</si>
  <si>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</si>
  <si>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</si>
  <si>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</si>
  <si>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</si>
  <si>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</si>
  <si>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</si>
  <si>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</si>
  <si>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</si>
  <si>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</si>
  <si>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</si>
  <si>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</si>
  <si>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</si>
  <si>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</si>
  <si>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</si>
  <si>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</si>
  <si>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</si>
  <si>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</si>
  <si>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</si>
  <si>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</si>
  <si>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</si>
  <si>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</si>
  <si>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</si>
  <si>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</si>
  <si>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</si>
  <si>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</si>
  <si>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</si>
  <si>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</si>
  <si>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</si>
  <si>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</si>
  <si>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</si>
  <si>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</si>
  <si>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</si>
  <si>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</si>
  <si>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</si>
  <si>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</si>
  <si>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</si>
  <si>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</si>
  <si>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</si>
  <si>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</si>
  <si>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</si>
  <si>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</si>
  <si>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</si>
  <si>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</si>
  <si>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</si>
  <si>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</si>
  <si>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</si>
  <si>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</si>
  <si>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</si>
  <si>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</si>
  <si>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</si>
  <si>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</si>
  <si>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</si>
  <si>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</si>
  <si>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</si>
  <si>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</si>
  <si>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</si>
  <si>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</si>
  <si>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</si>
  <si>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</si>
  <si>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</si>
  <si>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</si>
  <si>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</si>
  <si>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</si>
  <si>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</si>
  <si>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</si>
  <si>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</si>
  <si>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</si>
  <si>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</si>
  <si>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</si>
  <si>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</si>
  <si>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</si>
  <si>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</si>
  <si>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</si>
  <si>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</si>
  <si>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</si>
  <si>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</si>
  <si>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</si>
  <si>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</si>
  <si>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</si>
  <si>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</si>
  <si>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</si>
  <si>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</si>
  <si>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</si>
  <si>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</si>
  <si>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</si>
  <si>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</si>
  <si>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</si>
  <si>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</si>
  <si>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</si>
  <si>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</si>
  <si>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</si>
  <si>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</si>
  <si>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</si>
  <si>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</si>
  <si>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</si>
  <si>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</si>
  <si>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</si>
  <si>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</si>
  <si>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</si>
  <si>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</si>
  <si>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</si>
  <si>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</si>
  <si>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</si>
  <si>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</si>
  <si>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</si>
  <si>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</si>
  <si>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</si>
  <si>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</si>
  <si>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</si>
  <si>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</si>
  <si>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</si>
  <si>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</si>
  <si>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</si>
  <si>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</si>
  <si>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</si>
  <si>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</si>
  <si>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</si>
  <si>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</si>
  <si>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</si>
  <si>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</si>
  <si>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</si>
  <si>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</si>
  <si>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</si>
  <si>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</si>
  <si>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</si>
  <si>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</si>
  <si>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</si>
  <si>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</si>
  <si>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</si>
  <si>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</si>
  <si>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</si>
  <si>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</si>
  <si>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</si>
  <si>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</si>
  <si>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</si>
  <si>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</si>
  <si>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</si>
  <si>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</si>
  <si>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</si>
  <si>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</si>
  <si>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</si>
  <si>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</si>
  <si>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</si>
  <si>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</si>
  <si>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</si>
  <si>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</si>
  <si>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</si>
  <si>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</si>
  <si>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</si>
  <si>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</si>
  <si>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</si>
  <si>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</si>
  <si>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</si>
  <si>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</si>
  <si>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</si>
  <si>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</si>
  <si>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</si>
  <si>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</si>
  <si>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</si>
  <si>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</si>
  <si>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</si>
  <si>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</si>
  <si>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</si>
  <si>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</si>
  <si>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</si>
  <si>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</si>
  <si>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</si>
  <si>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</si>
  <si>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</si>
  <si>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</si>
  <si>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</si>
  <si>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</si>
  <si>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</si>
  <si>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</si>
  <si>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</si>
  <si>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</si>
  <si>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</si>
  <si>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</si>
  <si>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</si>
  <si>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</si>
  <si>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</si>
  <si>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</si>
  <si>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</si>
  <si>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</si>
  <si>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</si>
  <si>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</si>
  <si>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</si>
  <si>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</si>
  <si>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</si>
  <si>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</si>
  <si>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</si>
  <si>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</si>
  <si>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</si>
  <si>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</si>
  <si>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</si>
  <si>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</si>
  <si>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</si>
  <si>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</si>
  <si>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</si>
  <si>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</si>
  <si>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</si>
  <si>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</si>
  <si>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</si>
  <si>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</si>
  <si>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</si>
  <si>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</si>
  <si>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</si>
  <si>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</si>
  <si>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</si>
  <si>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</si>
  <si>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</si>
  <si>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</si>
  <si>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</si>
  <si>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</si>
  <si>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</si>
  <si>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</si>
  <si>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</si>
  <si>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</si>
  <si>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</si>
  <si>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</si>
  <si>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</si>
  <si>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</si>
  <si>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</si>
  <si>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</si>
  <si>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</si>
  <si>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</si>
  <si>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</si>
  <si>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</si>
  <si>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</si>
  <si>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</si>
  <si>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</si>
  <si>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</si>
  <si>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</si>
  <si>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</si>
  <si>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</si>
  <si>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</si>
  <si>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</si>
  <si>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</si>
  <si>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</si>
  <si>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</si>
  <si>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</si>
  <si>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</si>
  <si>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</si>
  <si>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</si>
  <si>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</si>
  <si>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</si>
  <si>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</si>
  <si>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</si>
  <si>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</si>
  <si>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</si>
  <si>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</si>
  <si>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</si>
  <si>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</si>
  <si>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</si>
  <si>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</si>
  <si>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</si>
  <si>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</si>
  <si>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</si>
  <si>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</si>
  <si>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</si>
  <si>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</si>
  <si>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</si>
  <si>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</si>
  <si>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</si>
  <si>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</si>
  <si>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</si>
  <si>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</si>
  <si>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</si>
  <si>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</si>
  <si>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</si>
  <si>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</si>
  <si>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</si>
  <si>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</si>
  <si>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</si>
  <si>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</si>
  <si>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</si>
  <si>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</si>
  <si>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</si>
  <si>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</si>
  <si>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</si>
  <si>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</si>
  <si>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</si>
  <si>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</si>
  <si>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</si>
  <si>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</si>
  <si>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</si>
  <si>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</si>
  <si>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</si>
  <si>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</si>
  <si>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</si>
  <si>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</si>
  <si>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</si>
  <si>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</si>
  <si>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</si>
  <si>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</si>
  <si>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</si>
  <si>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</si>
  <si>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</si>
  <si>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</si>
  <si>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</si>
  <si>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</si>
  <si>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</si>
  <si>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</si>
  <si>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</si>
  <si>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</si>
  <si>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</si>
  <si>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</si>
  <si>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</si>
  <si>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</si>
  <si>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</si>
  <si>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</si>
  <si>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</si>
  <si>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</si>
  <si>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</si>
  <si>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</si>
  <si>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</si>
  <si>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</si>
  <si>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</si>
  <si>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</si>
  <si>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</si>
  <si>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</si>
  <si>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</si>
  <si>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</si>
  <si>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</si>
  <si>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</si>
  <si>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</si>
  <si>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</si>
  <si>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</si>
  <si>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</si>
  <si>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</si>
  <si>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</si>
  <si>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</si>
  <si>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</si>
  <si>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</si>
  <si>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</si>
  <si>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</si>
  <si>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</si>
  <si>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</si>
  <si>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</si>
  <si>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</si>
  <si>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</si>
  <si>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</si>
  <si>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</si>
  <si>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</si>
  <si>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</si>
  <si>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</si>
  <si>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</si>
  <si>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</si>
  <si>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</si>
  <si>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</si>
  <si>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</si>
  <si>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</si>
  <si>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</si>
  <si>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</si>
  <si>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</si>
  <si>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</si>
  <si>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</si>
  <si>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</si>
  <si>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</si>
  <si>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</si>
  <si>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</si>
  <si>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</si>
  <si>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</si>
  <si>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</si>
  <si>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</si>
  <si>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</si>
  <si>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</si>
  <si>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</si>
  <si>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</si>
  <si>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</si>
  <si>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</si>
  <si>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</si>
  <si>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</si>
  <si>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</si>
  <si>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</si>
  <si>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</si>
  <si>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</si>
  <si>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</si>
  <si>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</si>
  <si>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</si>
  <si>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</si>
  <si>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</si>
  <si>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</si>
  <si>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</si>
  <si>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</si>
  <si>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</si>
  <si>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</si>
  <si>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</si>
  <si>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</si>
  <si>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</si>
  <si>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</si>
  <si>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</si>
  <si>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</si>
  <si>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</si>
  <si>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</si>
  <si>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</si>
  <si>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</si>
  <si>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</si>
  <si>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</si>
  <si>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</si>
  <si>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</si>
  <si>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</si>
  <si>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</si>
  <si>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</si>
  <si>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</si>
  <si>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</si>
  <si>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</si>
  <si>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</si>
  <si>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</si>
  <si>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</si>
  <si>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</si>
  <si>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</si>
  <si>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</si>
  <si>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</si>
  <si>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</si>
  <si>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</si>
  <si>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</si>
  <si>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</si>
  <si>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</si>
  <si>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</si>
  <si>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</si>
  <si>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</si>
  <si>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</si>
  <si>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</si>
  <si>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</si>
  <si>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</si>
  <si>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</si>
  <si>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</si>
  <si>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</si>
  <si>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</si>
  <si>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</si>
  <si>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</si>
  <si>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</si>
  <si>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</si>
  <si>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</si>
  <si>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</si>
  <si>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</si>
  <si>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</si>
  <si>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</si>
  <si>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</si>
  <si>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</si>
  <si>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</si>
  <si>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</si>
  <si>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</si>
  <si>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</si>
  <si>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</si>
  <si>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</si>
  <si>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</si>
  <si>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</si>
  <si>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</si>
  <si>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</si>
  <si>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</si>
  <si>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</si>
  <si>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</si>
  <si>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</si>
  <si>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</si>
  <si>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</si>
  <si>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</si>
  <si>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</si>
  <si>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</si>
  <si>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</si>
  <si>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</si>
  <si>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</si>
  <si>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</si>
  <si>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</si>
  <si>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</si>
  <si>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</si>
  <si>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</si>
  <si>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</si>
  <si>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</si>
  <si>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</si>
  <si>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</si>
  <si>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</si>
  <si>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</si>
  <si>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</si>
  <si>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</si>
  <si>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</si>
  <si>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</si>
  <si>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</si>
  <si>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</si>
  <si>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</si>
  <si>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</si>
  <si>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</si>
  <si>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</si>
  <si>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</si>
  <si>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</si>
  <si>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</si>
  <si>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</si>
  <si>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</si>
  <si>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</si>
  <si>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</si>
  <si>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</si>
  <si>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</si>
  <si>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</si>
  <si>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</si>
  <si>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</si>
  <si>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</si>
  <si>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</si>
  <si>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</si>
  <si>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</si>
  <si>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</si>
  <si>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</si>
  <si>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</si>
  <si>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</si>
  <si>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</si>
  <si>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</si>
  <si>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</si>
  <si>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</si>
  <si>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</si>
  <si>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</si>
  <si>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</si>
  <si>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</si>
  <si>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</si>
  <si>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</si>
  <si>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</si>
  <si>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</si>
  <si>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</si>
  <si>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</si>
  <si>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</si>
  <si>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</si>
  <si>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</si>
  <si>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</si>
  <si>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</si>
  <si>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</si>
  <si>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</si>
  <si>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</si>
  <si>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</si>
  <si>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</si>
  <si>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</si>
  <si>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</si>
  <si>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</si>
  <si>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</si>
  <si>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</si>
  <si>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</si>
  <si>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</si>
  <si>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</si>
  <si>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</si>
  <si>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</si>
  <si>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</si>
  <si>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</si>
  <si>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</si>
  <si>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</si>
  <si>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</si>
  <si>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</si>
  <si>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</si>
  <si>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</si>
  <si>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</si>
  <si>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</si>
  <si>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</si>
  <si>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</si>
  <si>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</si>
  <si>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</si>
  <si>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</si>
  <si>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</si>
  <si>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</si>
  <si>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</si>
  <si>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</si>
  <si>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</si>
  <si>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</si>
  <si>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</si>
  <si>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</si>
  <si>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</si>
  <si>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</si>
  <si>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</si>
  <si>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</si>
  <si>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</si>
  <si>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</si>
  <si>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</si>
  <si>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</si>
  <si>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</si>
  <si>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</si>
  <si>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</si>
  <si>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</si>
  <si>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</si>
  <si>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</si>
  <si>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</si>
  <si>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</si>
  <si>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</si>
  <si>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</si>
  <si>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</si>
  <si>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</si>
  <si>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</si>
  <si>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</si>
  <si>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</si>
  <si>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</si>
  <si>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</si>
  <si>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</si>
  <si>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</si>
  <si>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</si>
  <si>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</si>
  <si>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</si>
  <si>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</si>
  <si>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</si>
  <si>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</si>
  <si>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</si>
  <si>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</si>
  <si>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</si>
  <si>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</si>
  <si>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</si>
  <si>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</si>
  <si>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</si>
  <si>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</si>
  <si>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</si>
  <si>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</si>
  <si>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</si>
  <si>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</si>
  <si>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</si>
  <si>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</si>
  <si>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</si>
  <si>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</si>
  <si>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</si>
  <si>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</si>
  <si>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</si>
  <si>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</si>
  <si>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</si>
  <si>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</si>
  <si>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</si>
  <si>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</si>
  <si>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</si>
  <si>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</si>
  <si>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</si>
  <si>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</si>
  <si>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</si>
  <si>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</si>
  <si>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</si>
  <si>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</si>
  <si>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</si>
  <si>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</si>
  <si>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</si>
  <si>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</si>
  <si>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</si>
  <si>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</si>
  <si>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</si>
  <si>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</si>
  <si>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</si>
  <si>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</si>
  <si>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</si>
  <si>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</si>
  <si>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</si>
  <si>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</si>
  <si>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</si>
  <si>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</si>
  <si>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</si>
  <si>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</si>
  <si>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</si>
  <si>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</si>
  <si>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</si>
  <si>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</si>
  <si>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</si>
  <si>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</si>
  <si>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</si>
  <si>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</si>
  <si>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</si>
  <si>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</si>
  <si>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</si>
  <si>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</si>
  <si>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</si>
  <si>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</si>
  <si>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</si>
  <si>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</si>
  <si>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</si>
  <si>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</si>
  <si>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</si>
  <si>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</si>
  <si>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</si>
  <si>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</si>
  <si>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</si>
  <si>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</si>
  <si>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</si>
  <si>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</si>
  <si>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</si>
  <si>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</si>
  <si>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</si>
  <si>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</si>
  <si>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</si>
  <si>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</si>
  <si>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</si>
  <si>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</si>
  <si>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</si>
  <si>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</si>
  <si>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</si>
  <si>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</si>
  <si>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</si>
  <si>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</si>
  <si>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</si>
  <si>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</si>
  <si>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</si>
  <si>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</si>
  <si>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</si>
  <si>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</si>
  <si>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</si>
  <si>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</si>
  <si>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</si>
  <si>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</si>
  <si>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</si>
  <si>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</si>
  <si>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</si>
  <si>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</si>
  <si>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</si>
  <si>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</si>
  <si>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</si>
  <si>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</si>
  <si>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</si>
  <si>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</si>
  <si>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</si>
  <si>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</si>
  <si>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</si>
  <si>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</si>
  <si>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</si>
  <si>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</si>
  <si>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</si>
  <si>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</si>
  <si>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</si>
  <si>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</si>
  <si>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</si>
  <si>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</si>
  <si>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</si>
  <si>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</si>
  <si>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</si>
  <si>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</si>
  <si>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</si>
  <si>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</si>
  <si>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</si>
  <si>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</si>
  <si>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</si>
  <si>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</si>
  <si>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</si>
  <si>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</si>
  <si>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</si>
  <si>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</si>
  <si>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</si>
  <si>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</si>
  <si>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</si>
  <si>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</si>
  <si>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</si>
  <si>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</si>
  <si>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</si>
  <si>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</si>
  <si>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</si>
  <si>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</si>
  <si>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</si>
  <si>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</si>
  <si>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</si>
  <si>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</si>
  <si>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</si>
  <si>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</si>
  <si>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</si>
  <si>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</si>
  <si>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</si>
  <si>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</si>
  <si>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</si>
  <si>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</si>
  <si>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</si>
  <si>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</si>
  <si>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</si>
  <si>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</si>
  <si>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</si>
  <si>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</si>
  <si>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</si>
  <si>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</si>
  <si>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</si>
  <si>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</si>
  <si>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</si>
  <si>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</si>
  <si>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</si>
  <si>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</si>
  <si>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</si>
  <si>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</si>
  <si>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</si>
  <si>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</si>
  <si>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</si>
  <si>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</si>
  <si>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</si>
  <si>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</si>
  <si>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</si>
  <si>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</si>
  <si>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</si>
  <si>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</si>
  <si>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</si>
  <si>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</si>
  <si>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</si>
  <si>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</si>
  <si>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</si>
  <si>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</si>
  <si>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</si>
  <si>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</si>
  <si>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</si>
  <si>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</si>
  <si>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</si>
  <si>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</si>
  <si>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</si>
  <si>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</si>
  <si>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</si>
  <si>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</si>
  <si>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</si>
  <si>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</si>
  <si>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</si>
  <si>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</si>
  <si>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</si>
  <si>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</si>
  <si>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</si>
  <si>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</si>
  <si>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</si>
  <si>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</si>
  <si>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</si>
  <si>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</si>
  <si>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</si>
  <si>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</si>
  <si>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</si>
  <si>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</si>
  <si>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</si>
  <si>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</si>
  <si>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</si>
  <si>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</si>
  <si>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</si>
  <si>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</si>
  <si>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</si>
  <si>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</si>
  <si>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</si>
  <si>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</si>
  <si>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</si>
  <si>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</si>
  <si>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</si>
  <si>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</si>
  <si>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</si>
  <si>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</si>
  <si>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</si>
  <si>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</si>
  <si>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</si>
  <si>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</si>
  <si>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</si>
  <si>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</si>
  <si>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</si>
  <si>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</si>
  <si>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</si>
  <si>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</si>
  <si>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</si>
  <si>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</si>
  <si>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</si>
  <si>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</si>
  <si>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</si>
  <si>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</si>
  <si>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</si>
  <si>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</si>
  <si>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</si>
  <si>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</si>
  <si>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</si>
  <si>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</si>
  <si>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</si>
  <si>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</si>
  <si>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</si>
  <si>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</si>
  <si>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</si>
  <si>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</si>
  <si>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</si>
  <si>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</si>
  <si>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</si>
  <si>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</si>
  <si>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</si>
  <si>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</si>
  <si>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</si>
  <si>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</si>
  <si>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</si>
  <si>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</si>
  <si>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</si>
  <si>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</si>
  <si>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</si>
  <si>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</si>
  <si>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</si>
  <si>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</si>
  <si>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</si>
  <si>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</si>
  <si>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</si>
  <si>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</si>
  <si>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</si>
  <si>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</si>
  <si>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</si>
  <si>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</si>
  <si>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</si>
  <si>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</si>
  <si>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</si>
  <si>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</si>
  <si>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</si>
  <si>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</si>
  <si>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</si>
  <si>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</si>
  <si>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</si>
  <si>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</si>
  <si>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</si>
  <si>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</si>
  <si>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</si>
  <si>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</si>
  <si>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</si>
  <si>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</si>
  <si>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</si>
  <si>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</si>
  <si>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</si>
  <si>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</si>
  <si>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</si>
  <si>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</si>
  <si>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</si>
  <si>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</si>
  <si>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</si>
  <si>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</si>
  <si>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</si>
  <si>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</si>
  <si>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</si>
  <si>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</si>
  <si>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</si>
  <si>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</si>
  <si>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</si>
  <si>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</si>
  <si>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</si>
  <si>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</si>
  <si>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</si>
  <si>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</si>
  <si>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</si>
  <si>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</si>
  <si>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</si>
  <si>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</si>
  <si>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</si>
  <si>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</si>
  <si>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</si>
  <si>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</si>
  <si>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</si>
  <si>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</si>
  <si>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</si>
  <si>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</si>
  <si>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</si>
  <si>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</si>
  <si>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</si>
  <si>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</si>
  <si>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</si>
  <si>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</si>
  <si>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</si>
  <si>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</si>
  <si>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</si>
  <si>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</si>
  <si>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</si>
  <si>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</si>
  <si>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</si>
  <si>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</si>
  <si>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</si>
  <si>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</si>
  <si>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</si>
  <si>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</si>
  <si>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</si>
  <si>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</si>
  <si>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</si>
  <si>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</si>
  <si>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</si>
  <si>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</si>
  <si>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</si>
  <si>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</si>
  <si>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</si>
  <si>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</si>
  <si>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</si>
  <si>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</si>
  <si>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</si>
  <si>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</si>
  <si>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</si>
  <si>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</si>
  <si>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</si>
  <si>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</si>
  <si>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</si>
  <si>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</si>
  <si>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</si>
  <si>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</si>
  <si>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</si>
  <si>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</si>
  <si>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</si>
  <si>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</si>
  <si>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</si>
  <si>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</si>
  <si>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</si>
  <si>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</si>
  <si>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</si>
  <si>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</si>
  <si>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</si>
  <si>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</si>
  <si>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</si>
  <si>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</si>
  <si>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</si>
  <si>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</si>
  <si>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</si>
  <si>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</si>
  <si>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</si>
  <si>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</si>
  <si>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</si>
  <si>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</si>
  <si>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</si>
  <si>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</si>
  <si>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</si>
  <si>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</si>
  <si>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</si>
  <si>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</si>
  <si>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</si>
  <si>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</si>
  <si>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</si>
  <si>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</si>
  <si>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</si>
  <si>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</si>
  <si>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</si>
  <si>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</si>
  <si>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</si>
  <si>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</si>
  <si>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</si>
  <si>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</si>
  <si>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</si>
  <si>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</si>
  <si>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</si>
  <si>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</si>
  <si>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</si>
  <si>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</si>
  <si>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</si>
  <si>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</si>
  <si>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</si>
  <si>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</si>
  <si>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</si>
  <si>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</si>
  <si>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</si>
  <si>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</si>
  <si>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</si>
  <si>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</si>
  <si>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</si>
  <si>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</si>
  <si>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</si>
  <si>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</si>
  <si>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</si>
  <si>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</si>
  <si>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</si>
  <si>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</si>
  <si>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</si>
  <si>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</si>
  <si>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</si>
  <si>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</si>
  <si>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</si>
  <si>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</si>
  <si>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</si>
  <si>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</si>
  <si>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</si>
  <si>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</si>
  <si>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</si>
  <si>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</si>
  <si>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</si>
  <si>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</si>
  <si>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</si>
  <si>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</si>
  <si>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</si>
  <si>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</si>
  <si>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</si>
  <si>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</si>
  <si>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</si>
  <si>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</si>
  <si>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</si>
  <si>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</si>
  <si>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</si>
  <si>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</si>
  <si>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</si>
  <si>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</si>
  <si>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</si>
  <si>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</si>
  <si>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</si>
  <si>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</si>
  <si>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</si>
  <si>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</si>
  <si>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</si>
  <si>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</si>
  <si>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</si>
  <si>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</si>
  <si>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</si>
  <si>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</si>
  <si>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</si>
  <si>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</si>
  <si>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</si>
  <si>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</si>
  <si>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</si>
  <si>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</si>
  <si>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</si>
  <si>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</si>
  <si>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</si>
  <si>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</si>
  <si>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</si>
  <si>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</si>
  <si>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</si>
  <si>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</si>
  <si>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</si>
  <si>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</si>
  <si>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</si>
  <si>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</si>
  <si>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</si>
  <si>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</si>
  <si>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</si>
  <si>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</si>
  <si>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</si>
  <si>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</si>
  <si>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</si>
  <si>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</si>
  <si>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</si>
  <si>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</si>
  <si>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</si>
  <si>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</si>
  <si>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</si>
  <si>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</si>
  <si>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</si>
  <si>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</si>
  <si>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</si>
  <si>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</si>
  <si>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</si>
  <si>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</si>
  <si>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</si>
  <si>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</si>
  <si>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</si>
  <si>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</si>
  <si>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</si>
  <si>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</si>
  <si>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</si>
  <si>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</si>
  <si>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</si>
  <si>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</si>
  <si>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</si>
  <si>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</si>
  <si>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</si>
  <si>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</si>
  <si>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</si>
  <si>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</si>
  <si>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</si>
  <si>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</si>
  <si>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</si>
  <si>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</si>
  <si>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</si>
  <si>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</si>
  <si>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</si>
  <si>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</si>
  <si>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</si>
  <si>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</si>
  <si>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</si>
  <si>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</si>
  <si>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</si>
  <si>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</si>
  <si>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</si>
  <si>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</si>
  <si>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</si>
  <si>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</si>
  <si>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</si>
  <si>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</si>
  <si>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</si>
  <si>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</si>
  <si>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</si>
  <si>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</si>
  <si>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</si>
  <si>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</si>
  <si>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</si>
  <si>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</si>
  <si>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</si>
  <si>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</si>
  <si>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</si>
  <si>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</si>
  <si>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</si>
  <si>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</si>
  <si>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</si>
  <si>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</si>
  <si>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</si>
  <si>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</si>
  <si>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</si>
  <si>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</si>
  <si>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</si>
  <si>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</si>
  <si>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</si>
  <si>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</si>
  <si>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</si>
  <si>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</si>
  <si>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</si>
  <si>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</si>
  <si>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</si>
  <si>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</si>
  <si>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</si>
  <si>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</si>
  <si>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</si>
  <si>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</si>
  <si>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</si>
  <si>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</si>
  <si>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</si>
  <si>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</si>
  <si>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</si>
  <si>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</si>
  <si>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</si>
  <si>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</si>
  <si>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</si>
  <si>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</si>
  <si>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</si>
  <si>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</si>
  <si>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</si>
  <si>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</si>
  <si>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</si>
  <si>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</si>
  <si>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</si>
  <si>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</si>
  <si>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</si>
  <si>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</si>
  <si>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</si>
  <si>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</si>
  <si>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</si>
  <si>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</si>
  <si>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</si>
  <si>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</si>
  <si>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</si>
  <si>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</si>
  <si>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</si>
  <si>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</si>
  <si>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</si>
  <si>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</si>
  <si>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</si>
  <si>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</si>
  <si>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</si>
  <si>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</si>
  <si>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</si>
  <si>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</si>
  <si>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</si>
  <si>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</si>
  <si>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</si>
  <si>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</si>
  <si>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</si>
  <si>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</si>
  <si>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</si>
  <si>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</si>
  <si>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</si>
  <si>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</si>
  <si>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</si>
  <si>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</si>
  <si>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</si>
  <si>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</si>
  <si>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</si>
  <si>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</si>
  <si>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</si>
  <si>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</si>
  <si>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</si>
  <si>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</si>
  <si>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</si>
  <si>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</si>
  <si>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</si>
  <si>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</si>
  <si>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</si>
  <si>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</si>
  <si>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</si>
  <si>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</si>
  <si>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</si>
  <si>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</si>
  <si>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</si>
  <si>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</si>
  <si>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</si>
  <si>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</si>
  <si>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</si>
  <si>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</si>
  <si>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</si>
  <si>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</si>
  <si>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</si>
  <si>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</si>
  <si>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</si>
  <si>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</si>
  <si>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</si>
  <si>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</si>
  <si>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</si>
  <si>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</si>
  <si>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</si>
  <si>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</si>
  <si>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</si>
  <si>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</si>
  <si>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</si>
  <si>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</si>
  <si>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</si>
  <si>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</si>
  <si>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</si>
  <si>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</si>
  <si>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</si>
  <si>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</si>
  <si>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</si>
  <si>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</si>
  <si>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</si>
  <si>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</si>
  <si>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</si>
  <si>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</si>
  <si>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</si>
  <si>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</si>
  <si>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</si>
  <si>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</si>
  <si>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</si>
  <si>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</si>
  <si>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</si>
  <si>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</si>
  <si>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</si>
  <si>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</si>
  <si>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</si>
  <si>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</si>
  <si>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</si>
  <si>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</si>
  <si>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</si>
  <si>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</si>
  <si>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</si>
  <si>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</si>
  <si>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</si>
  <si>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</si>
  <si>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</si>
  <si>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</si>
  <si>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</si>
  <si>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</si>
  <si>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</si>
  <si>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</si>
  <si>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</si>
  <si>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</si>
  <si>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</si>
  <si>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</si>
  <si>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</si>
  <si>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</si>
  <si>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</si>
  <si>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</si>
  <si>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</si>
  <si>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</si>
  <si>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</si>
  <si>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</si>
  <si>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</si>
  <si>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</si>
  <si>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</si>
  <si>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</si>
  <si>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</si>
  <si>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</si>
  <si>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</si>
  <si>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</si>
  <si>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</si>
  <si>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</si>
  <si>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</si>
  <si>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</si>
  <si>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</si>
  <si>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</si>
  <si>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</si>
  <si>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</si>
  <si>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</si>
  <si>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</si>
  <si>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</si>
  <si>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</si>
  <si>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</si>
  <si>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</si>
  <si>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</si>
  <si>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</si>
  <si>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</si>
  <si>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</si>
  <si>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</si>
  <si>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</si>
  <si>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</si>
  <si>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</si>
  <si>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</si>
  <si>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</si>
  <si>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</si>
  <si>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</si>
  <si>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</si>
  <si>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</si>
  <si>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</si>
  <si>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</si>
  <si>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</si>
  <si>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</si>
  <si>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</si>
  <si>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</si>
  <si>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</si>
  <si>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</si>
  <si>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</si>
  <si>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</si>
  <si>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</si>
  <si>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</si>
  <si>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</si>
  <si>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</si>
  <si>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</si>
  <si>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</si>
  <si>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</si>
  <si>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</si>
  <si>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</si>
  <si>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</si>
  <si>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</si>
  <si>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</si>
  <si>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</si>
  <si>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</si>
  <si>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</si>
  <si>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</si>
  <si>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</si>
  <si>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</si>
  <si>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</si>
  <si>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</si>
  <si>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</si>
  <si>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</si>
  <si>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</si>
  <si>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</si>
  <si>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</si>
  <si>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</si>
  <si>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</si>
  <si>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</si>
  <si>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</si>
  <si>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</si>
  <si>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</si>
  <si>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</si>
  <si>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</si>
  <si>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</si>
  <si>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</si>
  <si>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</si>
  <si>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</si>
  <si>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</si>
  <si>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</si>
  <si>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</si>
  <si>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</si>
  <si>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</si>
  <si>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</si>
  <si>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</si>
  <si>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</si>
  <si>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</si>
  <si>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</si>
  <si>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</si>
  <si>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</si>
  <si>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</si>
  <si>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</si>
  <si>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</si>
  <si>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</si>
  <si>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</si>
  <si>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</si>
  <si>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</si>
  <si>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</si>
  <si>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</si>
  <si>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</si>
  <si>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</si>
  <si>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</si>
  <si>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</si>
  <si>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</si>
  <si>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</si>
  <si>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</si>
  <si>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</si>
  <si>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</si>
  <si>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</si>
  <si>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</si>
  <si>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</si>
  <si>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</si>
  <si>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</si>
  <si>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</si>
  <si>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</si>
  <si>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</si>
  <si>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</si>
  <si>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</si>
  <si>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</si>
  <si>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</si>
  <si>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</si>
  <si>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</si>
  <si>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</si>
  <si>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</si>
  <si>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</si>
  <si>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</si>
  <si>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</si>
  <si>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</si>
  <si>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</si>
  <si>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</si>
  <si>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</si>
  <si>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</si>
  <si>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</si>
  <si>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</si>
  <si>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</si>
  <si>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</si>
  <si>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</si>
  <si>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</si>
  <si>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</si>
  <si>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</si>
  <si>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</si>
  <si>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</si>
  <si>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</si>
  <si>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</si>
  <si>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</si>
  <si>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</si>
  <si>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</si>
  <si>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</si>
  <si>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</si>
  <si>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</si>
  <si>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</si>
  <si>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</si>
  <si>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</si>
  <si>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</si>
  <si>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</si>
  <si>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</si>
  <si>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</si>
  <si>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</si>
  <si>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</si>
  <si>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</si>
  <si>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</si>
  <si>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</si>
  <si>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</si>
  <si>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</si>
  <si>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</si>
  <si>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</si>
  <si>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</si>
  <si>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</si>
  <si>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</si>
  <si>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</si>
  <si>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</si>
  <si>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</si>
  <si>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</si>
  <si>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</si>
  <si>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</si>
  <si>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</si>
  <si>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</si>
  <si>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</si>
  <si>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</si>
  <si>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</si>
  <si>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</si>
  <si>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</si>
  <si>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</si>
  <si>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</si>
  <si>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</si>
  <si>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</si>
  <si>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</si>
  <si>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</si>
  <si>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</si>
  <si>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</si>
  <si>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</si>
  <si>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</si>
  <si>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</si>
  <si>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</si>
  <si>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</si>
  <si>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</si>
  <si>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</si>
  <si>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</si>
  <si>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</si>
  <si>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</si>
  <si>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</si>
  <si>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</si>
  <si>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</si>
  <si>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</si>
  <si>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</si>
  <si>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</si>
  <si>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</si>
  <si>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</si>
  <si>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</si>
  <si>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</si>
  <si>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</si>
  <si>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</si>
  <si>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</si>
  <si>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</si>
  <si>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</si>
  <si>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</si>
  <si>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</si>
  <si>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</si>
  <si>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</si>
  <si>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</si>
  <si>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</si>
  <si>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</si>
  <si>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</si>
  <si>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</si>
  <si>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</si>
  <si>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</si>
  <si>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</si>
  <si>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</si>
  <si>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</si>
  <si>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</si>
  <si>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</si>
  <si>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</si>
  <si>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</si>
  <si>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</si>
  <si>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</si>
  <si>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</si>
  <si>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</si>
  <si>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</si>
  <si>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</si>
  <si>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</si>
  <si>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</si>
  <si>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</si>
  <si>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</si>
  <si>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</si>
  <si>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</si>
  <si>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</si>
  <si>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</si>
  <si>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</si>
  <si>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</si>
  <si>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</si>
  <si>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</si>
  <si>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</si>
  <si>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</si>
  <si>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</si>
  <si>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</si>
  <si>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</si>
  <si>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</si>
  <si>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</si>
  <si>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</si>
  <si>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</si>
  <si>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</si>
  <si>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</si>
  <si>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</si>
  <si>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</si>
  <si>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</si>
  <si>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</si>
  <si>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</si>
  <si>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</si>
  <si>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</si>
  <si>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</si>
  <si>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</si>
  <si>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</si>
  <si>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</si>
  <si>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</si>
  <si>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</si>
  <si>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</si>
  <si>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</si>
  <si>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</si>
  <si>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</si>
  <si>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</si>
  <si>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</si>
  <si>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</si>
  <si>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</si>
  <si>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</si>
  <si>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</si>
  <si>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</si>
  <si>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</si>
  <si>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</si>
  <si>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</si>
  <si>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</si>
  <si>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</si>
  <si>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</si>
  <si>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</si>
  <si>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</si>
  <si>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</si>
  <si>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</si>
  <si>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</si>
  <si>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</si>
  <si>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</si>
  <si>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</si>
  <si>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</si>
  <si>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</si>
  <si>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</si>
  <si>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</si>
  <si>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</si>
  <si>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</si>
  <si>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</si>
  <si>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</si>
  <si>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</si>
  <si>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</si>
  <si>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</si>
  <si>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</si>
  <si>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</si>
  <si>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</si>
  <si>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</si>
  <si>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</si>
  <si>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</si>
  <si>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</si>
  <si>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</si>
  <si>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</si>
  <si>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</si>
  <si>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</si>
  <si>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</si>
  <si>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</si>
  <si>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</si>
  <si>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</si>
  <si>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</si>
  <si>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</si>
  <si>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</si>
  <si>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</si>
  <si>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</si>
  <si>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</si>
  <si>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</si>
  <si>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</si>
  <si>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</si>
  <si>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</si>
  <si>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</si>
  <si>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</si>
  <si>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</si>
  <si>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</si>
  <si>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</si>
  <si>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</si>
  <si>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</si>
  <si>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</si>
  <si>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</si>
  <si>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</si>
  <si>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</si>
  <si>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</si>
  <si>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</si>
  <si>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</si>
  <si>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</si>
  <si>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</si>
  <si>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</si>
  <si>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</si>
  <si>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</si>
  <si>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</si>
  <si>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</si>
  <si>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</si>
  <si>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</si>
  <si>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</si>
  <si>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</si>
  <si>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</si>
  <si>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</si>
  <si>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</si>
  <si>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</si>
  <si>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</si>
  <si>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</si>
  <si>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</si>
  <si>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</si>
  <si>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</si>
  <si>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</si>
  <si>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</si>
  <si>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</si>
  <si>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</si>
  <si>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</si>
  <si>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</si>
  <si>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</si>
  <si>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</si>
  <si>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</si>
  <si>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</si>
  <si>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</si>
  <si>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</si>
  <si>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</si>
  <si>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</si>
  <si>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</si>
  <si>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</si>
  <si>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</si>
  <si>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</si>
  <si>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</si>
  <si>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</si>
  <si>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</si>
  <si>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</si>
  <si>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</si>
  <si>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</si>
  <si>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</si>
  <si>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</si>
  <si>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</si>
  <si>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</si>
  <si>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</si>
  <si>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</si>
  <si>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</si>
  <si>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</si>
  <si>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</si>
  <si>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</si>
  <si>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</si>
  <si>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</si>
  <si>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</si>
  <si>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</si>
  <si>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</si>
  <si>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</si>
  <si>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</si>
  <si>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</si>
  <si>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</si>
  <si>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</si>
  <si>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</si>
  <si>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</si>
  <si>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</si>
  <si>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</si>
  <si>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</si>
  <si>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</si>
  <si>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</si>
  <si>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</si>
  <si>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</si>
  <si>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</si>
  <si>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</si>
  <si>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</si>
  <si>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</si>
  <si>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</si>
  <si>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</si>
  <si>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</si>
  <si>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</si>
  <si>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</si>
  <si>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</si>
  <si>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</si>
  <si>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</si>
  <si>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</si>
  <si>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</si>
  <si>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</si>
  <si>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</si>
  <si>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</si>
  <si>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</si>
  <si>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</si>
  <si>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</si>
  <si>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</si>
  <si>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</si>
  <si>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</si>
  <si>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</si>
  <si>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</si>
  <si>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</si>
  <si>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</si>
  <si>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</si>
  <si>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</si>
  <si>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</si>
  <si>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</si>
  <si>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</si>
  <si>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</si>
  <si>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</si>
  <si>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</si>
  <si>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</si>
  <si>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</si>
  <si>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</si>
  <si>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</si>
  <si>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</si>
  <si>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</si>
  <si>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</si>
  <si>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</si>
  <si>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</si>
  <si>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</si>
  <si>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</si>
  <si>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</si>
  <si>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</si>
  <si>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</si>
  <si>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</si>
  <si>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</si>
  <si>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</si>
  <si>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</si>
  <si>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</si>
  <si>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</si>
  <si>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</si>
  <si>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</si>
  <si>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</si>
  <si>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</si>
  <si>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</si>
  <si>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</si>
  <si>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</si>
  <si>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</si>
  <si>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</si>
  <si>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</si>
  <si>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</si>
  <si>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</si>
  <si>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</si>
  <si>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</si>
  <si>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</si>
  <si>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</si>
  <si>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</si>
  <si>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</si>
  <si>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</si>
  <si>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</si>
  <si>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</si>
  <si>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</si>
  <si>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</si>
  <si>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</si>
  <si>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</si>
  <si>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</si>
  <si>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</si>
  <si>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</si>
  <si>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</si>
  <si>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</si>
  <si>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</si>
  <si>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</si>
  <si>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</si>
  <si>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</si>
  <si>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</si>
  <si>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</si>
  <si>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</si>
  <si>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</si>
  <si>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</si>
  <si>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</si>
  <si>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</si>
  <si>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</si>
  <si>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</si>
  <si>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</si>
  <si>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</si>
  <si>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</si>
  <si>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</si>
  <si>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</si>
  <si>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</si>
  <si>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</si>
  <si>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</si>
  <si>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</si>
  <si>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</si>
  <si>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</si>
  <si>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</si>
  <si>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</si>
  <si>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</si>
  <si>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</si>
  <si>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</si>
  <si>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</si>
  <si>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</si>
  <si>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</si>
  <si>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</si>
  <si>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</si>
  <si>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</si>
  <si>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</si>
  <si>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</si>
  <si>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</si>
  <si>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</si>
  <si>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</si>
  <si>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</si>
  <si>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</si>
  <si>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</si>
  <si>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</si>
  <si>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</si>
  <si>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</si>
  <si>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</si>
  <si>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</si>
  <si>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</si>
  <si>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</si>
  <si>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</si>
  <si>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</si>
  <si>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</si>
  <si>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</si>
  <si>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</si>
  <si>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</si>
  <si>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</si>
  <si>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</si>
  <si>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</si>
  <si>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</si>
  <si>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</si>
  <si>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</si>
  <si>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</si>
  <si>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</si>
  <si>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</si>
  <si>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</si>
  <si>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</si>
  <si>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</si>
  <si>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</si>
  <si>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</si>
  <si>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</si>
  <si>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</si>
  <si>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</si>
  <si>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</si>
  <si>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</si>
  <si>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</si>
  <si>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</si>
  <si>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</si>
  <si>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</si>
  <si>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</si>
  <si>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</si>
  <si>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</si>
  <si>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</si>
  <si>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</si>
  <si>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</si>
  <si>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</si>
  <si>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</si>
  <si>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</si>
  <si>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</si>
  <si>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</si>
  <si>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</si>
  <si>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</si>
  <si>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</si>
  <si>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</si>
  <si>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</si>
  <si>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</si>
  <si>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</si>
  <si>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</si>
  <si>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</si>
  <si>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</si>
  <si>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</si>
  <si>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</si>
  <si>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</si>
  <si>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</si>
  <si>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</si>
  <si>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</si>
  <si>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</si>
  <si>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</si>
  <si>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</si>
  <si>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</si>
  <si>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</si>
  <si>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</si>
  <si>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</si>
  <si>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</si>
  <si>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</si>
  <si>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</si>
  <si>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</si>
  <si>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</si>
  <si>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</si>
  <si>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</si>
  <si>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</si>
  <si>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</si>
  <si>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</si>
  <si>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</si>
  <si>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</si>
  <si>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</si>
  <si>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</si>
  <si>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</si>
  <si>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</si>
  <si>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</si>
  <si>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</si>
  <si>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</si>
  <si>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</si>
  <si>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</si>
  <si>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</si>
  <si>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</si>
  <si>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</si>
  <si>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</si>
  <si>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</si>
  <si>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</si>
  <si>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</si>
  <si>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</si>
  <si>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</si>
  <si>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</si>
  <si>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</si>
  <si>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</si>
  <si>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</si>
  <si>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</si>
  <si>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</si>
  <si>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</si>
  <si>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</si>
  <si>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</si>
  <si>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</si>
  <si>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</si>
  <si>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</si>
  <si>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</si>
  <si>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</si>
  <si>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</si>
  <si>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</si>
  <si>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</si>
  <si>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</si>
  <si>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</si>
  <si>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</si>
  <si>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</si>
  <si>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</si>
  <si>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</si>
  <si>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</si>
  <si>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</si>
  <si>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</si>
  <si>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</si>
  <si>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</si>
  <si>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</si>
  <si>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</si>
  <si>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</si>
  <si>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</si>
  <si>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</si>
  <si>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</si>
  <si>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</si>
  <si>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</si>
  <si>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</si>
  <si>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</si>
  <si>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</si>
  <si>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</si>
  <si>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</si>
  <si>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</si>
  <si>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</si>
  <si>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</si>
  <si>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</si>
  <si>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</si>
  <si>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</si>
  <si>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</si>
  <si>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</si>
  <si>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</si>
  <si>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</si>
  <si>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</si>
  <si>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</si>
  <si>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</si>
  <si>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</si>
  <si>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</si>
  <si>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</si>
  <si>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</si>
  <si>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</si>
  <si>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</si>
  <si>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</si>
  <si>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</si>
  <si>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</si>
  <si>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</si>
  <si>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</si>
  <si>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</si>
  <si>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</si>
  <si>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</si>
  <si>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</si>
  <si>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</si>
  <si>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</si>
  <si>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</si>
  <si>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</si>
  <si>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</si>
  <si>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</si>
  <si>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</si>
  <si>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</si>
  <si>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</si>
  <si>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</si>
  <si>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</si>
  <si>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</si>
  <si>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</si>
  <si>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</si>
  <si>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</si>
  <si>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</si>
  <si>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</si>
  <si>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</si>
  <si>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</si>
  <si>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</si>
  <si>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</si>
  <si>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</si>
  <si>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</si>
  <si>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</si>
  <si>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</si>
  <si>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</si>
  <si>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</si>
  <si>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</si>
  <si>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</si>
  <si>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</si>
  <si>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</si>
  <si>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</si>
  <si>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</si>
  <si>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</si>
  <si>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</si>
  <si>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</si>
  <si>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</si>
  <si>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</si>
  <si>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</si>
  <si>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</si>
  <si>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</si>
  <si>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</si>
  <si>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</si>
  <si>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</si>
  <si>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</si>
  <si>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</si>
  <si>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</si>
  <si>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</si>
  <si>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</si>
  <si>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</si>
  <si>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</si>
  <si>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</si>
  <si>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</si>
  <si>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</si>
  <si>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</si>
  <si>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</si>
  <si>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</si>
  <si>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</si>
  <si>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</si>
  <si>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</si>
  <si>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</si>
  <si>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</si>
  <si>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</si>
  <si>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</si>
  <si>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</si>
  <si>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</si>
  <si>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</si>
  <si>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</si>
  <si>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</si>
  <si>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</si>
  <si>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</si>
  <si>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</si>
  <si>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</si>
  <si>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</si>
  <si>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</si>
  <si>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</si>
  <si>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</si>
  <si>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</si>
  <si>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</si>
  <si>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</si>
  <si>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</si>
  <si>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</si>
  <si>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</si>
  <si>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</si>
  <si>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</si>
  <si>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</si>
  <si>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</si>
  <si>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</si>
  <si>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</si>
  <si>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</si>
  <si>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</si>
  <si>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</si>
  <si>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</si>
  <si>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</si>
  <si>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</si>
  <si>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</si>
  <si>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</si>
  <si>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</si>
  <si>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</si>
  <si>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</si>
  <si>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</si>
  <si>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</si>
  <si>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</si>
  <si>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</si>
  <si>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</si>
  <si>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</si>
  <si>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</si>
  <si>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</si>
  <si>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</si>
  <si>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</si>
  <si>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</si>
  <si>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</si>
  <si>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</si>
  <si>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</si>
  <si>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</si>
  <si>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</si>
  <si>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</si>
  <si>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</si>
  <si>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</si>
  <si>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</si>
  <si>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</si>
  <si>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</si>
  <si>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</si>
  <si>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</si>
  <si>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</si>
  <si>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</si>
  <si>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</si>
  <si>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</si>
  <si>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</si>
  <si>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</si>
  <si>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</si>
  <si>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</si>
  <si>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</si>
  <si>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</si>
  <si>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</si>
  <si>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</si>
  <si>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</si>
  <si>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</si>
  <si>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</si>
  <si>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</si>
  <si>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</si>
  <si>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</si>
  <si>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</si>
  <si>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</si>
  <si>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</si>
  <si>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</si>
  <si>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</si>
  <si>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</si>
  <si>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</si>
  <si>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</si>
  <si>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</si>
  <si>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</si>
  <si>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</si>
  <si>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</si>
  <si>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</si>
  <si>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</si>
  <si>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</si>
  <si>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</si>
  <si>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</si>
  <si>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</si>
  <si>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</si>
  <si>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</si>
  <si>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</si>
  <si>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</si>
  <si>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</si>
  <si>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</si>
  <si>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</si>
  <si>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</si>
  <si>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</si>
  <si>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</si>
  <si>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</si>
  <si>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</si>
  <si>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</si>
  <si>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</si>
  <si>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</si>
  <si>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</si>
  <si>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</si>
  <si>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</si>
  <si>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</si>
  <si>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</si>
  <si>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</si>
  <si>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</si>
  <si>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</si>
  <si>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</si>
  <si>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</si>
  <si>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</si>
  <si>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</si>
  <si>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</si>
  <si>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</si>
  <si>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</si>
  <si>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</si>
  <si>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</si>
  <si>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</si>
  <si>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</si>
  <si>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</si>
  <si>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</si>
  <si>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</si>
  <si>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</si>
  <si>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</si>
  <si>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</si>
  <si>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</si>
  <si>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</si>
  <si>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</si>
  <si>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</si>
  <si>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</si>
  <si>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</si>
  <si>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</si>
  <si>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</si>
  <si>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</si>
  <si>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</si>
  <si>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</si>
  <si>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</si>
  <si>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</si>
  <si>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</si>
  <si>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</si>
  <si>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</si>
  <si>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</si>
  <si>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</si>
  <si>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</si>
  <si>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</si>
  <si>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</si>
  <si>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</si>
  <si>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</si>
  <si>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</si>
  <si>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</si>
  <si>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</si>
  <si>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</si>
  <si>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</si>
  <si>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</si>
  <si>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</si>
  <si>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</si>
  <si>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</si>
  <si>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</si>
  <si>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</si>
  <si>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</si>
  <si>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</si>
  <si>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</si>
  <si>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</si>
  <si>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</si>
  <si>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</si>
  <si>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</si>
  <si>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</si>
  <si>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</si>
  <si>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</si>
  <si>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</si>
  <si>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</si>
  <si>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</si>
  <si>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</si>
  <si>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</si>
  <si>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</si>
  <si>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</si>
  <si>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</si>
  <si>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</si>
  <si>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</si>
  <si>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</si>
  <si>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</si>
  <si>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</si>
  <si>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</si>
  <si>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</si>
  <si>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</si>
  <si>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</si>
  <si>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</si>
  <si>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</si>
  <si>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</si>
  <si>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</si>
  <si>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</si>
  <si>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</si>
  <si>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</si>
  <si>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</si>
  <si>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</si>
  <si>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</si>
  <si>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</si>
  <si>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</si>
  <si>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</si>
  <si>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</si>
  <si>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</si>
  <si>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</si>
  <si>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</si>
  <si>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</si>
  <si>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</si>
  <si>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</si>
  <si>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</si>
  <si>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</si>
  <si>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</si>
  <si>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</si>
  <si>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</si>
  <si>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</si>
  <si>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</si>
  <si>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</si>
  <si>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</si>
  <si>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</si>
  <si>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</si>
  <si>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</si>
  <si>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</si>
  <si>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</si>
  <si>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</si>
  <si>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</si>
  <si>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</si>
  <si>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</si>
  <si>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</si>
  <si>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</si>
  <si>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</si>
  <si>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</si>
  <si>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</si>
  <si>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</si>
  <si>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</si>
  <si>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</si>
  <si>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</si>
  <si>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</si>
  <si>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</si>
  <si>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</si>
  <si>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</si>
  <si>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</si>
  <si>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</si>
  <si>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</si>
  <si>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</si>
  <si>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</si>
  <si>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</si>
  <si>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</si>
  <si>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</si>
  <si>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</si>
  <si>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</si>
  <si>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</si>
  <si>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</si>
  <si>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</si>
  <si>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</si>
  <si>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</si>
  <si>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</si>
  <si>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</si>
  <si>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</si>
  <si>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</si>
  <si>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</si>
  <si>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</si>
  <si>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</si>
  <si>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</si>
  <si>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</si>
  <si>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</si>
  <si>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</si>
  <si>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</si>
  <si>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</si>
  <si>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</si>
  <si>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</si>
  <si>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</si>
  <si>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</si>
  <si>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</si>
  <si>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</si>
  <si>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</si>
  <si>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</si>
  <si>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</si>
  <si>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</si>
  <si>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</si>
  <si>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</si>
  <si>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</si>
  <si>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</si>
  <si>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</si>
  <si>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</si>
  <si>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</si>
  <si>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</si>
  <si>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</si>
  <si>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</si>
  <si>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</si>
  <si>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</si>
  <si>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</si>
  <si>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</si>
  <si>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</si>
  <si>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</si>
  <si>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</si>
  <si>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</si>
  <si>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</si>
  <si>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</si>
  <si>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</si>
  <si>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</si>
  <si>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</si>
  <si>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</si>
  <si>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</si>
  <si>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</si>
  <si>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</si>
  <si>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</si>
  <si>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</si>
  <si>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</si>
  <si>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</si>
  <si>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</si>
  <si>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</si>
  <si>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</si>
  <si>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</si>
  <si>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</si>
  <si>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</si>
  <si>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</si>
  <si>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</si>
  <si>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</si>
  <si>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</si>
  <si>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</si>
  <si>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</si>
  <si>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</si>
  <si>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</si>
  <si>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</si>
  <si>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</si>
  <si>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</si>
  <si>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</si>
  <si>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</si>
  <si>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</si>
  <si>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</si>
  <si>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</si>
  <si>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</si>
  <si>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</si>
  <si>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</si>
  <si>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</si>
  <si>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</si>
  <si>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</si>
  <si>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</si>
  <si>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</si>
  <si>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</si>
  <si>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</si>
  <si>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</si>
  <si>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</si>
  <si>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</si>
  <si>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</si>
  <si>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</si>
  <si>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</si>
  <si>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</si>
  <si>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</si>
  <si>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</si>
  <si>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</si>
  <si>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</si>
  <si>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</si>
  <si>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</si>
  <si>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</si>
  <si>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</si>
  <si>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</si>
  <si>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</si>
  <si>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</si>
  <si>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</si>
  <si>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</si>
  <si>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</si>
  <si>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</si>
  <si>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</si>
  <si>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</si>
  <si>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</si>
  <si>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</si>
  <si>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</si>
  <si>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</si>
  <si>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</si>
  <si>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</si>
  <si>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</si>
  <si>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</si>
  <si>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</si>
  <si>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</si>
  <si>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</si>
  <si>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</si>
  <si>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</si>
  <si>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</si>
  <si>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</si>
  <si>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</si>
  <si>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</si>
  <si>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</si>
  <si>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</si>
  <si>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</si>
  <si>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</si>
  <si>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</si>
  <si>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</si>
  <si>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</si>
  <si>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</si>
  <si>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</si>
  <si>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</si>
  <si>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</si>
  <si>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</si>
  <si>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</si>
  <si>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</si>
  <si>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</si>
  <si>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</si>
  <si>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</si>
  <si>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</si>
  <si>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</si>
  <si>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</si>
  <si>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</si>
  <si>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</si>
  <si>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</si>
  <si>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</si>
  <si>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</si>
  <si>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</si>
  <si>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</si>
  <si>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</si>
  <si>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</si>
  <si>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</si>
  <si>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</si>
  <si>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</si>
  <si>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</si>
  <si>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</si>
  <si>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</si>
  <si>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</si>
  <si>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</si>
  <si>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</si>
  <si>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</si>
  <si>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</si>
  <si>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</si>
  <si>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</si>
  <si>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</si>
  <si>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</si>
  <si>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</si>
  <si>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</si>
  <si>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</si>
  <si>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</si>
  <si>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</si>
  <si>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</si>
  <si>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</si>
  <si>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</si>
  <si>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</si>
  <si>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</si>
  <si>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</si>
  <si>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</si>
  <si>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</si>
  <si>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</si>
  <si>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</si>
  <si>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</si>
  <si>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</si>
  <si>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</si>
  <si>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</si>
  <si>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</si>
  <si>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</si>
  <si>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</si>
  <si>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</si>
  <si>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</si>
  <si>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</si>
  <si>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</si>
  <si>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</si>
  <si>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</si>
  <si>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</si>
  <si>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</si>
  <si>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</si>
  <si>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</si>
  <si>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</si>
  <si>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</si>
  <si>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</si>
  <si>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</si>
  <si>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</si>
  <si>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</si>
  <si>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</si>
  <si>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</si>
  <si>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</si>
  <si>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</si>
  <si>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</si>
  <si>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</si>
  <si>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</si>
  <si>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</si>
  <si>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</si>
  <si>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</si>
  <si>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</si>
  <si>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</si>
  <si>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</si>
  <si>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</si>
  <si>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</si>
  <si>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</si>
  <si>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</si>
  <si>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</si>
  <si>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</si>
  <si>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</si>
  <si>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</si>
  <si>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</si>
  <si>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</si>
  <si>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</si>
  <si>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</si>
  <si>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</si>
  <si>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</si>
  <si>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</si>
  <si>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</si>
  <si>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</si>
  <si>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</si>
  <si>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</si>
  <si>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</si>
  <si>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</si>
  <si>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</si>
  <si>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</si>
  <si>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</si>
  <si>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</si>
  <si>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</si>
  <si>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</si>
  <si>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</si>
  <si>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</si>
  <si>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</si>
  <si>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</si>
  <si>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</si>
  <si>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</si>
  <si>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</si>
  <si>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</si>
  <si>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</si>
  <si>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</si>
  <si>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</si>
  <si>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</si>
  <si>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</si>
  <si>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</si>
  <si>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</si>
  <si>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</si>
  <si>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</si>
  <si>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</si>
  <si>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</si>
  <si>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</si>
  <si>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</si>
  <si>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</si>
  <si>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</si>
  <si>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</si>
  <si>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</si>
  <si>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</si>
  <si>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</si>
  <si>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</si>
  <si>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</si>
  <si>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</si>
  <si>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</si>
  <si>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</si>
  <si>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</si>
  <si>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</si>
  <si>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</si>
  <si>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</si>
  <si>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</si>
  <si>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</si>
  <si>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</si>
  <si>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</si>
  <si>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</si>
  <si>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</si>
  <si>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</si>
  <si>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</si>
  <si>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</si>
  <si>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</si>
  <si>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</si>
  <si>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</si>
  <si>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</si>
  <si>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</si>
  <si>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</si>
  <si>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</si>
  <si>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</si>
  <si>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</si>
  <si>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</si>
  <si>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</si>
  <si>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</si>
  <si>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</si>
  <si>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</si>
  <si>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</si>
  <si>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</si>
  <si>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</si>
  <si>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</si>
  <si>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</si>
  <si>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</si>
  <si>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</si>
  <si>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</si>
  <si>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</si>
  <si>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</si>
  <si>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</si>
  <si>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</si>
  <si>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</si>
  <si>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</si>
  <si>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</si>
  <si>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</si>
  <si>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</si>
  <si>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</si>
  <si>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</si>
  <si>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</si>
  <si>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</si>
  <si>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</si>
  <si>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</si>
  <si>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</si>
  <si>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</si>
  <si>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</si>
  <si>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</si>
  <si>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</si>
  <si>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</si>
  <si>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</si>
  <si>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</si>
  <si>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</si>
  <si>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</si>
  <si>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</si>
  <si>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</si>
  <si>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</si>
  <si>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</si>
  <si>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</si>
  <si>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</si>
  <si>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</si>
  <si>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</si>
  <si>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</si>
  <si>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</si>
  <si>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</si>
  <si>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</si>
  <si>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</si>
  <si>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</si>
  <si>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</si>
  <si>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</si>
  <si>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</si>
  <si>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</si>
  <si>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</si>
  <si>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</si>
  <si>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</si>
  <si>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</si>
  <si>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</si>
  <si>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</si>
  <si>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</si>
  <si>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</si>
  <si>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</si>
  <si>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</si>
  <si>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</si>
  <si>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</si>
  <si>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</si>
  <si>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</si>
  <si>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</si>
  <si>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</si>
  <si>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</si>
  <si>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</si>
  <si>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</si>
  <si>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</si>
  <si>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</si>
  <si>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</si>
  <si>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</si>
  <si>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</si>
  <si>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</si>
  <si>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</si>
  <si>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</si>
  <si>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</si>
  <si>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</si>
  <si>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</si>
  <si>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</si>
  <si>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</si>
  <si>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</si>
  <si>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</si>
  <si>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</si>
  <si>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</si>
  <si>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</si>
  <si>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</si>
  <si>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</si>
  <si>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</si>
  <si>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</si>
  <si>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</si>
  <si>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</si>
  <si>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</si>
  <si>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</si>
  <si>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</si>
  <si>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</si>
  <si>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</si>
  <si>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</si>
  <si>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</si>
  <si>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</si>
  <si>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</si>
  <si>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</si>
  <si>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</si>
  <si>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</si>
  <si>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</si>
  <si>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</si>
  <si>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</si>
  <si>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</si>
  <si>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</si>
  <si>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</si>
  <si>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</si>
  <si>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</si>
  <si>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</si>
  <si>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</si>
  <si>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</si>
  <si>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</si>
  <si>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</si>
  <si>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</si>
  <si>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</si>
  <si>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</si>
  <si>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</si>
  <si>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</si>
  <si>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</si>
  <si>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</si>
  <si>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</si>
  <si>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</si>
  <si>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</si>
  <si>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</si>
  <si>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</si>
  <si>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</si>
  <si>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</si>
  <si>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</si>
  <si>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</si>
  <si>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</si>
  <si>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</si>
  <si>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</si>
  <si>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</si>
  <si>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</si>
  <si>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</si>
  <si>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</si>
  <si>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</si>
  <si>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</si>
  <si>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</si>
  <si>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</si>
  <si>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</si>
  <si>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</si>
  <si>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</si>
  <si>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</si>
  <si>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</si>
  <si>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</si>
  <si>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</si>
  <si>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</si>
  <si>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</si>
  <si>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</si>
  <si>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</si>
  <si>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</si>
  <si>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</si>
  <si>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</si>
  <si>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</si>
  <si>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</si>
  <si>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</si>
  <si>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</si>
  <si>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</si>
  <si>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</si>
  <si>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</si>
  <si>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</si>
  <si>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</si>
  <si>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</si>
  <si>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</si>
  <si>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</si>
  <si>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</si>
  <si>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</si>
  <si>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</si>
  <si>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</si>
  <si>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</si>
  <si>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</si>
  <si>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</si>
  <si>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</si>
  <si>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</si>
  <si>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</si>
  <si>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</si>
  <si>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</si>
  <si>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</si>
  <si>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</si>
  <si>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</si>
  <si>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</si>
  <si>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</si>
  <si>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</si>
  <si>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</si>
  <si>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</si>
  <si>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</si>
  <si>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</si>
  <si>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</si>
  <si>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</si>
  <si>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</si>
  <si>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</si>
  <si>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</si>
  <si>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</si>
  <si>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</si>
  <si>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</si>
  <si>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</si>
  <si>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</si>
  <si>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</si>
  <si>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</si>
  <si>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</si>
  <si>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</si>
  <si>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</si>
  <si>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</si>
  <si>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</si>
  <si>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</si>
  <si>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</si>
  <si>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</si>
  <si>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</si>
  <si>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</si>
  <si>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</si>
  <si>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</si>
  <si>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</si>
  <si>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</si>
  <si>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</si>
  <si>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</si>
  <si>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</si>
  <si>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</si>
  <si>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</si>
  <si>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</si>
  <si>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</si>
  <si>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</si>
  <si>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</si>
  <si>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</si>
  <si>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</si>
  <si>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</si>
  <si>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</si>
  <si>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</si>
  <si>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</si>
  <si>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</si>
  <si>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</si>
  <si>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</si>
  <si>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</si>
  <si>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</si>
  <si>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</si>
  <si>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</si>
  <si>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</si>
  <si>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</si>
  <si>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</si>
  <si>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</si>
  <si>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</si>
  <si>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</si>
  <si>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</si>
  <si>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</si>
  <si>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</si>
  <si>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</si>
  <si>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</si>
  <si>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</si>
  <si>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</si>
  <si>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</si>
  <si>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</si>
  <si>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</si>
  <si>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</si>
  <si>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</si>
  <si>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</si>
  <si>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</si>
  <si>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</si>
  <si>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</si>
  <si>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</si>
  <si>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</si>
  <si>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</si>
  <si>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</si>
  <si>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</si>
  <si>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</si>
  <si>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</si>
  <si>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</si>
  <si>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</si>
  <si>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</si>
  <si>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</si>
  <si>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</si>
  <si>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</si>
  <si>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</si>
  <si>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</si>
  <si>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</si>
  <si>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</si>
  <si>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</si>
  <si>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</si>
  <si>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</si>
  <si>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</si>
  <si>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</si>
  <si>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</si>
  <si>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</si>
  <si>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</si>
  <si>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</si>
  <si>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</si>
  <si>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</si>
  <si>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</si>
  <si>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</si>
  <si>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</si>
  <si>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</si>
  <si>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</si>
  <si>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</si>
  <si>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</si>
  <si>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</si>
  <si>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</si>
  <si>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</si>
  <si>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</si>
  <si>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</si>
  <si>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</si>
  <si>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</si>
  <si>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</si>
  <si>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</si>
  <si>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</si>
  <si>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</si>
  <si>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</si>
  <si>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</si>
  <si>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</si>
  <si>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</si>
  <si>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</si>
  <si>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</si>
  <si>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</si>
  <si>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</si>
  <si>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</si>
  <si>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</si>
  <si>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</si>
  <si>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</si>
  <si>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</si>
  <si>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</si>
  <si>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</si>
  <si>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</si>
  <si>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</si>
  <si>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</si>
  <si>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</si>
  <si>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</si>
  <si>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</si>
  <si>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</si>
  <si>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</si>
  <si>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</si>
  <si>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</si>
  <si>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</si>
  <si>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</si>
  <si>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</si>
  <si>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</si>
  <si>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</si>
  <si>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</si>
  <si>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</si>
  <si>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</si>
  <si>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</si>
  <si>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</si>
  <si>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</si>
  <si>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</si>
  <si>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</si>
  <si>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</si>
  <si>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</si>
  <si>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</si>
  <si>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</si>
  <si>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</si>
  <si>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</si>
  <si>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</si>
  <si>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</si>
  <si>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</si>
  <si>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</si>
  <si>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</si>
  <si>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</si>
  <si>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</si>
  <si>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</si>
  <si>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</si>
  <si>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</si>
  <si>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</si>
  <si>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</si>
  <si>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</si>
  <si>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</si>
  <si>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</si>
  <si>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</si>
  <si>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</si>
  <si>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</si>
  <si>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</si>
  <si>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</si>
  <si>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</si>
  <si>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</si>
  <si>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</si>
  <si>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</si>
  <si>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</si>
  <si>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</si>
  <si>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</si>
  <si>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</si>
  <si>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</si>
  <si>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</si>
  <si>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</si>
  <si>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</si>
  <si>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</si>
  <si>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</si>
  <si>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</si>
  <si>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</si>
  <si>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</si>
  <si>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</si>
  <si>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</si>
  <si>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</si>
  <si>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</si>
  <si>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</si>
  <si>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</si>
  <si>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</si>
  <si>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</si>
  <si>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</si>
  <si>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</si>
  <si>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</si>
  <si>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</si>
  <si>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</si>
  <si>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</si>
  <si>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</si>
  <si>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</si>
  <si>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</si>
  <si>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</si>
  <si>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</si>
  <si>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</si>
  <si>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</si>
  <si>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</si>
  <si>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</si>
  <si>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</si>
  <si>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</si>
  <si>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</si>
  <si>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</si>
  <si>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</si>
  <si>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</si>
  <si>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</si>
  <si>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</si>
  <si>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</si>
  <si>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</si>
  <si>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</si>
  <si>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</si>
  <si>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</si>
  <si>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</si>
  <si>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</si>
  <si>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</si>
  <si>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</si>
  <si>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</si>
  <si>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</si>
  <si>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</si>
  <si>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</si>
  <si>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</si>
  <si>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</si>
  <si>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</si>
  <si>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</si>
  <si>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</si>
  <si>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</si>
  <si>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</si>
  <si>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</si>
  <si>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</si>
  <si>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</si>
  <si>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</si>
  <si>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</si>
  <si>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</si>
  <si>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</si>
  <si>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</si>
  <si>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</si>
  <si>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</si>
  <si>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</si>
  <si>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</si>
  <si>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</si>
  <si>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</si>
  <si>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</si>
  <si>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</si>
  <si>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</si>
  <si>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</si>
  <si>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</si>
  <si>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</si>
  <si>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</si>
  <si>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</si>
  <si>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</si>
  <si>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</si>
  <si>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</si>
  <si>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</si>
  <si>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</si>
  <si>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</si>
  <si>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</si>
  <si>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</si>
  <si>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</si>
  <si>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</si>
  <si>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</si>
  <si>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</si>
  <si>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</si>
  <si>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</si>
  <si>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</si>
  <si>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</si>
  <si>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</si>
  <si>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</si>
  <si>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</si>
  <si>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</si>
  <si>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</si>
  <si>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</si>
  <si>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</si>
  <si>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</si>
  <si>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</si>
  <si>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</si>
  <si>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</si>
  <si>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</si>
  <si>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</si>
  <si>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</si>
  <si>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</si>
  <si>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</si>
  <si>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</si>
  <si>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</si>
  <si>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</si>
  <si>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</si>
  <si>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</si>
  <si>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</si>
  <si>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</si>
  <si>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</si>
  <si>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</si>
  <si>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</si>
  <si>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</si>
  <si>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</si>
  <si>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</si>
  <si>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</si>
  <si>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</si>
  <si>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</si>
  <si>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</si>
  <si>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</si>
  <si>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</si>
  <si>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</si>
  <si>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</si>
  <si>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</si>
  <si>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</si>
  <si>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</si>
  <si>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</si>
  <si>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</si>
  <si>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</si>
  <si>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</si>
  <si>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</si>
  <si>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</si>
  <si>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</si>
  <si>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</si>
  <si>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</si>
  <si>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</si>
  <si>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</si>
  <si>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</si>
  <si>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</si>
  <si>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</si>
  <si>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</si>
  <si>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</si>
  <si>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</si>
  <si>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</si>
  <si>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</si>
  <si>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</si>
  <si>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</si>
  <si>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</si>
  <si>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</si>
  <si>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</si>
  <si>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</si>
  <si>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</si>
  <si>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</si>
  <si>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</si>
  <si>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</si>
  <si>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</si>
  <si>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</si>
  <si>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</si>
  <si>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</si>
  <si>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</si>
  <si>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</si>
  <si>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</si>
  <si>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</si>
  <si>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</si>
  <si>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</si>
  <si>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</si>
  <si>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</si>
  <si>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</si>
  <si>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</si>
  <si>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</si>
  <si>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</si>
  <si>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</si>
  <si>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</si>
  <si>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</si>
  <si>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</si>
  <si>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</si>
  <si>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</si>
  <si>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</si>
  <si>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</si>
  <si>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</si>
  <si>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</si>
  <si>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</si>
  <si>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</si>
  <si>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</si>
  <si>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</si>
  <si>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</si>
  <si>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</si>
  <si>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</si>
  <si>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</si>
  <si>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</si>
  <si>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</si>
  <si>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</si>
  <si>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</si>
  <si>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</si>
  <si>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</si>
  <si>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</si>
  <si>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</si>
  <si>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</si>
  <si>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</si>
  <si>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</si>
  <si>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</si>
  <si>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</si>
  <si>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</si>
  <si>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</si>
  <si>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</si>
  <si>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</si>
  <si>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</si>
  <si>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</si>
  <si>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</si>
  <si>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</si>
  <si>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</si>
  <si>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</si>
  <si>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</si>
  <si>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</si>
  <si>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</si>
  <si>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</si>
  <si>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</si>
  <si>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</si>
  <si>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</si>
  <si>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</si>
  <si>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</si>
  <si>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</si>
  <si>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</si>
  <si>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</si>
  <si>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</si>
  <si>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</si>
  <si>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</si>
  <si>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</si>
  <si>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</si>
  <si>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</si>
  <si>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</si>
  <si>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</si>
  <si>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</si>
  <si>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</si>
  <si>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</si>
  <si>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</si>
  <si>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</si>
  <si>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</si>
  <si>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</si>
  <si>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</si>
  <si>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</si>
  <si>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</si>
  <si>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</si>
  <si>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</si>
  <si>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</si>
  <si>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</si>
  <si>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</si>
  <si>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</si>
  <si>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</si>
  <si>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</si>
  <si>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</si>
  <si>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</si>
  <si>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</si>
  <si>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</si>
  <si>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</si>
  <si>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</si>
  <si>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</si>
  <si>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</si>
  <si>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</si>
  <si>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</si>
  <si>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</si>
  <si>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</si>
  <si>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</si>
  <si>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</si>
  <si>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</si>
  <si>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</si>
  <si>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</si>
  <si>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</si>
  <si>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</si>
  <si>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</si>
  <si>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</si>
  <si>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</si>
  <si>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</si>
  <si>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</si>
  <si>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</si>
  <si>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</si>
  <si>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</si>
  <si>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</si>
  <si>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</si>
  <si>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</si>
  <si>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</si>
  <si>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</si>
  <si>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</si>
  <si>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</si>
  <si>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</si>
  <si>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</si>
  <si>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</si>
  <si>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</si>
  <si>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</si>
  <si>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</si>
  <si>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</si>
  <si>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</si>
  <si>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</si>
  <si>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</si>
  <si>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</si>
  <si>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</si>
  <si>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</si>
  <si>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</si>
  <si>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</si>
  <si>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</si>
  <si>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</si>
  <si>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</si>
  <si>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</si>
  <si>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</si>
  <si>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</si>
  <si>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</si>
  <si>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</si>
  <si>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</si>
  <si>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</si>
  <si>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</si>
  <si>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</si>
  <si>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</si>
  <si>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</si>
  <si>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</si>
  <si>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</si>
  <si>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</si>
  <si>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</si>
  <si>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</si>
  <si>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</si>
  <si>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</si>
  <si>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</si>
  <si>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</si>
  <si>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</si>
  <si>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</si>
  <si>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</si>
  <si>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</si>
  <si>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</si>
  <si>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</si>
  <si>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</si>
  <si>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</si>
  <si>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</si>
  <si>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</si>
  <si>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</si>
  <si>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</si>
  <si>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</si>
  <si>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</si>
  <si>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</si>
  <si>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</si>
  <si>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</si>
  <si>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</si>
  <si>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</si>
  <si>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</si>
  <si>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</si>
  <si>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</si>
  <si>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</si>
  <si>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</si>
  <si>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</si>
  <si>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</si>
  <si>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</si>
  <si>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</si>
  <si>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</si>
  <si>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</si>
  <si>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</si>
  <si>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</si>
  <si>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</si>
  <si>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</si>
  <si>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</si>
  <si>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</si>
  <si>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</si>
  <si>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</si>
  <si>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</si>
  <si>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</si>
  <si>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</si>
  <si>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</si>
  <si>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</si>
  <si>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</si>
  <si>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</si>
  <si>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</si>
  <si>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</si>
  <si>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</si>
  <si>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</si>
  <si>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</si>
  <si>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</si>
  <si>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</si>
  <si>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</si>
  <si>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</si>
  <si>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</si>
  <si>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</si>
  <si>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</si>
  <si>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</si>
  <si>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</si>
  <si>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</si>
  <si>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</si>
  <si>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</si>
  <si>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</si>
  <si>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</si>
  <si>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</si>
  <si>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</si>
  <si>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</si>
  <si>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</si>
  <si>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</si>
  <si>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</si>
  <si>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</si>
  <si>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</si>
  <si>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</si>
  <si>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</si>
  <si>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</si>
  <si>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</si>
  <si>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</si>
  <si>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</si>
  <si>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</si>
  <si>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</si>
  <si>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</si>
  <si>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</si>
  <si>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</si>
  <si>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</si>
  <si>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</si>
  <si>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</si>
  <si>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</si>
  <si>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</si>
  <si>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</si>
  <si>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</si>
  <si>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</si>
  <si>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</si>
  <si>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</si>
  <si>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</si>
  <si>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</si>
  <si>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</si>
  <si>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</si>
  <si>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</si>
  <si>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</si>
  <si>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</si>
  <si>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</si>
  <si>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</si>
  <si>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</si>
  <si>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</si>
  <si>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</si>
  <si>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</si>
  <si>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</si>
  <si>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</si>
  <si>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</si>
  <si>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</si>
  <si>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</si>
  <si>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</si>
  <si>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</si>
  <si>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</si>
  <si>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</si>
  <si>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</si>
  <si>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</si>
  <si>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</si>
  <si>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</si>
  <si>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</si>
  <si>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</si>
  <si>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</si>
  <si>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</si>
  <si>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</si>
  <si>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</si>
  <si>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</si>
  <si>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</si>
  <si>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</si>
  <si>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</si>
  <si>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</si>
  <si>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</si>
  <si>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</si>
  <si>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</si>
  <si>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</si>
  <si>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</si>
  <si>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</si>
  <si>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</si>
  <si>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</si>
  <si>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</si>
  <si>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</si>
  <si>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</si>
  <si>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</si>
  <si>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</si>
  <si>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</si>
  <si>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</si>
  <si>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</si>
  <si>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</si>
  <si>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</si>
  <si>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</si>
  <si>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</si>
  <si>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</si>
  <si>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</si>
  <si>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</si>
  <si>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</si>
  <si>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</si>
  <si>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</si>
  <si>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</si>
  <si>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</si>
  <si>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</si>
  <si>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</si>
  <si>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</si>
  <si>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</si>
  <si>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</si>
  <si>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</si>
  <si>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</si>
  <si>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</si>
  <si>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</si>
  <si>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</si>
  <si>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</si>
  <si>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</si>
  <si>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</si>
  <si>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</si>
  <si>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</si>
  <si>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</si>
  <si>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</si>
  <si>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</si>
  <si>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</si>
  <si>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</si>
  <si>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</si>
  <si>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</si>
  <si>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</si>
  <si>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</si>
  <si>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</si>
  <si>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</si>
  <si>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</si>
  <si>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</si>
  <si>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</si>
  <si>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</si>
  <si>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</si>
  <si>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</si>
  <si>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</si>
  <si>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</si>
  <si>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</si>
  <si>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</si>
  <si>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</si>
  <si>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</si>
  <si>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</si>
  <si>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</si>
  <si>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</si>
  <si>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</si>
  <si>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</si>
  <si>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</si>
  <si>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</si>
  <si>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</si>
  <si>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</si>
  <si>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</si>
  <si>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</si>
  <si>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</si>
  <si>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</si>
  <si>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</si>
  <si>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</si>
  <si>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</si>
  <si>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</si>
  <si>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</si>
  <si>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</si>
  <si>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</si>
  <si>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</si>
  <si>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</si>
  <si>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</si>
  <si>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</si>
  <si>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</si>
  <si>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</si>
  <si>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</si>
  <si>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</si>
  <si>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</si>
  <si>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</si>
  <si>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</si>
  <si>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</si>
  <si>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</si>
  <si>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</si>
  <si>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</si>
  <si>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</si>
  <si>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</si>
  <si>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</si>
  <si>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</si>
  <si>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</si>
  <si>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</si>
  <si>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</si>
  <si>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</si>
  <si>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</si>
  <si>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</si>
  <si>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</si>
  <si>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</si>
  <si>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</si>
  <si>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</si>
  <si>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</si>
  <si>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</si>
  <si>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</si>
  <si>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</si>
  <si>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</si>
  <si>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</si>
  <si>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</si>
  <si>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</si>
  <si>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</si>
  <si>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</si>
  <si>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</si>
  <si>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</si>
  <si>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</si>
  <si>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</si>
  <si>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</si>
  <si>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</si>
  <si>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</si>
  <si>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</si>
  <si>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</si>
  <si>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</si>
  <si>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</si>
  <si>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</si>
  <si>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</si>
  <si>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</si>
  <si>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</si>
  <si>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</si>
  <si>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</si>
  <si>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</si>
  <si>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</si>
  <si>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</si>
  <si>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</si>
  <si>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</si>
  <si>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</si>
  <si>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</si>
  <si>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</si>
  <si>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</si>
  <si>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</si>
  <si>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</si>
  <si>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</si>
  <si>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</si>
  <si>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</si>
  <si>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</si>
  <si>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</si>
  <si>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</si>
  <si>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</si>
  <si>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</si>
  <si>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</si>
  <si>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</si>
  <si>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</si>
  <si>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</si>
  <si>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</si>
  <si>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</si>
  <si>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</si>
  <si>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</si>
  <si>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</si>
  <si>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</si>
  <si>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</si>
  <si>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</si>
  <si>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</si>
  <si>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</si>
  <si>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</si>
  <si>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</si>
  <si>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</si>
  <si>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</si>
  <si>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</si>
  <si>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</si>
  <si>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</si>
  <si>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</si>
  <si>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</si>
  <si>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</si>
  <si>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</si>
  <si>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</si>
  <si>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</si>
  <si>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</si>
  <si>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</si>
  <si>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</si>
  <si>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</si>
  <si>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</si>
  <si>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</si>
  <si>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</si>
  <si>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</si>
  <si>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</si>
  <si>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</si>
  <si>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</si>
  <si>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</si>
  <si>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</si>
  <si>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</si>
  <si>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</si>
  <si>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</si>
  <si>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</si>
  <si>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</si>
  <si>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</si>
  <si>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</si>
  <si>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</si>
  <si>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</si>
  <si>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</si>
  <si>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</si>
  <si>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</si>
  <si>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</si>
  <si>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</si>
  <si>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</si>
  <si>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</si>
  <si>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</si>
  <si>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</si>
  <si>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</si>
  <si>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</si>
  <si>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</si>
  <si>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</si>
  <si>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</si>
  <si>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</si>
  <si>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</si>
  <si>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</si>
  <si>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</si>
  <si>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</si>
  <si>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</si>
  <si>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</si>
  <si>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</si>
  <si>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</si>
  <si>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</si>
  <si>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</si>
  <si>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</si>
  <si>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</si>
  <si>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</si>
  <si>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</si>
  <si>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</si>
  <si>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</si>
  <si>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</si>
  <si>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</si>
  <si>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</si>
  <si>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</si>
  <si>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</si>
  <si>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</si>
  <si>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</si>
  <si>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</si>
  <si>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</si>
  <si>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</si>
  <si>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</si>
  <si>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</si>
  <si>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</si>
  <si>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</si>
  <si>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</si>
  <si>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</si>
  <si>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</si>
  <si>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</si>
  <si>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</si>
  <si>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</si>
  <si>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</si>
  <si>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</si>
  <si>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</si>
  <si>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</si>
  <si>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</si>
  <si>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</si>
  <si>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</si>
  <si>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</si>
  <si>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</si>
  <si>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</si>
  <si>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</si>
  <si>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</si>
  <si>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</si>
  <si>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</si>
  <si>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</si>
  <si>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</si>
  <si>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</si>
  <si>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</si>
  <si>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</si>
  <si>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</si>
  <si>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</si>
  <si>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</si>
  <si>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</si>
  <si>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</si>
  <si>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</si>
  <si>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</si>
  <si>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</si>
  <si>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</si>
  <si>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</si>
  <si>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</si>
  <si>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</si>
  <si>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</si>
  <si>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</si>
  <si>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</si>
  <si>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</si>
  <si>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</si>
  <si>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</si>
  <si>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</si>
  <si>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</si>
  <si>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</si>
  <si>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</si>
  <si>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</si>
  <si>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</si>
  <si>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</si>
  <si>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</si>
  <si>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</si>
  <si>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</si>
  <si>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</si>
  <si>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</si>
  <si>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</si>
  <si>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</si>
  <si>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</si>
  <si>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</si>
  <si>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</si>
  <si>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</si>
  <si>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</si>
  <si>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</si>
  <si>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</si>
  <si>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</si>
  <si>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</si>
  <si>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</si>
  <si>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</si>
  <si>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</si>
  <si>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</si>
  <si>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</si>
  <si>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</si>
  <si>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</si>
  <si>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</si>
  <si>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</si>
  <si>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</si>
  <si>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</si>
  <si>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</si>
  <si>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</si>
  <si>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</si>
  <si>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</si>
  <si>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</si>
  <si>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</si>
  <si>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</si>
  <si>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</si>
  <si>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</si>
  <si>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</si>
  <si>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</si>
  <si>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</si>
  <si>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</si>
  <si>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</si>
  <si>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</si>
  <si>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</si>
  <si>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</si>
  <si>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</si>
  <si>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</si>
  <si>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</si>
  <si>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</si>
  <si>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</si>
  <si>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</si>
  <si>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</si>
  <si>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</si>
  <si>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</si>
  <si>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</si>
  <si>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</si>
  <si>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</si>
  <si>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</si>
  <si>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</si>
  <si>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</si>
  <si>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</si>
  <si>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</si>
  <si>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</si>
  <si>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</si>
  <si>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</si>
  <si>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</si>
  <si>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</si>
  <si>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</si>
  <si>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</si>
  <si>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</si>
  <si>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</si>
  <si>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</si>
  <si>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</si>
  <si>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</si>
  <si>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</si>
  <si>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</si>
  <si>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</si>
  <si>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</si>
  <si>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</si>
  <si>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</si>
  <si>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</si>
  <si>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</si>
  <si>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</si>
  <si>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</si>
  <si>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</si>
  <si>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</si>
  <si>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</si>
  <si>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</si>
  <si>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</si>
  <si>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</si>
  <si>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</si>
  <si>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</si>
  <si>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</si>
  <si>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</si>
  <si>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</si>
  <si>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</si>
  <si>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</si>
  <si>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</si>
  <si>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</si>
  <si>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</si>
  <si>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</si>
  <si>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</si>
  <si>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</si>
  <si>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</si>
  <si>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</si>
  <si>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</si>
  <si>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</si>
  <si>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</si>
  <si>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</si>
  <si>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</si>
  <si>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</si>
  <si>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</si>
  <si>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</si>
  <si>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</si>
  <si>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</si>
  <si>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</si>
  <si>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</si>
  <si>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</si>
  <si>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</si>
  <si>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</si>
  <si>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</si>
  <si>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</si>
  <si>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</si>
  <si>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</si>
  <si>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</si>
  <si>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</si>
  <si>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</si>
  <si>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</si>
  <si>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</si>
  <si>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</si>
  <si>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</si>
  <si>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</si>
  <si>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</si>
  <si>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</si>
  <si>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</si>
  <si>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</si>
  <si>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</si>
  <si>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</si>
  <si>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</si>
  <si>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</si>
  <si>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</si>
  <si>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</si>
  <si>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</si>
  <si>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</si>
  <si>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</si>
  <si>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</si>
  <si>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</si>
  <si>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</si>
  <si>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</si>
  <si>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</si>
  <si>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</si>
  <si>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</si>
  <si>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</si>
  <si>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</si>
  <si>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</si>
  <si>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</si>
  <si>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</si>
  <si>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</si>
  <si>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</si>
  <si>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</si>
  <si>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</si>
  <si>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</si>
  <si>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</si>
  <si>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</si>
  <si>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</si>
  <si>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</si>
  <si>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</si>
  <si>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</si>
  <si>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</si>
  <si>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</si>
  <si>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</si>
  <si>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</si>
  <si>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</si>
  <si>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</si>
  <si>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</si>
  <si>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</si>
  <si>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</si>
  <si>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</si>
  <si>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</si>
  <si>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</si>
  <si>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</si>
  <si>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</si>
  <si>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</si>
  <si>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</si>
  <si>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</si>
  <si>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</si>
  <si>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</si>
  <si>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</si>
  <si>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</si>
  <si>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</si>
  <si>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</si>
  <si>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</si>
  <si>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</si>
  <si>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</si>
  <si>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</si>
  <si>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</si>
  <si>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</si>
  <si>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</si>
  <si>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</si>
  <si>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</si>
  <si>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</si>
  <si>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</si>
  <si>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</si>
  <si>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</si>
  <si>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</si>
  <si>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</si>
  <si>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</si>
  <si>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</si>
  <si>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</si>
  <si>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</si>
  <si>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</si>
  <si>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</si>
  <si>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</si>
  <si>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</si>
  <si>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</si>
  <si>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</si>
  <si>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</si>
  <si>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</si>
  <si>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</si>
  <si>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</si>
  <si>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</si>
  <si>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</si>
  <si>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</si>
  <si>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</si>
  <si>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</si>
  <si>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</si>
  <si>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</si>
  <si>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</si>
  <si>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</si>
  <si>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</si>
  <si>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</si>
  <si>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</si>
  <si>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</si>
  <si>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</si>
  <si>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</si>
  <si>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</si>
  <si>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</si>
  <si>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</si>
  <si>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</si>
  <si>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</si>
  <si>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</si>
  <si>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</si>
  <si>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</si>
  <si>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</si>
  <si>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</si>
  <si>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</si>
  <si>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</si>
  <si>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</si>
  <si>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</si>
  <si>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</si>
  <si>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</si>
  <si>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</si>
  <si>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</si>
  <si>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</si>
  <si>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</si>
  <si>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</si>
  <si>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</si>
  <si>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</si>
  <si>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</si>
  <si>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</si>
  <si>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</si>
  <si>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</si>
  <si>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</si>
  <si>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</si>
  <si>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</si>
  <si>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</si>
  <si>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</si>
  <si>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</si>
  <si>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</si>
  <si>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</si>
  <si>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</si>
  <si>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</si>
  <si>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</si>
  <si>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</si>
  <si>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</si>
  <si>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</si>
  <si>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</si>
  <si>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</si>
  <si>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</si>
  <si>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</si>
  <si>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</si>
  <si>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</si>
  <si>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</si>
  <si>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</si>
  <si>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</si>
  <si>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</si>
  <si>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</si>
  <si>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</si>
  <si>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</si>
  <si>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</si>
  <si>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</si>
  <si>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</si>
  <si>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</si>
  <si>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</si>
  <si>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</si>
  <si>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</si>
  <si>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</si>
  <si>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</si>
  <si>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</si>
  <si>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</si>
  <si>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</si>
  <si>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</si>
  <si>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</si>
  <si>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</si>
  <si>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</si>
  <si>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</si>
  <si>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</si>
  <si>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</si>
  <si>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</si>
  <si>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</si>
  <si>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</si>
  <si>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</si>
  <si>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</si>
  <si>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</si>
  <si>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</si>
  <si>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</si>
  <si>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</si>
  <si>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</si>
  <si>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</si>
  <si>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</si>
  <si>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</si>
  <si>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</si>
  <si>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</si>
  <si>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</si>
  <si>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</si>
  <si>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</si>
  <si>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</si>
  <si>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</si>
  <si>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</si>
  <si>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</si>
  <si>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</si>
  <si>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</si>
  <si>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</si>
  <si>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</si>
  <si>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</si>
  <si>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</si>
  <si>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</si>
  <si>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</si>
  <si>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</si>
  <si>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</si>
  <si>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</si>
  <si>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</si>
  <si>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</si>
  <si>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</si>
  <si>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</si>
  <si>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</si>
  <si>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</si>
  <si>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</si>
  <si>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</si>
  <si>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</si>
  <si>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</si>
  <si>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</si>
  <si>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</si>
  <si>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</si>
  <si>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</si>
  <si>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</si>
  <si>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</si>
  <si>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</si>
  <si>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</si>
  <si>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</si>
  <si>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</si>
  <si>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</si>
  <si>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</si>
  <si>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</si>
  <si>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</si>
  <si>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</si>
  <si>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</si>
  <si>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</si>
  <si>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</si>
  <si>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</si>
  <si>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</si>
  <si>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</si>
  <si>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</si>
  <si>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</si>
  <si>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</si>
  <si>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</si>
  <si>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</si>
  <si>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</si>
  <si>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</si>
  <si>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</si>
  <si>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</si>
  <si>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</si>
  <si>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</si>
  <si>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</si>
  <si>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</si>
  <si>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</si>
  <si>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</si>
  <si>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</si>
  <si>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</si>
  <si>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</si>
  <si>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</si>
  <si>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</si>
  <si>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</si>
  <si>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</si>
  <si>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</si>
  <si>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</si>
  <si>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</si>
  <si>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</si>
  <si>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</si>
  <si>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</si>
  <si>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</si>
  <si>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</si>
  <si>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</si>
  <si>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</si>
  <si>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</si>
  <si>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</si>
  <si>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</si>
  <si>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</si>
  <si>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</si>
  <si>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</si>
  <si>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</si>
  <si>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</si>
  <si>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</si>
  <si>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</si>
  <si>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</si>
  <si>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</si>
  <si>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</si>
  <si>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</si>
  <si>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</si>
  <si>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</si>
  <si>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</si>
  <si>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</si>
  <si>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</si>
  <si>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</si>
  <si>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</si>
  <si>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</si>
  <si>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</si>
  <si>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</si>
  <si>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</si>
  <si>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</si>
  <si>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</si>
  <si>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</si>
  <si>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</si>
  <si>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</si>
  <si>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</si>
  <si>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</si>
  <si>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</si>
  <si>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</si>
  <si>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</si>
  <si>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</si>
  <si>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</si>
  <si>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</si>
  <si>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</si>
  <si>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</si>
  <si>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</si>
  <si>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</si>
  <si>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</si>
  <si>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</si>
  <si>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</si>
  <si>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</si>
  <si>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</si>
  <si>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</si>
  <si>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</si>
  <si>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</si>
  <si>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</si>
  <si>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</si>
  <si>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</si>
  <si>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</si>
  <si>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</si>
  <si>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</si>
  <si>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</si>
  <si>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</si>
  <si>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</si>
  <si>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</si>
  <si>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</si>
  <si>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</si>
  <si>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</si>
  <si>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</si>
  <si>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</si>
  <si>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</si>
  <si>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</si>
  <si>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</si>
  <si>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</si>
  <si>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</si>
  <si>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</si>
  <si>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</si>
  <si>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</si>
  <si>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</si>
  <si>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</si>
  <si>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</si>
  <si>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</si>
  <si>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</si>
  <si>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</si>
  <si>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</si>
  <si>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</si>
  <si>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</si>
  <si>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</si>
  <si>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</si>
  <si>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</si>
  <si>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</si>
  <si>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</si>
  <si>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</si>
  <si>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</si>
  <si>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</si>
  <si>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</si>
  <si>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</si>
  <si>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</si>
  <si>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</si>
  <si>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</si>
  <si>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</si>
  <si>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</si>
  <si>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</si>
  <si>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</si>
  <si>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</si>
  <si>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</si>
  <si>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</si>
  <si>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</si>
  <si>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</si>
  <si>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</si>
  <si>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</si>
  <si>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</si>
  <si>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</si>
  <si>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</si>
  <si>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</si>
  <si>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</si>
  <si>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</si>
  <si>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</si>
  <si>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</si>
  <si>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</si>
  <si>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</si>
  <si>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</si>
  <si>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</si>
  <si>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</si>
  <si>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</si>
  <si>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</si>
  <si>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</si>
  <si>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</si>
  <si>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</si>
  <si>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</si>
  <si>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</si>
  <si>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</si>
  <si>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</si>
  <si>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</si>
  <si>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</si>
  <si>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</si>
  <si>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</si>
  <si>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</si>
  <si>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</si>
  <si>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</si>
  <si>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</si>
  <si>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</si>
  <si>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</si>
  <si>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</si>
  <si>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</si>
  <si>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</si>
  <si>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</si>
  <si>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</si>
  <si>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</si>
  <si>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</si>
  <si>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</si>
  <si>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</si>
  <si>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</si>
  <si>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</si>
  <si>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</si>
  <si>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</si>
  <si>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</si>
  <si>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</si>
  <si>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</si>
  <si>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</si>
  <si>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</si>
  <si>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</si>
  <si>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</si>
  <si>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</si>
  <si>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</si>
  <si>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</si>
  <si>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</si>
  <si>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</si>
  <si>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</si>
  <si>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</si>
  <si>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</si>
  <si>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</si>
  <si>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</si>
  <si>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</si>
  <si>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</si>
  <si>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</si>
  <si>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</si>
  <si>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</si>
  <si>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</si>
  <si>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</si>
  <si>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</si>
  <si>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</si>
  <si>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</si>
  <si>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</si>
  <si>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</si>
  <si>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</si>
  <si>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</si>
  <si>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</si>
  <si>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</si>
  <si>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</si>
  <si>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</si>
  <si>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</si>
  <si>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</si>
  <si>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</si>
  <si>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</si>
  <si>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</si>
  <si>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</si>
  <si>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</si>
  <si>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</si>
  <si>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</si>
  <si>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</si>
  <si>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</si>
  <si>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</si>
  <si>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</si>
  <si>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</si>
  <si>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</si>
  <si>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</si>
  <si>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</si>
  <si>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</si>
  <si>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</si>
  <si>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</si>
  <si>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</si>
  <si>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</si>
  <si>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</si>
  <si>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</si>
  <si>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</si>
  <si>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</si>
  <si>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</si>
  <si>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</si>
  <si>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</si>
  <si>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</si>
  <si>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</si>
  <si>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</si>
  <si>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</si>
  <si>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</si>
  <si>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</si>
  <si>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</si>
  <si>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</si>
  <si>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</si>
  <si>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</si>
  <si>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</si>
  <si>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</si>
  <si>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</si>
  <si>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</si>
  <si>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</si>
  <si>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</si>
  <si>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</si>
  <si>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</si>
  <si>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</si>
  <si>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</si>
  <si>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</si>
  <si>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</si>
  <si>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</si>
  <si>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</si>
  <si>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</si>
  <si>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</si>
  <si>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</si>
  <si>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</si>
  <si>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</si>
  <si>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</si>
  <si>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</si>
  <si>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</si>
  <si>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</si>
  <si>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</si>
  <si>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</si>
  <si>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</si>
  <si>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</si>
  <si>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</si>
  <si>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</si>
  <si>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</si>
  <si>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</si>
  <si>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</si>
  <si>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</si>
  <si>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</si>
  <si>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</si>
  <si>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</si>
  <si>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</si>
  <si>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</si>
  <si>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</si>
  <si>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</si>
  <si>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</si>
  <si>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</si>
  <si>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</si>
  <si>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</si>
  <si>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</si>
  <si>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</si>
  <si>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</si>
  <si>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</si>
  <si>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</si>
  <si>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</si>
  <si>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</si>
  <si>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</si>
  <si>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</si>
  <si>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</si>
  <si>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</si>
  <si>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</si>
  <si>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</si>
  <si>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</si>
  <si>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</si>
  <si>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</si>
  <si>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</si>
  <si>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</si>
  <si>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</si>
  <si>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</si>
  <si>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</si>
  <si>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</si>
  <si>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</si>
  <si>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</si>
  <si>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</si>
  <si>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</si>
  <si>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</si>
  <si>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</si>
  <si>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</si>
  <si>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</si>
  <si>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</si>
  <si>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</si>
  <si>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</si>
  <si>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</si>
  <si>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</si>
  <si>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</si>
  <si>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</si>
  <si>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</si>
  <si>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</si>
  <si>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</si>
  <si>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</si>
  <si>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</si>
  <si>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</si>
  <si>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</si>
  <si>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</si>
  <si>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</si>
  <si>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</si>
  <si>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</si>
  <si>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</si>
  <si>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</si>
  <si>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</si>
  <si>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</si>
  <si>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</si>
  <si>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</si>
  <si>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</si>
  <si>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</si>
  <si>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</si>
  <si>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</si>
  <si>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</si>
  <si>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</si>
  <si>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</si>
  <si>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</si>
  <si>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</si>
  <si>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</si>
  <si>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</si>
  <si>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</si>
  <si>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</si>
  <si>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</si>
  <si>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</si>
  <si>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</si>
  <si>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</si>
  <si>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</si>
  <si>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</si>
  <si>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</si>
  <si>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</si>
  <si>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</si>
  <si>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</si>
  <si>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</si>
  <si>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</si>
  <si>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</si>
  <si>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</si>
  <si>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</si>
  <si>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</si>
  <si>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</si>
  <si>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</si>
  <si>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</si>
  <si>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</si>
  <si>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</si>
  <si>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</si>
  <si>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</si>
  <si>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</si>
  <si>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</si>
  <si>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</si>
  <si>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</si>
  <si>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</si>
  <si>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</si>
  <si>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</si>
  <si>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</si>
  <si>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</si>
  <si>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</si>
  <si>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</si>
  <si>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</si>
  <si>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</si>
  <si>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</si>
  <si>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</si>
  <si>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</si>
  <si>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</si>
  <si>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</si>
  <si>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</si>
  <si>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</si>
  <si>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</si>
  <si>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</si>
  <si>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</si>
  <si>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</si>
  <si>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</si>
  <si>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</si>
  <si>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</si>
  <si>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</si>
  <si>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</si>
  <si>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</si>
  <si>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</si>
  <si>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</si>
  <si>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</si>
  <si>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</si>
  <si>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</si>
  <si>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</si>
  <si>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</si>
  <si>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</si>
  <si>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</si>
  <si>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</si>
  <si>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</si>
  <si>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</si>
  <si>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</si>
  <si>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</si>
  <si>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</si>
  <si>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</si>
  <si>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</si>
  <si>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</si>
  <si>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</si>
  <si>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</si>
  <si>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</si>
  <si>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</si>
  <si>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</si>
  <si>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</si>
  <si>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</si>
  <si>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</si>
  <si>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</si>
  <si>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</si>
  <si>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</si>
  <si>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</si>
  <si>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</si>
  <si>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</si>
  <si>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</si>
  <si>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</si>
  <si>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</si>
  <si>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</si>
  <si>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</si>
  <si>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</si>
  <si>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</si>
  <si>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</si>
  <si>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</si>
  <si>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</si>
  <si>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</si>
  <si>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</si>
  <si>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</si>
  <si>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</si>
  <si>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</si>
  <si>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</si>
  <si>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</si>
  <si>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</si>
  <si>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</si>
  <si>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</si>
  <si>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</si>
  <si>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</si>
  <si>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</si>
  <si>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</si>
  <si>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</si>
  <si>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</si>
  <si>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</si>
  <si>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</si>
  <si>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</si>
  <si>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</si>
  <si>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</si>
  <si>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</si>
  <si>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</si>
  <si>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</si>
  <si>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</si>
  <si>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</si>
  <si>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</si>
  <si>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</si>
  <si>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</si>
  <si>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</si>
  <si>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</si>
  <si>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</si>
  <si>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</si>
  <si>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</si>
  <si>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</si>
  <si>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</si>
  <si>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</si>
  <si>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</si>
  <si>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</si>
  <si>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</si>
  <si>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</si>
  <si>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</si>
  <si>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</si>
  <si>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</si>
  <si>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</si>
  <si>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</si>
  <si>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</si>
  <si>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</si>
  <si>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</si>
  <si>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</si>
  <si>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</si>
  <si>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</si>
  <si>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</si>
  <si>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</si>
  <si>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</si>
  <si>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</si>
  <si>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</si>
  <si>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</si>
  <si>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</si>
  <si>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</si>
  <si>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</si>
  <si>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</si>
  <si>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</si>
  <si>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</si>
  <si>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</si>
  <si>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</si>
  <si>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</si>
  <si>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</si>
  <si>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</si>
  <si>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</si>
  <si>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</si>
  <si>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</si>
  <si>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</si>
  <si>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</si>
  <si>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</si>
  <si>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</si>
  <si>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</si>
  <si>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</si>
  <si>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</si>
  <si>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</si>
  <si>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</si>
  <si>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</si>
  <si>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</si>
  <si>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</si>
  <si>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</si>
  <si>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</si>
  <si>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</si>
  <si>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</si>
  <si>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</si>
  <si>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</si>
  <si>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</si>
  <si>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</si>
  <si>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</si>
  <si>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</si>
  <si>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</si>
  <si>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</si>
  <si>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</si>
  <si>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</si>
  <si>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</si>
  <si>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</si>
  <si>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</si>
  <si>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</si>
  <si>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</si>
  <si>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</si>
  <si>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</si>
  <si>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</si>
  <si>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</si>
  <si>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</si>
  <si>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</si>
  <si>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</si>
  <si>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</si>
  <si>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</si>
  <si>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</si>
  <si>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</si>
  <si>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</si>
  <si>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</si>
  <si>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</si>
  <si>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</si>
  <si>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</si>
  <si>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</si>
  <si>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</si>
  <si>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</si>
  <si>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</si>
  <si>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</si>
  <si>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</si>
  <si>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</si>
  <si>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</si>
  <si>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</si>
  <si>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</si>
  <si>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</si>
  <si>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</si>
  <si>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</si>
  <si>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</si>
  <si>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</si>
  <si>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</si>
  <si>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</si>
  <si>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</si>
  <si>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</si>
  <si>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</si>
  <si>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</si>
  <si>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</si>
  <si>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</si>
  <si>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</si>
  <si>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</si>
  <si>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</si>
  <si>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</si>
  <si>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</si>
  <si>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</si>
  <si>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</si>
  <si>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</si>
  <si>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</si>
  <si>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</si>
  <si>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</si>
  <si>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</si>
  <si>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</si>
  <si>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</si>
  <si>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</si>
  <si>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</si>
  <si>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</si>
  <si>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</si>
  <si>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</si>
  <si>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</si>
  <si>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</si>
  <si>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</si>
  <si>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</si>
  <si>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</si>
  <si>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</si>
  <si>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</si>
  <si>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</si>
  <si>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</si>
  <si>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</si>
  <si>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</si>
  <si>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</si>
  <si>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</si>
  <si>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</si>
  <si>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</si>
  <si>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</si>
  <si>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</si>
  <si>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</si>
  <si>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</si>
  <si>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</si>
  <si>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</si>
  <si>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</si>
  <si>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</si>
  <si>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</si>
  <si>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</si>
  <si>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</si>
  <si>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</si>
  <si>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</si>
  <si>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</si>
  <si>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</si>
  <si>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</si>
  <si>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</si>
  <si>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</si>
  <si>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</si>
  <si>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</si>
  <si>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</si>
  <si>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</si>
  <si>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</si>
  <si>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</si>
  <si>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</si>
  <si>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</si>
  <si>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</si>
  <si>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</si>
  <si>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</si>
  <si>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</si>
  <si>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</si>
  <si>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</si>
  <si>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</si>
  <si>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</si>
  <si>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</si>
  <si>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</si>
  <si>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</si>
  <si>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</si>
  <si>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</si>
  <si>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</si>
  <si>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</si>
  <si>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</si>
  <si>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</si>
  <si>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</si>
  <si>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</si>
  <si>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</si>
  <si>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</si>
  <si>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</si>
  <si>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</si>
  <si>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</si>
  <si>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</si>
  <si>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</si>
  <si>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</si>
  <si>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</si>
  <si>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</si>
  <si>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</si>
  <si>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</si>
  <si>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</si>
  <si>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</si>
  <si>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</si>
  <si>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</si>
  <si>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</si>
  <si>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</si>
  <si>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</si>
  <si>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</si>
  <si>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</si>
  <si>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</si>
  <si>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</si>
  <si>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</si>
  <si>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</si>
  <si>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</si>
  <si>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</si>
  <si>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</si>
  <si>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</si>
  <si>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</si>
  <si>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</si>
  <si>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</si>
  <si>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</si>
  <si>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</si>
  <si>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</si>
  <si>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</si>
  <si>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</si>
  <si>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</si>
  <si>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</si>
  <si>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</si>
  <si>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</si>
  <si>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</si>
  <si>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</si>
  <si>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</si>
  <si>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</si>
  <si>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</si>
  <si>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</si>
  <si>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</si>
  <si>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</si>
  <si>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</si>
  <si>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</si>
  <si>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</si>
  <si>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</si>
  <si>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</si>
  <si>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</si>
  <si>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</si>
  <si>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</si>
  <si>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</si>
  <si>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</si>
  <si>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</si>
  <si>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</si>
  <si>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</si>
  <si>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</si>
  <si>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</si>
  <si>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</si>
  <si>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</si>
  <si>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</si>
  <si>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</si>
  <si>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</si>
  <si>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</si>
  <si>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</si>
  <si>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</si>
  <si>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</si>
  <si>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</si>
  <si>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</si>
  <si>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</si>
  <si>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</si>
  <si>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</si>
  <si>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</si>
  <si>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</si>
  <si>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</si>
  <si>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</si>
  <si>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</si>
  <si>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</si>
  <si>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</si>
  <si>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</si>
  <si>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</si>
  <si>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</si>
  <si>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</si>
  <si>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</si>
  <si>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</si>
  <si>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</si>
  <si>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</si>
  <si>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</si>
  <si>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</si>
  <si>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</si>
  <si>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</si>
  <si>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</si>
  <si>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</si>
  <si>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</si>
  <si>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</si>
  <si>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</si>
  <si>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</si>
  <si>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</si>
  <si>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</si>
  <si>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</si>
  <si>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</si>
  <si>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</si>
  <si>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</si>
  <si>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</si>
  <si>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</si>
  <si>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</si>
  <si>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</si>
  <si>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</si>
  <si>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</si>
  <si>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</si>
  <si>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</si>
  <si>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</si>
  <si>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</si>
  <si>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</si>
  <si>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</si>
  <si>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</si>
  <si>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</si>
  <si>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</si>
  <si>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</si>
  <si>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</si>
  <si>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</si>
  <si>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</si>
  <si>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</si>
  <si>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</si>
  <si>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</si>
  <si>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</si>
  <si>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</si>
  <si>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</si>
  <si>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</si>
  <si>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</si>
  <si>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</si>
  <si>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</si>
  <si>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</si>
  <si>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</si>
  <si>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</si>
  <si>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</si>
  <si>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</si>
  <si>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</si>
  <si>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</si>
  <si>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</si>
  <si>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</si>
  <si>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</si>
  <si>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</si>
  <si>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</si>
  <si>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</si>
  <si>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</si>
  <si>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</si>
  <si>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</si>
  <si>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</si>
  <si>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</si>
  <si>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</si>
  <si>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</si>
  <si>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</si>
  <si>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</si>
  <si>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</si>
  <si>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</si>
  <si>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</si>
  <si>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</si>
  <si>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</si>
  <si>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</si>
  <si>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</si>
  <si>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</si>
  <si>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</si>
  <si>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</si>
  <si>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</si>
  <si>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</si>
  <si>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</si>
  <si>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</si>
  <si>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</si>
  <si>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</si>
  <si>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</si>
  <si>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</si>
  <si>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</si>
  <si>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</si>
  <si>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</si>
  <si>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</si>
  <si>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</si>
  <si>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</si>
  <si>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</si>
  <si>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</si>
  <si>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</si>
  <si>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</si>
  <si>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</si>
  <si>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</si>
  <si>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</si>
  <si>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</si>
  <si>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</si>
  <si>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</si>
  <si>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</si>
  <si>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</si>
  <si>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</si>
  <si>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</si>
  <si>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</si>
  <si>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</si>
  <si>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</si>
  <si>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</si>
  <si>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</si>
  <si>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</si>
  <si>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</si>
  <si>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</si>
  <si>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</si>
  <si>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</si>
  <si>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</si>
  <si>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</si>
  <si>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</si>
  <si>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</si>
  <si>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</si>
  <si>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</si>
  <si>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</si>
  <si>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</si>
  <si>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</si>
  <si>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</si>
  <si>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</si>
  <si>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</si>
  <si>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</si>
  <si>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</si>
  <si>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</si>
  <si>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</si>
  <si>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</si>
  <si>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</si>
  <si>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</si>
  <si>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</si>
  <si>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</si>
  <si>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</si>
  <si>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</si>
  <si>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</si>
  <si>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</si>
  <si>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</si>
  <si>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</si>
  <si>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</si>
  <si>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</si>
  <si>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</si>
  <si>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</si>
  <si>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</si>
  <si>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</si>
  <si>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</si>
  <si>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</si>
  <si>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</si>
  <si>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</si>
  <si>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</si>
  <si>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</si>
  <si>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</si>
  <si>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</si>
  <si>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</si>
  <si>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</si>
  <si>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</si>
  <si>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</si>
  <si>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</si>
  <si>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</si>
  <si>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</si>
  <si>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</si>
  <si>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</si>
  <si>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</si>
  <si>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</si>
  <si>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</si>
  <si>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</si>
  <si>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</si>
  <si>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</si>
  <si>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</si>
  <si>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</si>
  <si>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</si>
  <si>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</si>
  <si>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</si>
  <si>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</si>
  <si>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</si>
  <si>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</si>
  <si>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</si>
  <si>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</si>
  <si>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</si>
  <si>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</si>
  <si>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</si>
  <si>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</si>
  <si>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</si>
  <si>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</si>
  <si>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</si>
  <si>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</si>
  <si>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</si>
  <si>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</si>
  <si>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</si>
  <si>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</si>
  <si>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</si>
  <si>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</si>
  <si>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</si>
  <si>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</si>
  <si>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</si>
  <si>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</si>
  <si>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</si>
  <si>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</si>
  <si>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</si>
  <si>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</si>
  <si>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</si>
  <si>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</si>
  <si>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</si>
  <si>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</si>
  <si>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</si>
  <si>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</si>
  <si>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</si>
  <si>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</si>
  <si>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</si>
  <si>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</si>
  <si>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</si>
  <si>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</si>
  <si>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</si>
  <si>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</si>
  <si>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</si>
  <si>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</si>
  <si>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</si>
  <si>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</si>
  <si>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</si>
  <si>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</si>
  <si>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</si>
  <si>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</si>
  <si>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</si>
  <si>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</si>
  <si>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</si>
  <si>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</si>
  <si>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</si>
  <si>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</si>
  <si>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</si>
  <si>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</si>
  <si>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</si>
  <si>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</si>
  <si>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</si>
  <si>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</si>
  <si>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</si>
  <si>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</si>
  <si>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</si>
  <si>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</si>
  <si>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</si>
  <si>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</si>
  <si>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</si>
  <si>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</si>
  <si>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</si>
  <si>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</si>
  <si>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</si>
  <si>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</si>
  <si>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</si>
  <si>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</si>
  <si>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</si>
  <si>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</si>
  <si>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</si>
  <si>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</si>
  <si>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</si>
  <si>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</si>
  <si>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</si>
  <si>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</si>
  <si>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</si>
  <si>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</si>
  <si>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</si>
  <si>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</si>
  <si>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</si>
  <si>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</si>
  <si>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</si>
  <si>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</si>
  <si>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</si>
  <si>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</si>
  <si>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</si>
  <si>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</si>
  <si>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</si>
  <si>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</si>
  <si>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</si>
  <si>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</si>
  <si>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</si>
  <si>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</si>
  <si>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</si>
  <si>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</si>
  <si>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</si>
  <si>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</si>
  <si>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</si>
  <si>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</si>
  <si>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</si>
  <si>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</si>
  <si>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</si>
  <si>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</si>
  <si>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</si>
  <si>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</si>
  <si>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</si>
  <si>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</si>
  <si>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</si>
  <si>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</si>
  <si>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</si>
  <si>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</si>
  <si>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</si>
  <si>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</si>
  <si>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</si>
  <si>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</si>
  <si>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</si>
  <si>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</si>
  <si>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</si>
  <si>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</si>
  <si>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</si>
  <si>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</si>
  <si>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</si>
  <si>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</si>
  <si>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</si>
  <si>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</si>
  <si>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</si>
  <si>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</si>
  <si>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</si>
  <si>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</si>
  <si>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</si>
  <si>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</si>
  <si>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</si>
  <si>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</si>
  <si>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</si>
  <si>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</si>
  <si>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</si>
  <si>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</si>
  <si>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</si>
  <si>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</si>
  <si>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</si>
  <si>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</si>
  <si>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</si>
  <si>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</si>
  <si>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</si>
  <si>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</si>
  <si>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</si>
  <si>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</si>
  <si>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</si>
  <si>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</si>
  <si>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</si>
  <si>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</si>
  <si>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</si>
  <si>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</si>
  <si>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</si>
  <si>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</si>
  <si>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</si>
  <si>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</si>
  <si>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</si>
  <si>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</si>
  <si>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</si>
  <si>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</si>
  <si>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</si>
  <si>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</si>
  <si>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</si>
  <si>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</si>
  <si>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</si>
  <si>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</si>
  <si>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</si>
  <si>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</si>
  <si>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</si>
  <si>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</si>
  <si>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</si>
  <si>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</si>
  <si>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</si>
  <si>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</si>
  <si>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</si>
  <si>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</si>
  <si>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</si>
  <si>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</si>
  <si>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</si>
  <si>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</si>
  <si>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</si>
  <si>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</si>
  <si>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</si>
  <si>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</si>
  <si>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</si>
  <si>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</si>
  <si>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</si>
  <si>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</si>
  <si>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</si>
  <si>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</si>
  <si>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</si>
  <si>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</si>
  <si>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</si>
  <si>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</si>
  <si>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</si>
  <si>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</si>
  <si>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</si>
  <si>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</si>
  <si>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</si>
  <si>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</si>
  <si>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</si>
  <si>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</si>
  <si>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</si>
  <si>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</si>
  <si>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</si>
  <si>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</si>
  <si>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</si>
  <si>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</si>
  <si>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</si>
  <si>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</si>
  <si>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</si>
  <si>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</si>
  <si>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</si>
  <si>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</si>
  <si>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</si>
  <si>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</si>
  <si>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</si>
  <si>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</si>
  <si>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</si>
  <si>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</si>
  <si>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</si>
  <si>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</si>
  <si>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</si>
  <si>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</si>
  <si>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</si>
  <si>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</si>
  <si>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</si>
  <si>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</si>
  <si>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</si>
  <si>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</si>
  <si>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</si>
  <si>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</si>
  <si>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</si>
  <si>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</si>
  <si>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</si>
  <si>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</si>
  <si>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</si>
  <si>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</si>
  <si>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</si>
  <si>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</si>
  <si>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</si>
  <si>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</si>
  <si>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</si>
  <si>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</si>
  <si>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</si>
  <si>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</si>
  <si>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</si>
  <si>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</si>
  <si>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</si>
  <si>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</si>
  <si>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</si>
  <si>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</si>
  <si>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</si>
  <si>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</si>
  <si>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</si>
  <si>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</si>
  <si>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</si>
  <si>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</si>
  <si>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</si>
  <si>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</si>
  <si>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</si>
  <si>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</si>
  <si>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</si>
  <si>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</si>
  <si>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</si>
  <si>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</si>
  <si>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</si>
  <si>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</si>
  <si>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</si>
  <si>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</si>
  <si>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</si>
  <si>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</si>
  <si>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</si>
  <si>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</si>
  <si>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</si>
  <si>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</si>
  <si>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</si>
  <si>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</si>
  <si>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</si>
  <si>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</si>
  <si>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</si>
  <si>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</si>
  <si>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</si>
  <si>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</si>
  <si>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</si>
  <si>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</si>
  <si>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</si>
  <si>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</si>
  <si>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</si>
  <si>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</si>
  <si>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</si>
  <si>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</si>
  <si>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</si>
  <si>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</si>
  <si>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</si>
  <si>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</si>
  <si>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</si>
  <si>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</si>
  <si>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</si>
  <si>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</si>
  <si>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</si>
  <si>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</si>
  <si>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</si>
  <si>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</si>
  <si>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</si>
  <si>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</si>
  <si>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</si>
  <si>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</si>
  <si>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</si>
  <si>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</si>
  <si>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</si>
  <si>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</si>
  <si>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</si>
  <si>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</si>
  <si>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</si>
  <si>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</si>
  <si>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</si>
  <si>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</si>
  <si>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</si>
  <si>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</si>
  <si>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</si>
  <si>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</si>
  <si>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</si>
  <si>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</si>
  <si>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</si>
  <si>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</si>
  <si>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</si>
  <si>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</si>
  <si>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</si>
  <si>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</si>
  <si>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</si>
  <si>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</si>
  <si>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</si>
  <si>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</si>
  <si>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</si>
  <si>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</si>
  <si>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</si>
  <si>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</si>
  <si>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</si>
  <si>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</si>
  <si>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</si>
  <si>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</si>
  <si>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</si>
  <si>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</si>
  <si>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</si>
  <si>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</si>
  <si>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</si>
  <si>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</si>
  <si>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</si>
  <si>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</si>
  <si>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</si>
  <si>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</si>
  <si>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</si>
  <si>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</si>
  <si>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</si>
  <si>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</si>
  <si>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</si>
  <si>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</si>
  <si>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</si>
  <si>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</si>
  <si>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</si>
  <si>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</si>
  <si>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</si>
  <si>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</si>
  <si>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</si>
  <si>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</si>
  <si>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</si>
  <si>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</si>
  <si>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</si>
  <si>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</si>
  <si>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</si>
  <si>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</si>
  <si>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</si>
  <si>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</si>
  <si>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</si>
  <si>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</si>
  <si>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</si>
  <si>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</si>
  <si>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</si>
  <si>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</si>
  <si>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</si>
  <si>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</si>
  <si>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</si>
  <si>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</si>
  <si>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</si>
  <si>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</si>
  <si>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</si>
  <si>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</si>
  <si>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</si>
  <si>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</si>
  <si>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</si>
  <si>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</si>
  <si>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</si>
  <si>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</si>
  <si>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</si>
  <si>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</si>
  <si>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</si>
  <si>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</si>
  <si>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</si>
  <si>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</si>
  <si>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</si>
  <si>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</si>
  <si>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</si>
  <si>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</si>
  <si>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</si>
  <si>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</si>
  <si>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</si>
  <si>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</si>
  <si>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</si>
  <si>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</si>
  <si>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</si>
  <si>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</si>
  <si>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</si>
  <si>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</si>
  <si>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</si>
  <si>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</si>
  <si>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</si>
  <si>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</si>
  <si>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</si>
  <si>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</si>
  <si>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</si>
  <si>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</si>
  <si>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</si>
  <si>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</si>
  <si>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</si>
  <si>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</si>
  <si>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</si>
  <si>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</si>
  <si>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</si>
  <si>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</si>
  <si>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</si>
  <si>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</si>
  <si>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</si>
  <si>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</si>
  <si>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</si>
  <si>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</si>
  <si>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</si>
  <si>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</si>
  <si>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</si>
  <si>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</si>
  <si>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</si>
  <si>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</si>
  <si>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</si>
  <si>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</si>
  <si>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</si>
  <si>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</si>
  <si>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</si>
  <si>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</si>
  <si>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</si>
  <si>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</si>
  <si>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</si>
  <si>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</si>
  <si>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</si>
  <si>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</si>
  <si>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</si>
  <si>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</si>
  <si>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</si>
  <si>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</si>
  <si>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</si>
  <si>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</si>
  <si>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</si>
  <si>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</si>
  <si>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</si>
  <si>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</si>
  <si>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</si>
  <si>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</si>
  <si>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</si>
  <si>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</si>
  <si>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</si>
  <si>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</si>
  <si>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</si>
  <si>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</si>
  <si>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</si>
  <si>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</si>
  <si>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</si>
  <si>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</si>
  <si>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</si>
  <si>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</si>
  <si>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</si>
  <si>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</si>
  <si>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</si>
  <si>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</si>
  <si>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</si>
  <si>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</si>
  <si>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</si>
  <si>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</si>
  <si>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</si>
  <si>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</si>
  <si>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</si>
  <si>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</si>
  <si>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</si>
  <si>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</si>
  <si>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</si>
  <si>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</si>
  <si>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</si>
  <si>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</si>
  <si>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</si>
  <si>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</si>
  <si>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</si>
  <si>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</si>
  <si>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</si>
  <si>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</si>
  <si>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</si>
  <si>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</si>
  <si>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</si>
  <si>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</si>
  <si>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</si>
  <si>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</si>
  <si>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</si>
  <si>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</si>
  <si>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</si>
  <si>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</si>
  <si>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</si>
  <si>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</si>
  <si>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</si>
  <si>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</si>
  <si>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</si>
  <si>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</si>
  <si>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</si>
  <si>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</si>
  <si>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</si>
  <si>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</si>
  <si>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</si>
  <si>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</si>
  <si>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</si>
  <si>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</si>
  <si>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</si>
  <si>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</si>
  <si>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</si>
  <si>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</si>
  <si>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</si>
  <si>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</si>
  <si>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</si>
  <si>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</si>
  <si>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</si>
  <si>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</si>
  <si>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</si>
  <si>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</si>
  <si>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</si>
  <si>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</si>
  <si>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</si>
  <si>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</si>
  <si>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</si>
  <si>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</si>
  <si>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</si>
  <si>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</si>
  <si>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</si>
  <si>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</si>
  <si>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</si>
  <si>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</si>
  <si>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</si>
  <si>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</si>
  <si>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</si>
  <si>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</si>
  <si>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</si>
  <si>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</si>
  <si>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</si>
  <si>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</si>
  <si>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</si>
  <si>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</si>
  <si>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</si>
  <si>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</si>
  <si>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</si>
  <si>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</si>
  <si>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</si>
  <si>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</si>
  <si>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</si>
  <si>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</si>
  <si>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</si>
  <si>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</si>
  <si>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</si>
  <si>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</si>
  <si>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</si>
  <si>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</si>
  <si>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</si>
  <si>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</si>
  <si>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</si>
  <si>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</si>
  <si>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</si>
  <si>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</si>
  <si>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</si>
  <si>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</si>
  <si>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</si>
  <si>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</si>
  <si>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</si>
  <si>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</si>
  <si>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</si>
  <si>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</si>
  <si>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</si>
  <si>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</si>
  <si>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</si>
  <si>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</si>
  <si>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</si>
  <si>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</si>
  <si>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</si>
  <si>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</si>
  <si>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</si>
  <si>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</si>
  <si>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</si>
  <si>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</si>
  <si>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</si>
  <si>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</si>
  <si>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</si>
  <si>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</si>
  <si>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</si>
  <si>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</si>
  <si>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</si>
  <si>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</si>
  <si>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</si>
  <si>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</si>
  <si>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</si>
  <si>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</si>
  <si>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</si>
  <si>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</si>
  <si>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</si>
  <si>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</si>
  <si>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</si>
  <si>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</si>
  <si>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</si>
  <si>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</si>
  <si>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</si>
  <si>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</si>
  <si>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</si>
  <si>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</si>
  <si>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</si>
  <si>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</si>
  <si>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</si>
  <si>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</si>
  <si>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</si>
  <si>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</si>
  <si>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</si>
  <si>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</si>
  <si>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</si>
  <si>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</si>
  <si>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</si>
  <si>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</si>
  <si>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</si>
  <si>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</si>
  <si>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</si>
  <si>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</si>
  <si>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</si>
  <si>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</si>
  <si>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</si>
  <si>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</si>
  <si>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</si>
  <si>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</si>
  <si>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</si>
  <si>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</si>
  <si>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</si>
  <si>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</si>
  <si>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</si>
  <si>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</si>
  <si>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</si>
  <si>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</si>
  <si>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</si>
  <si>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</si>
  <si>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</si>
  <si>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</si>
  <si>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</si>
  <si>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</si>
  <si>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</si>
  <si>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</si>
  <si>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</si>
  <si>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</si>
  <si>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</si>
  <si>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</si>
  <si>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</si>
  <si>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</si>
  <si>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</si>
  <si>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</si>
  <si>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</si>
  <si>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</si>
  <si>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</si>
  <si>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</si>
  <si>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</si>
  <si>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</si>
  <si>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</si>
  <si>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</si>
  <si>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</si>
  <si>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</si>
  <si>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</si>
  <si>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</si>
  <si>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</si>
  <si>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</si>
  <si>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</si>
  <si>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</si>
  <si>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</si>
  <si>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</si>
  <si>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</si>
  <si>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</si>
  <si>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</si>
  <si>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</si>
  <si>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</si>
  <si>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</si>
  <si>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</si>
  <si>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</si>
  <si>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</si>
  <si>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</si>
  <si>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</si>
  <si>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</si>
  <si>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</si>
  <si>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</si>
  <si>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</si>
  <si>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</si>
  <si>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</si>
  <si>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</si>
  <si>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</si>
  <si>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</si>
  <si>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</si>
  <si>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</si>
  <si>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</si>
  <si>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</si>
  <si>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</si>
  <si>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</si>
  <si>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</si>
  <si>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</si>
  <si>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</si>
  <si>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</si>
  <si>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</si>
  <si>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</si>
  <si>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</si>
  <si>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</si>
  <si>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</si>
  <si>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</si>
  <si>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</si>
  <si>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</si>
  <si>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</si>
  <si>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</si>
  <si>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</si>
  <si>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</si>
  <si>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</si>
  <si>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</si>
  <si>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</si>
  <si>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</si>
  <si>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</si>
  <si>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</si>
  <si>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</si>
  <si>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</si>
  <si>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</si>
  <si>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</si>
  <si>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</si>
  <si>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</si>
  <si>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</si>
  <si>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</si>
  <si>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</si>
  <si>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</si>
  <si>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</si>
  <si>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</si>
  <si>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</si>
  <si>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</si>
  <si>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</si>
  <si>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</si>
  <si>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</si>
  <si>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</si>
  <si>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</si>
  <si>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</si>
  <si>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</si>
  <si>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</si>
  <si>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</si>
  <si>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</si>
  <si>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</si>
  <si>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</si>
  <si>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</si>
  <si>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</si>
  <si>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</si>
  <si>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</si>
  <si>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</si>
  <si>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</si>
  <si>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</si>
  <si>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</si>
  <si>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</si>
  <si>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</si>
  <si>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</si>
  <si>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</si>
  <si>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</si>
  <si>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</si>
  <si>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</si>
  <si>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</si>
  <si>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</si>
  <si>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</si>
  <si>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</si>
  <si>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</si>
  <si>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</si>
  <si>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</si>
  <si>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</si>
  <si>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</si>
  <si>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</si>
  <si>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</si>
  <si>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</si>
  <si>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</si>
  <si>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</si>
  <si>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</si>
  <si>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</si>
  <si>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</si>
  <si>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</si>
  <si>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</si>
  <si>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</si>
  <si>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</si>
  <si>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</si>
  <si>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</si>
  <si>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</si>
  <si>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</si>
  <si>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</si>
  <si>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</si>
  <si>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</si>
  <si>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</si>
  <si>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</si>
  <si>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</si>
  <si>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</si>
  <si>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</si>
  <si>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</si>
  <si>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</si>
  <si>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</si>
  <si>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</si>
  <si>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</si>
  <si>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</si>
  <si>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</si>
  <si>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</si>
  <si>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</si>
  <si>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</si>
  <si>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</si>
  <si>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</si>
  <si>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</si>
  <si>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</si>
  <si>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</si>
  <si>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</si>
  <si>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</si>
  <si>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</si>
  <si>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</si>
  <si>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</si>
  <si>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</si>
  <si>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</si>
  <si>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</si>
  <si>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</si>
  <si>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</si>
  <si>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</si>
  <si>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</si>
  <si>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</si>
  <si>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</si>
  <si>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</si>
  <si>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</si>
  <si>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</si>
  <si>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</si>
  <si>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</si>
  <si>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</si>
  <si>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</si>
  <si>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</si>
  <si>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</si>
  <si>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</si>
  <si>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</si>
  <si>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</si>
  <si>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</si>
  <si>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</si>
  <si>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</si>
  <si>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</si>
  <si>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</si>
  <si>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</si>
  <si>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</si>
  <si>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</si>
  <si>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</si>
  <si>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</si>
  <si>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</si>
  <si>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</si>
  <si>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</si>
  <si>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</si>
  <si>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</si>
  <si>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</si>
  <si>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</si>
  <si>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</si>
  <si>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</si>
  <si>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</si>
  <si>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</si>
  <si>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</si>
  <si>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</si>
  <si>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</si>
  <si>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</si>
  <si>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</si>
  <si>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</si>
  <si>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</si>
  <si>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</si>
  <si>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</si>
  <si>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</si>
  <si>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</si>
  <si>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</si>
  <si>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</si>
  <si>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</si>
  <si>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</si>
  <si>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</si>
  <si>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</si>
  <si>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</si>
  <si>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</si>
  <si>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</si>
  <si>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</si>
  <si>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</si>
  <si>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</si>
  <si>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</si>
  <si>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</si>
  <si>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</si>
  <si>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</si>
  <si>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</si>
  <si>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</si>
  <si>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</si>
  <si>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</si>
  <si>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</si>
  <si>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</si>
  <si>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</si>
  <si>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</si>
  <si>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</si>
  <si>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</si>
  <si>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</si>
  <si>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</si>
  <si>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</si>
  <si>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</si>
  <si>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</si>
  <si>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</si>
  <si>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</si>
  <si>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</si>
  <si>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</si>
  <si>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</si>
  <si>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</si>
  <si>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</si>
  <si>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</si>
  <si>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</si>
  <si>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</si>
  <si>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</si>
  <si>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</si>
  <si>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</si>
  <si>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</si>
  <si>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</si>
  <si>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</si>
  <si>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</si>
  <si>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</si>
  <si>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</si>
  <si>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</si>
  <si>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</si>
  <si>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</si>
  <si>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</si>
  <si>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</si>
  <si>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</si>
  <si>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</si>
  <si>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</si>
  <si>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</si>
  <si>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</si>
  <si>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</si>
  <si>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</si>
  <si>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</si>
  <si>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</si>
  <si>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</si>
  <si>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</si>
  <si>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</si>
  <si>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</si>
  <si>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</si>
  <si>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</si>
  <si>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</si>
  <si>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</si>
  <si>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</si>
  <si>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</si>
  <si>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</si>
  <si>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</si>
  <si>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</si>
  <si>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</si>
  <si>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</si>
  <si>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</si>
  <si>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</si>
  <si>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</si>
  <si>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</si>
  <si>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</si>
  <si>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</si>
  <si>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</si>
  <si>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</si>
  <si>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</si>
  <si>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</si>
  <si>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</si>
  <si>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</si>
  <si>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</si>
  <si>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</si>
  <si>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</si>
  <si>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</si>
  <si>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</si>
  <si>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</si>
  <si>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</si>
  <si>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</si>
  <si>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</si>
  <si>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</si>
  <si>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</si>
  <si>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</si>
  <si>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</si>
  <si>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</si>
  <si>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</si>
  <si>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</si>
  <si>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</si>
  <si>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</si>
  <si>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</si>
  <si>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</si>
  <si>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</si>
  <si>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</si>
  <si>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</si>
  <si>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</si>
  <si>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</si>
  <si>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</si>
  <si>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</si>
  <si>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</si>
  <si>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</si>
  <si>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</si>
  <si>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</si>
  <si>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</si>
  <si>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</si>
  <si>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</si>
  <si>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</si>
  <si>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</si>
  <si>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</si>
  <si>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</si>
  <si>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</si>
  <si>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</si>
  <si>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</si>
  <si>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</si>
  <si>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</si>
  <si>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</si>
  <si>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</si>
  <si>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</si>
  <si>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</si>
  <si>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</si>
  <si>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</si>
  <si>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</si>
  <si>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</si>
  <si>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</si>
  <si>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</si>
  <si>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</si>
  <si>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</si>
  <si>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</si>
  <si>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</si>
  <si>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</si>
  <si>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</si>
  <si>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</si>
  <si>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</si>
  <si>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</si>
  <si>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</si>
  <si>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</si>
  <si>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</si>
  <si>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</si>
  <si>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</si>
  <si>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</si>
  <si>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</si>
  <si>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</si>
  <si>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</si>
  <si>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</si>
  <si>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</si>
  <si>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</si>
  <si>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</si>
  <si>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</si>
  <si>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</si>
  <si>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</si>
  <si>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</si>
  <si>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</si>
  <si>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</si>
  <si>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</si>
  <si>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</si>
  <si>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</si>
  <si>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</si>
  <si>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</si>
  <si>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</si>
  <si>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</si>
  <si>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</si>
  <si>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</si>
  <si>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</si>
  <si>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</si>
  <si>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</si>
  <si>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</si>
  <si>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</si>
  <si>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</si>
  <si>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</si>
  <si>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</si>
  <si>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</si>
  <si>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</si>
  <si>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</si>
  <si>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</si>
  <si>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</si>
  <si>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</si>
  <si>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</si>
  <si>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</si>
  <si>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</si>
  <si>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</si>
  <si>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</si>
  <si>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</si>
  <si>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</si>
  <si>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</si>
  <si>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</si>
  <si>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</si>
  <si>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</si>
  <si>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</si>
  <si>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</si>
  <si>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</si>
  <si>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</si>
  <si>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</si>
  <si>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</si>
  <si>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</si>
  <si>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</si>
  <si>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</si>
  <si>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</si>
  <si>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</si>
  <si>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</si>
  <si>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</si>
  <si>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</si>
  <si>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</si>
  <si>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</si>
  <si>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</si>
  <si>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</si>
  <si>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</si>
  <si>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</si>
  <si>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</si>
  <si>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</si>
  <si>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</si>
  <si>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</si>
  <si>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</si>
  <si>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</si>
  <si>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</si>
  <si>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</si>
  <si>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</si>
  <si>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</si>
  <si>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</si>
  <si>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</si>
  <si>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</si>
  <si>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</si>
  <si>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</si>
  <si>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</si>
  <si>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</si>
  <si>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</si>
  <si>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</si>
  <si>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</si>
  <si>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</si>
  <si>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</si>
  <si>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</si>
  <si>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</si>
  <si>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</si>
  <si>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</si>
  <si>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</si>
  <si>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</si>
  <si>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</si>
  <si>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</si>
  <si>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</si>
  <si>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</si>
  <si>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</si>
  <si>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</si>
  <si>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</si>
  <si>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</si>
  <si>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</si>
  <si>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</si>
  <si>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</si>
  <si>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</si>
  <si>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</si>
  <si>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</si>
  <si>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</si>
  <si>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</si>
  <si>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</si>
  <si>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</si>
  <si>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</si>
  <si>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</si>
  <si>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</si>
  <si>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</si>
  <si>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</si>
  <si>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</si>
  <si>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</si>
  <si>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</si>
  <si>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</si>
  <si>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</si>
  <si>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</si>
  <si>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</si>
  <si>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</si>
  <si>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</si>
  <si>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</si>
  <si>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</si>
  <si>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</si>
  <si>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</si>
  <si>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</si>
  <si>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</si>
  <si>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</si>
  <si>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</si>
  <si>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</si>
  <si>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</si>
  <si>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</si>
  <si>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</si>
  <si>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</si>
  <si>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</si>
  <si>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</si>
  <si>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</si>
  <si>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</si>
  <si>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</si>
  <si>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</si>
  <si>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</si>
  <si>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</si>
  <si>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</si>
  <si>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</si>
  <si>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</si>
  <si>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</si>
  <si>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</si>
  <si>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</si>
  <si>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</si>
  <si>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</si>
  <si>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</si>
  <si>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</si>
  <si>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</si>
  <si>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</si>
  <si>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</si>
  <si>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</si>
  <si>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</si>
  <si>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</si>
  <si>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</si>
  <si>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</si>
  <si>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</si>
  <si>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</si>
  <si>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</si>
  <si>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</si>
  <si>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</si>
  <si>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</si>
  <si>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</si>
  <si>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</si>
  <si>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</si>
  <si>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</si>
  <si>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</si>
  <si>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</si>
  <si>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</si>
  <si>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</si>
  <si>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</si>
  <si>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</si>
  <si>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</si>
  <si>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</si>
  <si>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</si>
  <si>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</si>
  <si>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</si>
  <si>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</si>
  <si>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</si>
  <si>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</si>
  <si>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</si>
  <si>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</si>
  <si>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</si>
  <si>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</si>
  <si>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</si>
  <si>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</si>
  <si>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</si>
  <si>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</si>
  <si>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</si>
  <si>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</si>
  <si>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</si>
  <si>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</si>
  <si>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</si>
  <si>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</si>
  <si>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</si>
  <si>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</si>
  <si>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</si>
  <si>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</si>
  <si>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</si>
  <si>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</si>
  <si>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</si>
  <si>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</si>
  <si>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</si>
  <si>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</si>
  <si>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</si>
  <si>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</si>
  <si>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</si>
  <si>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</si>
  <si>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</si>
  <si>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</si>
  <si>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</si>
  <si>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</si>
  <si>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</si>
  <si>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</si>
  <si>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</si>
  <si>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</si>
  <si>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</si>
  <si>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</si>
  <si>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</si>
  <si>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</si>
  <si>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</si>
  <si>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</si>
  <si>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</si>
  <si>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</si>
  <si>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</si>
  <si>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</si>
  <si>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</si>
  <si>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</si>
  <si>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</si>
  <si>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</si>
  <si>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</si>
  <si>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</si>
  <si>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</si>
  <si>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</si>
  <si>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</si>
  <si>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</si>
  <si>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</si>
  <si>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</si>
  <si>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</si>
  <si>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</si>
  <si>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</si>
  <si>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</si>
  <si>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</si>
  <si>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</si>
  <si>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</si>
  <si>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</si>
  <si>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</si>
  <si>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</si>
  <si>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</si>
  <si>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</si>
  <si>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</si>
  <si>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</si>
  <si>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</si>
  <si>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</si>
  <si>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</si>
  <si>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</si>
  <si>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</si>
  <si>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</si>
  <si>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</si>
  <si>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</si>
  <si>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</si>
  <si>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</si>
  <si>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</si>
  <si>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</si>
  <si>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</si>
  <si>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</si>
  <si>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</si>
  <si>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</si>
  <si>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</si>
  <si>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</si>
  <si>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</si>
  <si>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</si>
  <si>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</si>
  <si>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</si>
  <si>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</si>
  <si>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</si>
  <si>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</si>
  <si>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</si>
  <si>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</si>
  <si>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</si>
  <si>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</si>
  <si>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</si>
  <si>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</si>
  <si>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</si>
  <si>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</si>
  <si>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</si>
  <si>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</si>
  <si>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</si>
  <si>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</si>
  <si>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</si>
  <si>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</si>
  <si>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</si>
  <si>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</si>
  <si>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</si>
  <si>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</si>
  <si>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</si>
  <si>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</si>
  <si>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</si>
  <si>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</si>
  <si>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</si>
  <si>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</si>
  <si>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</si>
  <si>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</si>
  <si>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</si>
  <si>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</si>
  <si>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</si>
  <si>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</si>
  <si>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</si>
  <si>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</si>
  <si>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</si>
  <si>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</si>
  <si>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</si>
  <si>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</si>
  <si>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</si>
  <si>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</si>
  <si>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</si>
  <si>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</si>
  <si>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</si>
  <si>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</si>
  <si>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</si>
  <si>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</si>
  <si>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</si>
  <si>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</si>
  <si>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</si>
  <si>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</si>
  <si>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</si>
  <si>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</si>
  <si>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</si>
  <si>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</si>
  <si>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</si>
  <si>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</si>
  <si>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</si>
  <si>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</si>
  <si>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</si>
  <si>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</si>
  <si>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</si>
  <si>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</si>
  <si>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</si>
  <si>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</si>
  <si>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</si>
  <si>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</si>
  <si>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</si>
  <si>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</si>
  <si>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</si>
  <si>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</si>
  <si>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</si>
  <si>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</si>
  <si>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</si>
  <si>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</si>
  <si>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</si>
  <si>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</si>
  <si>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</si>
  <si>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</si>
  <si>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</si>
  <si>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</si>
  <si>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</si>
  <si>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</si>
  <si>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</si>
  <si>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</si>
  <si>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</si>
  <si>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</si>
  <si>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</si>
  <si>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</si>
  <si>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</si>
  <si>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</si>
  <si>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</si>
  <si>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</si>
  <si>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</si>
  <si>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</si>
  <si>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</si>
  <si>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</si>
  <si>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</si>
  <si>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</si>
  <si>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</si>
  <si>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</si>
  <si>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</si>
  <si>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</si>
  <si>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</si>
  <si>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</si>
  <si>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</si>
  <si>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</si>
  <si>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</si>
  <si>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</si>
  <si>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</si>
  <si>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</si>
  <si>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</si>
  <si>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</si>
  <si>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</si>
  <si>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</si>
  <si>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</si>
  <si>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</si>
  <si>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</si>
  <si>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</si>
  <si>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</si>
  <si>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</si>
  <si>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</si>
  <si>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</si>
  <si>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</si>
  <si>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</si>
  <si>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</si>
  <si>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</si>
  <si>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</si>
  <si>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</si>
  <si>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</si>
  <si>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</si>
  <si>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</si>
  <si>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</si>
  <si>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</si>
  <si>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</si>
  <si>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</si>
  <si>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</si>
  <si>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</si>
  <si>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</si>
  <si>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</si>
  <si>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</si>
  <si>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</si>
  <si>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</si>
  <si>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</si>
  <si>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</si>
  <si>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</si>
  <si>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</si>
  <si>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</si>
  <si>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</si>
  <si>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</si>
  <si>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</si>
  <si>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</si>
  <si>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</si>
  <si>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</si>
  <si>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</si>
  <si>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</si>
  <si>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</si>
  <si>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</si>
  <si>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</si>
  <si>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</si>
  <si>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</si>
  <si>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</si>
  <si>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</si>
  <si>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</si>
  <si>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</si>
  <si>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</si>
  <si>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</si>
  <si>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</si>
  <si>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</si>
  <si>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</si>
  <si>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</si>
  <si>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</si>
  <si>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</si>
  <si>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</si>
  <si>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</si>
  <si>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</si>
  <si>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</si>
  <si>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</si>
  <si>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</si>
  <si>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</si>
  <si>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</si>
  <si>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</si>
  <si>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</si>
  <si>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</si>
  <si>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</si>
  <si>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</si>
  <si>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</si>
  <si>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</si>
  <si>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</si>
  <si>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</si>
  <si>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</si>
  <si>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</si>
  <si>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</si>
  <si>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</si>
  <si>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</si>
  <si>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</si>
  <si>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</si>
  <si>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</si>
  <si>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</si>
  <si>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</si>
  <si>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</si>
  <si>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</si>
  <si>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</si>
  <si>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</si>
  <si>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</si>
  <si>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</si>
  <si>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</si>
  <si>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</si>
  <si>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</si>
  <si>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</si>
  <si>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</si>
  <si>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</si>
  <si>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</si>
  <si>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</si>
  <si>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</si>
  <si>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</si>
  <si>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</si>
  <si>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</si>
  <si>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</si>
  <si>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</si>
  <si>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</si>
  <si>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</si>
  <si>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</si>
  <si>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</si>
  <si>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</si>
  <si>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</si>
  <si>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</si>
  <si>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</si>
  <si>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</si>
  <si>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</si>
  <si>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</si>
  <si>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</si>
  <si>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</si>
  <si>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</si>
  <si>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</si>
  <si>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</si>
  <si>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</si>
  <si>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</si>
  <si>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</si>
  <si>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</si>
  <si>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</si>
  <si>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</si>
  <si>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</si>
  <si>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</si>
  <si>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</si>
  <si>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</si>
  <si>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</si>
  <si>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</si>
  <si>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</si>
  <si>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</si>
  <si>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</si>
  <si>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</si>
  <si>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</si>
  <si>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</si>
  <si>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</si>
  <si>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</si>
  <si>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</si>
  <si>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</si>
  <si>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</si>
  <si>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</si>
  <si>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</si>
  <si>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</si>
  <si>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</si>
  <si>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</si>
  <si>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</si>
  <si>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</si>
  <si>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</si>
  <si>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</si>
  <si>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</si>
  <si>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</si>
  <si>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</si>
  <si>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</si>
  <si>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</si>
  <si>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</si>
  <si>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</si>
  <si>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</si>
  <si>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</si>
  <si>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</si>
  <si>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</si>
  <si>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</si>
  <si>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</si>
  <si>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</si>
  <si>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</si>
  <si>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</si>
  <si>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</si>
  <si>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</si>
  <si>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</si>
  <si>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</si>
  <si>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</si>
  <si>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</si>
  <si>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</si>
  <si>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</si>
  <si>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</si>
  <si>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</si>
  <si>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</si>
  <si>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</si>
  <si>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</si>
  <si>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</si>
  <si>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</si>
  <si>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</si>
  <si>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</si>
  <si>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</si>
  <si>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</si>
  <si>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</si>
  <si>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</si>
  <si>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</si>
  <si>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</si>
  <si>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</si>
  <si>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</si>
  <si>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</si>
  <si>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</si>
  <si>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</si>
  <si>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</si>
  <si>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</si>
  <si>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</si>
  <si>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</si>
  <si>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</si>
  <si>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</si>
  <si>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</si>
  <si>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</si>
  <si>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</si>
  <si>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</si>
  <si>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</si>
  <si>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</si>
  <si>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</si>
  <si>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</si>
  <si>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</si>
  <si>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</si>
  <si>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</si>
  <si>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</si>
  <si>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</si>
  <si>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</si>
  <si>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</si>
  <si>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</si>
  <si>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</si>
  <si>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</si>
  <si>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</si>
  <si>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</si>
  <si>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</si>
  <si>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</si>
  <si>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</si>
  <si>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</si>
  <si>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</si>
  <si>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</si>
  <si>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</si>
  <si>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</si>
  <si>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</si>
  <si>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</si>
  <si>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</si>
  <si>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</si>
  <si>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</si>
  <si>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</si>
  <si>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</si>
  <si>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</si>
  <si>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</si>
  <si>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</si>
  <si>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</si>
  <si>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</si>
  <si>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</si>
  <si>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</si>
  <si>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</si>
  <si>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</si>
  <si>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</si>
  <si>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</si>
  <si>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</si>
  <si>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</si>
  <si>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</si>
  <si>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</si>
  <si>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</si>
  <si>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</si>
  <si>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</si>
  <si>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</si>
  <si>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</si>
  <si>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</si>
  <si>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</si>
  <si>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</si>
  <si>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</si>
  <si>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</si>
  <si>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</si>
  <si>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</si>
  <si>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</si>
  <si>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</si>
  <si>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</si>
  <si>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</si>
  <si>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</si>
  <si>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</si>
  <si>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</si>
  <si>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</si>
  <si>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</si>
  <si>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</si>
  <si>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</si>
  <si>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</si>
  <si>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</si>
  <si>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</si>
  <si>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</si>
  <si>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</si>
  <si>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</si>
  <si>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</si>
  <si>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</si>
  <si>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</si>
  <si>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</si>
  <si>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</si>
  <si>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</si>
  <si>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</si>
  <si>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</si>
  <si>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</si>
  <si>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</si>
  <si>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</si>
  <si>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</si>
  <si>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</si>
  <si>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</si>
  <si>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</si>
  <si>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</si>
  <si>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</si>
  <si>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</si>
  <si>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</si>
  <si>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</si>
  <si>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</si>
  <si>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</si>
  <si>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</si>
  <si>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</si>
  <si>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</si>
  <si>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</si>
  <si>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</si>
  <si>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</si>
  <si>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</si>
  <si>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</si>
  <si>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</si>
  <si>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</si>
  <si>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</si>
  <si>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</si>
  <si>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</si>
  <si>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</si>
  <si>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</si>
  <si>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</si>
  <si>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</si>
  <si>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</si>
  <si>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</si>
  <si>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</si>
  <si>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</si>
  <si>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</si>
  <si>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</si>
  <si>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</si>
  <si>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</si>
  <si>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</si>
  <si>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</si>
  <si>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</si>
  <si>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</si>
  <si>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</si>
  <si>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</si>
  <si>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</si>
  <si>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</si>
  <si>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</si>
  <si>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</si>
  <si>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</si>
  <si>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</si>
  <si>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</si>
  <si>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</si>
  <si>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</si>
  <si>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</si>
  <si>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</si>
  <si>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</si>
  <si>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</si>
  <si>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</si>
  <si>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</si>
  <si>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</si>
  <si>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</si>
  <si>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</si>
  <si>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</si>
  <si>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</si>
  <si>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</si>
  <si>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</si>
  <si>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</si>
  <si>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</si>
  <si>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</si>
  <si>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</si>
  <si>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</si>
  <si>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</si>
  <si>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</si>
  <si>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</si>
  <si>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</si>
  <si>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</si>
  <si>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</si>
  <si>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</si>
  <si>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</si>
  <si>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</si>
  <si>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</si>
  <si>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</si>
  <si>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</si>
  <si>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</si>
  <si>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</si>
  <si>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</si>
  <si>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</si>
  <si>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</si>
  <si>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</si>
  <si>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</si>
  <si>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</si>
  <si>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</si>
  <si>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</si>
  <si>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</si>
  <si>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</si>
  <si>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</si>
  <si>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</si>
  <si>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</si>
  <si>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</si>
  <si>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</si>
  <si>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</si>
  <si>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</si>
  <si>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</si>
  <si>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</si>
  <si>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</si>
  <si>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</si>
  <si>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</si>
  <si>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</si>
  <si>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</si>
  <si>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</si>
  <si>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</si>
  <si>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</si>
  <si>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</si>
  <si>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</si>
  <si>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</si>
  <si>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</si>
  <si>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</si>
  <si>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</si>
  <si>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</si>
  <si>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</si>
  <si>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</si>
  <si>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</si>
  <si>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</si>
  <si>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</si>
  <si>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</si>
  <si>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</si>
  <si>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</si>
  <si>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</si>
  <si>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</si>
  <si>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</si>
  <si>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</si>
  <si>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</si>
  <si>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</si>
  <si>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</si>
  <si>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</si>
  <si>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</si>
  <si>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</si>
  <si>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</si>
  <si>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</si>
  <si>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</si>
  <si>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</si>
  <si>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</si>
  <si>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</si>
  <si>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</si>
  <si>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</si>
  <si>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</si>
  <si>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</si>
  <si>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</si>
  <si>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</si>
  <si>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</si>
  <si>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</si>
  <si>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</si>
  <si>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</si>
  <si>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</si>
  <si>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</si>
  <si>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</si>
  <si>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</si>
  <si>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</si>
  <si>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</si>
  <si>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</si>
  <si>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</si>
  <si>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</si>
  <si>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</si>
  <si>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</si>
  <si>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</si>
  <si>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</si>
  <si>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</si>
  <si>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</si>
  <si>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</si>
  <si>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</si>
  <si>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</si>
  <si>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</si>
  <si>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</si>
  <si>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</si>
  <si>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</si>
  <si>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</si>
  <si>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</si>
  <si>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</si>
  <si>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</si>
  <si>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</si>
  <si>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</si>
  <si>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</si>
  <si>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</si>
  <si>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</si>
  <si>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</si>
  <si>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</si>
  <si>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</si>
  <si>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</si>
  <si>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</si>
  <si>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</si>
  <si>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</si>
  <si>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</si>
  <si>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</si>
  <si>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</si>
  <si>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</si>
  <si>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</si>
  <si>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</si>
  <si>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</si>
  <si>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</si>
  <si>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</si>
  <si>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</si>
  <si>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</si>
  <si>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</si>
  <si>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</si>
  <si>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</si>
  <si>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</si>
  <si>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</si>
  <si>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</si>
  <si>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</si>
  <si>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</si>
  <si>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</si>
  <si>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</si>
  <si>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</si>
  <si>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</si>
  <si>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</si>
  <si>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</si>
  <si>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</si>
  <si>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</si>
  <si>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</si>
  <si>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</si>
  <si>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</si>
  <si>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</si>
  <si>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</si>
  <si>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</si>
  <si>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</si>
  <si>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</si>
  <si>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</si>
  <si>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</si>
  <si>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</si>
  <si>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</si>
  <si>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</si>
  <si>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</si>
  <si>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</si>
  <si>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</si>
  <si>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</si>
  <si>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</si>
  <si>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</si>
  <si>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</si>
  <si>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</si>
  <si>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</si>
  <si>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</si>
  <si>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</si>
  <si>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</si>
  <si>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</si>
  <si>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</si>
  <si>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</si>
  <si>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</si>
  <si>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</si>
  <si>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</si>
  <si>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</si>
  <si>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</si>
  <si>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</si>
  <si>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</si>
  <si>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</si>
  <si>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</si>
  <si>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</si>
  <si>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</si>
  <si>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</si>
  <si>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</si>
  <si>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</si>
  <si>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</si>
  <si>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</si>
  <si>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</si>
  <si>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</si>
  <si>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</si>
  <si>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</si>
  <si>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</si>
  <si>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</si>
  <si>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</si>
  <si>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</si>
  <si>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</si>
  <si>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</si>
  <si>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</si>
  <si>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</si>
  <si>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</si>
  <si>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</si>
  <si>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</si>
  <si>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</si>
  <si>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</si>
  <si>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</si>
  <si>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</si>
  <si>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</si>
  <si>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</si>
  <si>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</si>
  <si>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</si>
  <si>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</si>
  <si>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</si>
  <si>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</si>
  <si>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</si>
  <si>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</si>
  <si>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</si>
  <si>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</si>
  <si>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</si>
  <si>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</si>
  <si>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</si>
  <si>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</si>
  <si>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</si>
  <si>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</si>
  <si>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</si>
  <si>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</si>
  <si>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</si>
  <si>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</si>
  <si>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</si>
  <si>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</si>
  <si>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</si>
  <si>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</si>
  <si>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</si>
  <si>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</si>
  <si>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</si>
  <si>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</si>
  <si>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</si>
  <si>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</si>
  <si>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</si>
  <si>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</si>
  <si>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</si>
  <si>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</si>
  <si>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</si>
  <si>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</si>
  <si>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</si>
  <si>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</si>
  <si>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</si>
  <si>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</si>
  <si>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</si>
  <si>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</si>
  <si>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</si>
  <si>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</si>
  <si>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</si>
  <si>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</si>
  <si>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</si>
  <si>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</si>
  <si>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</si>
  <si>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</si>
  <si>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</si>
  <si>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</si>
  <si>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</si>
  <si>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</si>
  <si>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</si>
  <si>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</si>
  <si>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</si>
  <si>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</si>
  <si>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</si>
  <si>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</si>
  <si>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</si>
  <si>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</si>
  <si>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</si>
  <si>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</si>
  <si>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</si>
  <si>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</si>
  <si>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</si>
  <si>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</si>
  <si>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</si>
  <si>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</si>
  <si>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</si>
  <si>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</si>
  <si>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</si>
  <si>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</si>
  <si>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</si>
  <si>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</si>
  <si>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</si>
  <si>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</si>
  <si>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</si>
  <si>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</si>
  <si>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</si>
  <si>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</si>
  <si>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</si>
  <si>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</si>
  <si>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</si>
  <si>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</si>
  <si>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</si>
  <si>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</si>
  <si>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</si>
  <si>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</si>
  <si>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</si>
  <si>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</si>
  <si>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</si>
  <si>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</si>
  <si>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</si>
  <si>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</si>
  <si>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</si>
  <si>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</si>
  <si>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</si>
  <si>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</si>
  <si>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</si>
  <si>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</si>
  <si>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</si>
  <si>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</si>
  <si>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</si>
  <si>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</si>
  <si>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</si>
  <si>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</si>
  <si>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</si>
  <si>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</si>
  <si>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</si>
  <si>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</si>
  <si>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</si>
  <si>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</si>
  <si>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</si>
  <si>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</si>
  <si>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</si>
  <si>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</si>
  <si>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</si>
  <si>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</si>
  <si>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</si>
  <si>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</si>
  <si>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</si>
  <si>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</si>
  <si>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</si>
  <si>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</si>
  <si>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</si>
  <si>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</si>
  <si>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</si>
  <si>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</si>
  <si>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</si>
  <si>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</si>
  <si>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</si>
  <si>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</si>
  <si>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</si>
  <si>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</si>
  <si>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</si>
  <si>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</si>
  <si>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</si>
  <si>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</si>
  <si>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</si>
  <si>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</si>
  <si>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</si>
  <si>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</si>
  <si>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</si>
  <si>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</si>
  <si>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</si>
  <si>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</si>
  <si>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</si>
  <si>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</si>
  <si>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</si>
  <si>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</si>
  <si>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</si>
  <si>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</si>
  <si>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</si>
  <si>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</si>
  <si>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</si>
  <si>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</si>
  <si>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</si>
  <si>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</si>
  <si>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</si>
  <si>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</si>
  <si>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</si>
  <si>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</si>
  <si>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</si>
  <si>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</si>
  <si>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</si>
  <si>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</si>
  <si>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</si>
  <si>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</si>
  <si>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</si>
  <si>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</si>
  <si>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</si>
  <si>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</si>
  <si>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</si>
  <si>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</si>
  <si>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</si>
  <si>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</si>
  <si>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</si>
  <si>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</si>
  <si>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</si>
  <si>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</si>
  <si>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</si>
  <si>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</si>
  <si>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</si>
  <si>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</si>
  <si>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</si>
  <si>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</si>
  <si>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</si>
  <si>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</si>
  <si>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</si>
  <si>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</si>
  <si>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</si>
  <si>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</si>
  <si>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</si>
  <si>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</si>
  <si>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</si>
  <si>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</si>
  <si>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</si>
  <si>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</si>
  <si>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</si>
  <si>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</si>
  <si>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</si>
  <si>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</si>
  <si>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</si>
  <si>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</si>
  <si>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</si>
  <si>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</si>
  <si>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</si>
  <si>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</si>
  <si>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</si>
  <si>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</si>
  <si>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</si>
  <si>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</si>
  <si>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</si>
  <si>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</si>
  <si>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</si>
  <si>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</si>
  <si>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</si>
  <si>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</si>
  <si>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</si>
  <si>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</si>
  <si>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</si>
  <si>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</si>
  <si>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</si>
  <si>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</si>
  <si>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</si>
  <si>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</si>
  <si>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</si>
  <si>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</si>
  <si>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</si>
  <si>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</si>
  <si>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</si>
  <si>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</si>
  <si>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</si>
  <si>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</si>
  <si>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</si>
  <si>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</si>
  <si>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</si>
  <si>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</si>
  <si>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</si>
  <si>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</si>
  <si>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</si>
  <si>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</si>
  <si>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</si>
  <si>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</si>
  <si>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</si>
  <si>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</si>
  <si>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</si>
  <si>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</si>
  <si>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</si>
  <si>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</si>
  <si>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</si>
  <si>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</si>
  <si>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</si>
  <si>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</si>
  <si>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</si>
  <si>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</si>
  <si>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</si>
  <si>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</si>
  <si>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</si>
  <si>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</si>
  <si>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</si>
  <si>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</si>
  <si>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</si>
  <si>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</si>
  <si>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</si>
  <si>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</si>
  <si>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</si>
  <si>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</si>
  <si>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</si>
  <si>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</si>
  <si>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</si>
  <si>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</si>
  <si>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</si>
  <si>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</si>
  <si>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</si>
  <si>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</si>
  <si>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</si>
  <si>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</si>
  <si>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</si>
  <si>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</si>
  <si>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</si>
  <si>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</si>
  <si>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</si>
  <si>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</si>
  <si>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</si>
  <si>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</si>
  <si>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</si>
  <si>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</si>
  <si>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</si>
  <si>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</si>
  <si>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</si>
  <si>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</si>
  <si>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</si>
  <si>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</si>
  <si>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</si>
  <si>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</si>
  <si>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</si>
  <si>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</si>
  <si>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</si>
  <si>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</si>
  <si>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</si>
  <si>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</si>
  <si>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</si>
  <si>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</si>
  <si>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</si>
  <si>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</si>
  <si>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</si>
  <si>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</si>
  <si>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</si>
  <si>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</si>
  <si>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</si>
  <si>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</si>
  <si>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</si>
  <si>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</si>
  <si>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</si>
  <si>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</si>
  <si>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</si>
  <si>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</si>
  <si>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</si>
  <si>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</si>
  <si>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</si>
  <si>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</si>
  <si>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</si>
  <si>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</si>
  <si>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</si>
  <si>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</si>
  <si>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</si>
  <si>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</si>
  <si>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</si>
  <si>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</si>
  <si>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</si>
  <si>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</si>
  <si>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</si>
  <si>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</si>
  <si>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</si>
  <si>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</si>
  <si>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</si>
  <si>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</si>
  <si>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</si>
  <si>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</si>
  <si>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</si>
  <si>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</si>
  <si>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</si>
  <si>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</si>
  <si>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</si>
  <si>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</si>
  <si>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</si>
  <si>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</si>
  <si>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</si>
  <si>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</si>
  <si>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</si>
  <si>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</si>
  <si>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</si>
  <si>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</si>
  <si>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</si>
  <si>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</si>
  <si>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</si>
  <si>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</si>
  <si>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</si>
  <si>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</si>
  <si>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</si>
  <si>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</si>
  <si>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</si>
  <si>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</si>
  <si>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</si>
  <si>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</si>
  <si>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</si>
  <si>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</si>
  <si>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</si>
  <si>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</si>
  <si>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</si>
  <si>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</si>
  <si>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</si>
  <si>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</si>
  <si>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</si>
  <si>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</si>
  <si>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</si>
  <si>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</si>
  <si>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</si>
  <si>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</si>
  <si>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</si>
  <si>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</si>
  <si>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</si>
  <si>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</si>
  <si>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</si>
  <si>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</si>
  <si>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</si>
  <si>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</si>
  <si>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</si>
  <si>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</si>
  <si>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</si>
  <si>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</si>
  <si>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</si>
  <si>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</si>
  <si>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</si>
  <si>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</si>
  <si>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</si>
  <si>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</si>
  <si>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</si>
  <si>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</si>
  <si>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</si>
  <si>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</si>
  <si>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</si>
  <si>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</si>
  <si>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</si>
  <si>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</si>
  <si>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</si>
  <si>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</si>
  <si>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</si>
  <si>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</si>
  <si>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</si>
  <si>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</si>
  <si>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</si>
  <si>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</si>
  <si>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</si>
  <si>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</si>
  <si>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</si>
  <si>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</si>
  <si>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</si>
  <si>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</si>
  <si>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</si>
  <si>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</si>
  <si>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</si>
  <si>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</si>
  <si>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</si>
  <si>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</si>
  <si>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</si>
  <si>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</si>
  <si>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</si>
  <si>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</si>
  <si>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</si>
  <si>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</si>
  <si>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</si>
  <si>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</si>
  <si>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</si>
  <si>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</si>
  <si>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</si>
  <si>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</si>
  <si>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</si>
  <si>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</si>
  <si>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</si>
  <si>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</si>
  <si>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</si>
  <si>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</si>
  <si>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</si>
  <si>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</si>
  <si>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</si>
  <si>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</si>
  <si>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</si>
  <si>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</si>
  <si>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</si>
  <si>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</si>
  <si>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</si>
  <si>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</si>
  <si>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</si>
  <si>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</si>
  <si>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</si>
  <si>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</si>
  <si>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</si>
  <si>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</si>
  <si>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</si>
  <si>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</si>
  <si>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</si>
  <si>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</si>
  <si>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</si>
  <si>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</si>
  <si>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</si>
  <si>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</si>
  <si>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</si>
  <si>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</si>
  <si>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</si>
  <si>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</si>
  <si>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</si>
  <si>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</si>
  <si>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</si>
  <si>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</si>
  <si>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</si>
  <si>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</si>
  <si>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</si>
  <si>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</si>
  <si>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</si>
  <si>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</si>
  <si>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</si>
  <si>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</si>
  <si>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</si>
  <si>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</si>
  <si>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</si>
  <si>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</si>
  <si>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</si>
  <si>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</si>
  <si>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</si>
  <si>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</si>
  <si>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</si>
  <si>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</si>
  <si>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</si>
  <si>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</si>
  <si>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</si>
  <si>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</si>
  <si>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</si>
  <si>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</si>
  <si>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</si>
  <si>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</si>
  <si>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</si>
  <si>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</si>
  <si>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</si>
  <si>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</si>
  <si>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</si>
  <si>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</si>
  <si>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</si>
  <si>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</si>
  <si>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</si>
  <si>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</si>
  <si>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</si>
  <si>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</si>
  <si>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</si>
  <si>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</si>
  <si>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</si>
  <si>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</si>
  <si>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</si>
  <si>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</si>
  <si>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</si>
  <si>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</si>
  <si>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</si>
  <si>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</si>
  <si>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</si>
  <si>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</si>
  <si>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</si>
  <si>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</si>
  <si>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</si>
  <si>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</si>
  <si>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</si>
  <si>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</si>
  <si>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</si>
  <si>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</si>
  <si>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</si>
  <si>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</si>
  <si>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</si>
  <si>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</si>
  <si>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</si>
  <si>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</si>
  <si>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</si>
  <si>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</si>
  <si>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</si>
  <si>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</si>
  <si>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</si>
  <si>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</si>
  <si>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</si>
  <si>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</si>
  <si>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</si>
  <si>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</si>
  <si>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</si>
  <si>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</si>
  <si>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</si>
  <si>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</si>
  <si>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</si>
  <si>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</si>
  <si>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</si>
  <si>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</si>
  <si>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</si>
  <si>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</si>
  <si>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</si>
  <si>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</si>
  <si>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</si>
  <si>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</si>
  <si>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</si>
  <si>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</si>
  <si>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</si>
  <si>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</si>
  <si>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</si>
  <si>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</si>
  <si>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</si>
  <si>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</si>
  <si>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</si>
  <si>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</si>
  <si>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</si>
  <si>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</si>
  <si>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</si>
  <si>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</si>
  <si>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</si>
  <si>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</si>
  <si>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</si>
  <si>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</si>
  <si>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</si>
  <si>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</si>
  <si>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</si>
  <si>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</si>
  <si>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</si>
  <si>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</si>
  <si>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</si>
  <si>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</si>
  <si>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</si>
  <si>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</si>
  <si>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</si>
  <si>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</si>
  <si>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</si>
  <si>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</si>
  <si>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</si>
  <si>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</si>
  <si>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</si>
  <si>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</si>
  <si>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</si>
  <si>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</si>
  <si>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</si>
  <si>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</si>
  <si>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</si>
  <si>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</si>
  <si>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</si>
  <si>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</si>
  <si>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</si>
  <si>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</si>
  <si>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</si>
  <si>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</si>
  <si>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</si>
  <si>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</si>
  <si>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</si>
  <si>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</si>
  <si>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</si>
  <si>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</si>
  <si>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</si>
  <si>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</si>
  <si>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</si>
  <si>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</si>
  <si>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</si>
  <si>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</si>
  <si>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</si>
  <si>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</si>
  <si>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</si>
  <si>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</si>
  <si>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</si>
  <si>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</si>
  <si>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</si>
  <si>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</si>
  <si>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</si>
  <si>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</si>
  <si>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</si>
  <si>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</si>
  <si>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</si>
  <si>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</si>
  <si>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</si>
  <si>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</si>
  <si>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</si>
  <si>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</si>
  <si>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</si>
  <si>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</si>
  <si>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</si>
  <si>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</si>
  <si>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</si>
  <si>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</si>
  <si>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</si>
  <si>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</si>
  <si>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</si>
  <si>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</si>
  <si>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</si>
  <si>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</si>
  <si>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</si>
  <si>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</si>
  <si>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</si>
  <si>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</si>
  <si>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</si>
  <si>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</si>
  <si>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</si>
  <si>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</si>
  <si>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</si>
  <si>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</si>
  <si>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</si>
  <si>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</si>
  <si>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</si>
  <si>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</si>
  <si>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</si>
  <si>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</si>
  <si>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</si>
  <si>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</si>
  <si>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</si>
  <si>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</si>
  <si>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</si>
  <si>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</si>
  <si>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</si>
  <si>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</si>
  <si>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</si>
  <si>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</si>
  <si>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</si>
  <si>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</si>
  <si>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</si>
  <si>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</si>
  <si>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</si>
  <si>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</si>
  <si>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</si>
  <si>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</si>
  <si>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</si>
  <si>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</si>
  <si>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</si>
  <si>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</si>
  <si>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</si>
  <si>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</si>
  <si>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</si>
  <si>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</si>
  <si>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</si>
  <si>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</si>
  <si>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</si>
  <si>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</si>
  <si>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</si>
  <si>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</si>
  <si>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</si>
  <si>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</si>
  <si>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</si>
  <si>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</si>
  <si>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</si>
  <si>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</si>
  <si>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</si>
  <si>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</si>
  <si>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</si>
  <si>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</si>
  <si>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</si>
  <si>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</si>
  <si>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</si>
  <si>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</si>
  <si>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</si>
  <si>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</si>
  <si>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</si>
  <si>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</si>
  <si>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</si>
  <si>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</si>
  <si>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</si>
  <si>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</si>
  <si>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</si>
  <si>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</si>
  <si>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</si>
  <si>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</si>
  <si>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</si>
  <si>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</si>
  <si>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</si>
  <si>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</si>
  <si>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</si>
  <si>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</si>
  <si>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</si>
  <si>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</si>
  <si>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</si>
  <si>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</si>
  <si>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</si>
  <si>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</si>
  <si>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</si>
  <si>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</si>
  <si>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</si>
  <si>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</si>
  <si>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</si>
  <si>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</si>
  <si>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</si>
  <si>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</si>
  <si>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</si>
  <si>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</si>
  <si>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</si>
  <si>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</si>
  <si>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</si>
  <si>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</si>
  <si>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</si>
  <si>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</si>
  <si>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</si>
  <si>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</si>
  <si>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</si>
  <si>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</si>
  <si>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</si>
  <si>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</si>
  <si>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</si>
  <si>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</si>
  <si>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</si>
  <si>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</si>
  <si>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</si>
  <si>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</si>
  <si>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</si>
  <si>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</si>
  <si>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</si>
  <si>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</si>
  <si>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</si>
  <si>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</si>
  <si>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</si>
  <si>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</si>
  <si>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</si>
  <si>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</si>
  <si>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</si>
  <si>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</si>
  <si>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</si>
  <si>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</si>
  <si>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</si>
  <si>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</si>
  <si>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</si>
  <si>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</si>
  <si>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</si>
  <si>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</si>
  <si>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</si>
  <si>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</si>
  <si>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</si>
  <si>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</si>
  <si>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</si>
  <si>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</si>
  <si>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</si>
  <si>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</si>
  <si>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</si>
  <si>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</si>
  <si>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</si>
  <si>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</si>
  <si>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</si>
  <si>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</si>
  <si>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</si>
  <si>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</si>
  <si>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</si>
  <si>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</si>
  <si>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</si>
  <si>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</si>
  <si>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</si>
  <si>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</si>
  <si>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</si>
  <si>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</si>
  <si>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</si>
  <si>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</si>
  <si>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</si>
  <si>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</si>
  <si>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</si>
  <si>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</si>
  <si>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</si>
  <si>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</si>
  <si>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</si>
  <si>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</si>
  <si>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</si>
  <si>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</si>
  <si>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</si>
  <si>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</si>
  <si>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</si>
  <si>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</si>
  <si>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</si>
  <si>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</si>
  <si>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</si>
  <si>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</si>
  <si>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</si>
  <si>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</si>
  <si>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</si>
  <si>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</si>
  <si>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</si>
  <si>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</si>
  <si>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</si>
  <si>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</si>
  <si>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</si>
  <si>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</si>
  <si>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</si>
  <si>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</si>
  <si>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</si>
  <si>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</si>
  <si>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</si>
  <si>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</si>
  <si>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</si>
  <si>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</si>
  <si>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</si>
  <si>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</si>
  <si>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</si>
  <si>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</si>
  <si>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</si>
  <si>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</si>
  <si>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</si>
  <si>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</si>
  <si>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</si>
  <si>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</si>
  <si>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</si>
  <si>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</si>
  <si>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</si>
  <si>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</si>
  <si>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</si>
  <si>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</si>
  <si>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</si>
  <si>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</si>
  <si>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</si>
  <si>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</si>
  <si>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</si>
  <si>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</si>
  <si>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</si>
  <si>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</si>
  <si>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</si>
  <si>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</si>
  <si>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</si>
  <si>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</si>
  <si>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</si>
  <si>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</si>
  <si>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</si>
  <si>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</si>
  <si>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</si>
  <si>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</si>
  <si>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</si>
  <si>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</si>
  <si>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</si>
  <si>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</si>
  <si>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</si>
  <si>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</si>
  <si>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</si>
  <si>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</si>
  <si>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</si>
  <si>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</si>
  <si>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</si>
  <si>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</si>
  <si>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</si>
  <si>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</si>
  <si>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</si>
  <si>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</si>
  <si>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</si>
  <si>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</si>
  <si>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</si>
  <si>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</si>
  <si>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</si>
  <si>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</si>
  <si>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</si>
  <si>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</si>
  <si>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</si>
  <si>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</si>
  <si>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</si>
  <si>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</si>
  <si>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</si>
  <si>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</si>
  <si>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</si>
  <si>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</si>
  <si>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</si>
  <si>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</si>
  <si>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</si>
  <si>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</si>
  <si>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</si>
  <si>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</si>
  <si>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</si>
  <si>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</si>
  <si>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</si>
  <si>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</si>
  <si>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</si>
  <si>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</si>
  <si>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</si>
  <si>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</si>
  <si>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</si>
  <si>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</si>
  <si>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</si>
  <si>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</si>
  <si>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</si>
  <si>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</si>
  <si>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</si>
  <si>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</si>
  <si>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</si>
  <si>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</si>
  <si>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</si>
  <si>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</si>
  <si>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</si>
  <si>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</si>
  <si>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</si>
  <si>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</si>
  <si>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</si>
  <si>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</si>
  <si>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</si>
  <si>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</si>
  <si>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</si>
  <si>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</si>
  <si>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</si>
  <si>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</si>
  <si>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</si>
  <si>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</si>
  <si>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</si>
  <si>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</si>
  <si>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</si>
  <si>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</si>
  <si>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</si>
  <si>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</si>
  <si>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</si>
  <si>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</si>
  <si>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</si>
  <si>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</si>
  <si>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</si>
  <si>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</si>
  <si>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</si>
  <si>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</si>
  <si>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</si>
  <si>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</si>
  <si>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</si>
  <si>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</si>
  <si>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</si>
  <si>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</si>
  <si>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</si>
  <si>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</si>
  <si>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</si>
  <si>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</si>
  <si>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</si>
  <si>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</si>
  <si>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</si>
  <si>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</si>
  <si>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</si>
  <si>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</si>
  <si>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</si>
  <si>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</si>
  <si>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</si>
  <si>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</si>
  <si>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</si>
  <si>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</si>
  <si>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</si>
  <si>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</si>
  <si>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</si>
  <si>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</si>
  <si>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</si>
  <si>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</si>
  <si>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</si>
  <si>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</si>
  <si>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</si>
  <si>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</si>
  <si>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</si>
  <si>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</si>
  <si>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</si>
  <si>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</si>
  <si>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</si>
  <si>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</si>
  <si>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</si>
  <si>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</si>
  <si>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</si>
  <si>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</si>
  <si>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</si>
  <si>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</si>
  <si>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</si>
  <si>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</si>
  <si>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</si>
  <si>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</si>
  <si>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</si>
  <si>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</si>
  <si>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</si>
  <si>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</si>
  <si>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</si>
  <si>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</si>
  <si>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</si>
  <si>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</si>
  <si>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</si>
  <si>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</si>
  <si>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</si>
  <si>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</si>
  <si>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</si>
  <si>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</si>
  <si>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</si>
  <si>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</si>
  <si>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</si>
  <si>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</si>
  <si>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</si>
  <si>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</si>
  <si>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</si>
  <si>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</si>
  <si>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</si>
  <si>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</si>
  <si>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</si>
  <si>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</si>
  <si>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</si>
  <si>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</si>
  <si>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</si>
  <si>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</si>
  <si>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</si>
  <si>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</si>
  <si>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</si>
  <si>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</si>
  <si>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</si>
  <si>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</si>
  <si>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</si>
  <si>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</si>
  <si>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</si>
  <si>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</si>
  <si>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</si>
  <si>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</si>
  <si>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</si>
  <si>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</si>
  <si>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</si>
  <si>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</si>
  <si>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</si>
  <si>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</si>
  <si>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</si>
  <si>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</si>
  <si>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</si>
  <si>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</si>
  <si>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</si>
  <si>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</si>
  <si>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</si>
  <si>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</si>
  <si>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</si>
  <si>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</si>
  <si>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</si>
  <si>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</si>
  <si>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</si>
  <si>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</si>
  <si>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</si>
  <si>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</si>
  <si>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</si>
  <si>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</si>
  <si>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</si>
  <si>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</si>
  <si>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</si>
  <si>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</si>
  <si>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</si>
  <si>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</si>
  <si>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</si>
  <si>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</si>
  <si>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</si>
  <si>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</si>
  <si>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</si>
  <si>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</si>
  <si>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</si>
  <si>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</si>
  <si>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</si>
  <si>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</si>
  <si>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</si>
  <si>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</si>
  <si>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</si>
  <si>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</si>
  <si>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</si>
  <si>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</si>
  <si>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</si>
  <si>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</si>
  <si>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</si>
  <si>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</si>
  <si>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</si>
  <si>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</si>
  <si>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</si>
  <si>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</si>
  <si>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</si>
  <si>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</si>
  <si>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</si>
  <si>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</si>
  <si>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</si>
  <si>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</si>
  <si>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</si>
  <si>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</si>
  <si>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</si>
  <si>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</si>
  <si>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</si>
  <si>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</si>
  <si>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</si>
  <si>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</si>
  <si>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</si>
  <si>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</si>
  <si>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</si>
  <si>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</si>
  <si>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</si>
  <si>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</si>
  <si>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</si>
  <si>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</si>
  <si>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</si>
  <si>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</si>
  <si>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</si>
  <si>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</si>
  <si>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</si>
  <si>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</si>
  <si>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</si>
  <si>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</si>
  <si>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</si>
  <si>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</si>
  <si>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</si>
  <si>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</si>
  <si>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</si>
  <si>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</si>
  <si>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</si>
  <si>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</si>
  <si>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</si>
  <si>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</si>
  <si>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</si>
  <si>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</si>
  <si>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</si>
  <si>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</si>
  <si>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</si>
  <si>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</si>
  <si>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</si>
  <si>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</si>
  <si>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</si>
  <si>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</si>
  <si>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</si>
  <si>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</si>
  <si>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</si>
  <si>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</si>
  <si>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</si>
  <si>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</si>
  <si>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</si>
  <si>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</si>
  <si>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</si>
  <si>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</si>
  <si>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</si>
  <si>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</si>
  <si>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</si>
  <si>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</si>
  <si>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</si>
  <si>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</si>
  <si>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</si>
  <si>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</si>
  <si>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</si>
  <si>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</si>
  <si>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</si>
  <si>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</si>
  <si>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</si>
  <si>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</si>
  <si>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</si>
  <si>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</si>
  <si>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</si>
  <si>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</si>
  <si>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</si>
  <si>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</si>
  <si>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</si>
  <si>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</si>
  <si>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</si>
  <si>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</si>
  <si>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</si>
  <si>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</si>
  <si>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</si>
  <si>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</si>
  <si>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</si>
  <si>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</si>
  <si>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</si>
  <si>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</si>
  <si>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</si>
  <si>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</si>
  <si>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</si>
  <si>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</si>
  <si>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</si>
  <si>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</si>
  <si>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</si>
  <si>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</si>
  <si>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</si>
  <si>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</si>
  <si>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</si>
  <si>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</si>
  <si>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</si>
  <si>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</si>
  <si>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</si>
  <si>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</si>
  <si>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</si>
  <si>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</si>
  <si>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</si>
  <si>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</si>
  <si>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</si>
  <si>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</si>
  <si>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</si>
  <si>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</si>
  <si>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</si>
  <si>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</si>
  <si>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</si>
  <si>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</si>
  <si>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</si>
  <si>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</si>
  <si>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</si>
  <si>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</si>
  <si>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</si>
  <si>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</si>
  <si>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</si>
  <si>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</si>
  <si>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</si>
  <si>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</si>
  <si>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</si>
  <si>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</si>
  <si>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</si>
  <si>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</si>
  <si>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</si>
  <si>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</si>
  <si>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</si>
  <si>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</si>
  <si>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</si>
  <si>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</si>
  <si>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</si>
  <si>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</si>
  <si>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</si>
  <si>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</si>
  <si>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</si>
  <si>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</si>
  <si>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</si>
  <si>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</si>
  <si>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</si>
  <si>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</si>
  <si>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</si>
  <si>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</si>
  <si>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</si>
  <si>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</si>
  <si>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</si>
  <si>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</si>
  <si>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</si>
  <si>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</si>
  <si>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</si>
  <si>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</si>
  <si>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</si>
  <si>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</si>
  <si>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</si>
  <si>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</si>
  <si>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</si>
  <si>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</si>
  <si>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</si>
  <si>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</si>
  <si>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</si>
  <si>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</si>
  <si>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</si>
  <si>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</si>
  <si>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</si>
  <si>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</si>
  <si>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</si>
  <si>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</si>
  <si>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</si>
  <si>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</si>
  <si>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</si>
  <si>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</si>
  <si>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</si>
  <si>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</si>
  <si>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</si>
  <si>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</si>
  <si>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</si>
  <si>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</si>
  <si>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</si>
  <si>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</si>
  <si>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</si>
  <si>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</si>
  <si>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</si>
  <si>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</si>
  <si>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</si>
  <si>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</si>
  <si>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</si>
  <si>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</si>
  <si>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</si>
  <si>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</si>
  <si>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</si>
  <si>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</si>
  <si>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</si>
  <si>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</si>
  <si>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</si>
  <si>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</si>
  <si>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</si>
  <si>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</si>
  <si>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</si>
  <si>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</si>
  <si>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</si>
  <si>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</si>
  <si>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</si>
  <si>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</si>
  <si>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</si>
  <si>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</si>
  <si>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</si>
  <si>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</si>
  <si>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</si>
  <si>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</si>
  <si>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</si>
  <si>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</si>
  <si>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</si>
  <si>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</si>
  <si>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</si>
  <si>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</si>
  <si>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</si>
  <si>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</si>
  <si>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</si>
  <si>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</si>
  <si>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</si>
  <si>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</si>
  <si>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</si>
  <si>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</si>
  <si>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</si>
  <si>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</si>
  <si>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</si>
  <si>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</si>
  <si>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</si>
  <si>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</si>
  <si>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</si>
  <si>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</si>
  <si>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</si>
  <si>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</si>
  <si>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</si>
  <si>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</si>
  <si>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</si>
  <si>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</si>
  <si>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</si>
  <si>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</si>
  <si>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</si>
  <si>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</si>
  <si>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</si>
  <si>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</si>
  <si>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</si>
  <si>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</si>
  <si>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</si>
  <si>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</si>
  <si>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</si>
  <si>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</si>
  <si>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</si>
  <si>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</si>
  <si>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</si>
  <si>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</si>
  <si>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</si>
  <si>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</si>
  <si>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</si>
  <si>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</si>
  <si>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</si>
  <si>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</si>
  <si>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</si>
  <si>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</si>
  <si>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</si>
  <si>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</si>
  <si>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</si>
  <si>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</si>
  <si>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</si>
  <si>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</si>
  <si>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</si>
  <si>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</si>
  <si>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</si>
  <si>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</si>
  <si>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</si>
  <si>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</si>
  <si>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</si>
  <si>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</si>
  <si>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</si>
  <si>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</si>
  <si>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</si>
  <si>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</si>
  <si>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</si>
  <si>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</si>
  <si>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</si>
  <si>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</si>
  <si>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</si>
  <si>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</si>
  <si>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</si>
  <si>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</si>
  <si>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</si>
  <si>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</si>
  <si>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</si>
  <si>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</si>
  <si>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</si>
  <si>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</si>
  <si>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</si>
  <si>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</si>
  <si>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</si>
  <si>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</si>
  <si>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</si>
  <si>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</si>
  <si>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</si>
  <si>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</si>
  <si>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</si>
  <si>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</si>
  <si>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</si>
  <si>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</si>
  <si>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</si>
  <si>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</si>
  <si>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</si>
  <si>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</si>
  <si>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</si>
  <si>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</si>
  <si>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</si>
  <si>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</si>
  <si>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</si>
  <si>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</si>
  <si>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</si>
  <si>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</si>
  <si>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</si>
  <si>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</si>
  <si>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</si>
  <si>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</si>
  <si>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</si>
  <si>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</si>
  <si>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</si>
  <si>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</si>
  <si>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</si>
  <si>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</si>
  <si>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</si>
  <si>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</si>
  <si>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</si>
  <si>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</si>
  <si>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</si>
  <si>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</si>
  <si>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</si>
  <si>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</si>
  <si>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</si>
  <si>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</si>
  <si>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</si>
  <si>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</si>
  <si>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</si>
  <si>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</si>
  <si>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</si>
  <si>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</si>
  <si>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</si>
  <si>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</si>
  <si>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</si>
  <si>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</si>
  <si>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</si>
  <si>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</si>
  <si>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</si>
  <si>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</si>
  <si>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</si>
  <si>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</si>
  <si>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</si>
  <si>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</si>
  <si>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</si>
  <si>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</si>
  <si>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</si>
  <si>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</si>
  <si>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</si>
  <si>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</si>
  <si>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</si>
  <si>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</si>
  <si>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</si>
  <si>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</si>
  <si>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</si>
  <si>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</si>
  <si>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</si>
  <si>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</si>
  <si>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</si>
  <si>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</si>
  <si>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</si>
  <si>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</si>
  <si>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</si>
  <si>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</si>
  <si>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</si>
  <si>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</si>
  <si>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</si>
  <si>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</si>
  <si>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</si>
  <si>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</si>
  <si>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</si>
  <si>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</si>
  <si>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</si>
  <si>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</si>
  <si>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</si>
  <si>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</si>
  <si>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</si>
  <si>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</si>
  <si>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</si>
  <si>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</si>
  <si>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</si>
  <si>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</si>
  <si>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</si>
  <si>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</si>
  <si>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</si>
  <si>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</si>
  <si>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</si>
  <si>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</si>
  <si>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</si>
  <si>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</si>
  <si>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</si>
  <si>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</si>
  <si>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</si>
  <si>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</si>
  <si>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</si>
  <si>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</si>
  <si>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</si>
  <si>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</si>
  <si>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</si>
  <si>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</si>
  <si>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</si>
  <si>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</si>
  <si>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</si>
  <si>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</si>
  <si>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</si>
  <si>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</si>
  <si>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</si>
  <si>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</si>
  <si>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</si>
  <si>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</si>
  <si>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</si>
  <si>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</si>
  <si>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</si>
  <si>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</si>
  <si>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</si>
  <si>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</si>
  <si>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</si>
  <si>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</si>
  <si>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</si>
  <si>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</si>
  <si>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</si>
  <si>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</si>
  <si>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</si>
  <si>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</si>
  <si>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</si>
  <si>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</si>
  <si>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</si>
  <si>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</si>
  <si>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</si>
  <si>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</si>
  <si>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</si>
  <si>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</si>
  <si>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</si>
  <si>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</si>
  <si>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</si>
  <si>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</si>
  <si>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</si>
  <si>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</si>
  <si>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</si>
  <si>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</si>
  <si>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</si>
  <si>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</si>
  <si>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</si>
  <si>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</si>
  <si>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</si>
  <si>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</si>
  <si>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</si>
  <si>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</si>
  <si>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</si>
  <si>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</si>
  <si>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</si>
  <si>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</si>
  <si>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</si>
  <si>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</si>
  <si>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</si>
  <si>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</si>
  <si>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</si>
  <si>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</si>
  <si>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</si>
  <si>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</si>
  <si>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</si>
  <si>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</si>
  <si>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</si>
  <si>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</si>
  <si>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</si>
  <si>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</si>
  <si>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</si>
  <si>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</si>
  <si>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</si>
  <si>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</si>
  <si>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</si>
  <si>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</si>
  <si>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</si>
  <si>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</si>
  <si>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</si>
  <si>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</si>
  <si>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</si>
  <si>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</si>
  <si>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</si>
  <si>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</si>
  <si>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</si>
  <si>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</si>
  <si>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</si>
  <si>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</si>
  <si>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</si>
  <si>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</si>
  <si>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</si>
  <si>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</si>
  <si>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</si>
  <si>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</si>
  <si>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</si>
  <si>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</si>
  <si>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</si>
  <si>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</si>
  <si>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</si>
  <si>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</si>
  <si>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</si>
  <si>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</si>
  <si>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</si>
  <si>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</si>
  <si>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</si>
  <si>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</si>
  <si>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</si>
  <si>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</si>
  <si>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</si>
  <si>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</si>
  <si>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</si>
  <si>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</si>
  <si>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</si>
  <si>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</si>
  <si>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</si>
  <si>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</si>
  <si>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</si>
  <si>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</si>
  <si>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</si>
  <si>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</si>
  <si>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</si>
  <si>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</si>
  <si>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</si>
  <si>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</si>
  <si>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</si>
  <si>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</si>
  <si>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</si>
  <si>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</si>
  <si>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</si>
  <si>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</si>
  <si>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</si>
  <si>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</si>
  <si>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</si>
  <si>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</si>
  <si>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</si>
  <si>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</si>
  <si>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</si>
  <si>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</si>
  <si>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</si>
  <si>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</si>
  <si>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</si>
  <si>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</si>
  <si>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</si>
  <si>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</si>
  <si>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</si>
  <si>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</si>
  <si>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</si>
  <si>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</si>
  <si>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</si>
  <si>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</si>
  <si>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</si>
  <si>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</si>
  <si>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</si>
  <si>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</si>
  <si>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</si>
  <si>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</si>
  <si>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</si>
  <si>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</si>
  <si>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</si>
  <si>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</si>
  <si>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</si>
  <si>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</si>
  <si>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</si>
  <si>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</si>
  <si>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</si>
  <si>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</si>
  <si>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</si>
  <si>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</si>
  <si>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</si>
  <si>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</si>
  <si>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</si>
  <si>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</si>
  <si>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</si>
  <si>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</si>
  <si>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</si>
  <si>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</si>
  <si>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</si>
  <si>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</si>
  <si>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</si>
  <si>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</si>
  <si>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</si>
  <si>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</si>
  <si>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</si>
  <si>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</si>
  <si>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</si>
  <si>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</si>
  <si>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</si>
  <si>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</si>
  <si>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</si>
  <si>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</si>
  <si>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</si>
  <si>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</si>
  <si>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</si>
  <si>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</si>
  <si>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</si>
  <si>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</si>
  <si>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</si>
  <si>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</si>
  <si>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</si>
  <si>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</si>
  <si>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</si>
  <si>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</si>
  <si>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</si>
  <si>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</si>
  <si>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</si>
  <si>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</si>
  <si>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</si>
  <si>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</si>
  <si>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</si>
  <si>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</si>
  <si>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</si>
  <si>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</si>
  <si>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</si>
  <si>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</si>
  <si>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</si>
  <si>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</si>
  <si>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</si>
  <si>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</si>
  <si>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</si>
  <si>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</si>
  <si>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</si>
  <si>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</si>
  <si>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</si>
  <si>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</si>
  <si>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</si>
  <si>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</si>
  <si>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</si>
  <si>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</si>
  <si>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</si>
  <si>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</si>
  <si>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</si>
  <si>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</si>
  <si>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</si>
  <si>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</si>
  <si>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</si>
  <si>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</si>
  <si>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</si>
  <si>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</si>
  <si>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</si>
  <si>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</si>
  <si>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</si>
  <si>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</si>
  <si>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</si>
  <si>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</si>
  <si>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</si>
  <si>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</si>
  <si>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</si>
  <si>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</si>
  <si>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</si>
  <si>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</si>
  <si>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</si>
  <si>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</si>
  <si>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</si>
  <si>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</si>
  <si>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</si>
  <si>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</si>
  <si>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</si>
  <si>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</si>
  <si>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</si>
  <si>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</si>
  <si>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</si>
  <si>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</si>
  <si>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</si>
  <si>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</si>
  <si>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</si>
  <si>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</si>
  <si>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</si>
  <si>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</si>
  <si>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</si>
  <si>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</si>
  <si>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</si>
  <si>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</si>
  <si>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</si>
  <si>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</si>
  <si>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</si>
  <si>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</si>
  <si>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</si>
  <si>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</si>
  <si>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</si>
  <si>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</si>
  <si>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</si>
  <si>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</si>
  <si>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</si>
  <si>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</si>
  <si>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</si>
  <si>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</si>
  <si>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</si>
  <si>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</si>
  <si>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</si>
  <si>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</si>
  <si>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</si>
  <si>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</si>
  <si>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</si>
  <si>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</si>
  <si>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</si>
  <si>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</si>
  <si>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</si>
  <si>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</si>
  <si>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</si>
  <si>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</si>
  <si>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</si>
  <si>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</si>
  <si>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</si>
  <si>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</si>
  <si>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</si>
  <si>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</si>
  <si>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</si>
  <si>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</si>
  <si>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</si>
  <si>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</si>
  <si>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</si>
  <si>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</si>
  <si>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</si>
  <si>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</si>
  <si>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</si>
  <si>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</si>
  <si>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</si>
  <si>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</si>
  <si>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</si>
  <si>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</si>
  <si>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</si>
  <si>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</si>
  <si>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</si>
  <si>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</si>
  <si>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</si>
  <si>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</si>
  <si>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</si>
  <si>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</si>
  <si>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</si>
  <si>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</si>
  <si>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</si>
  <si>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</si>
  <si>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</si>
  <si>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</si>
  <si>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</si>
  <si>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</si>
  <si>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</si>
  <si>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</si>
  <si>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</si>
  <si>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</si>
  <si>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</si>
  <si>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</si>
  <si>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</si>
  <si>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</si>
  <si>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</si>
  <si>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</si>
  <si>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</si>
  <si>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</si>
  <si>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</si>
  <si>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</si>
  <si>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</si>
  <si>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</si>
  <si>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</si>
  <si>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</si>
  <si>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</si>
  <si>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</si>
  <si>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</si>
  <si>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</si>
  <si>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</si>
  <si>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</si>
  <si>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</si>
  <si>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</si>
  <si>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</si>
  <si>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</si>
  <si>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</si>
  <si>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</si>
  <si>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</si>
  <si>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</si>
  <si>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</si>
  <si>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</si>
  <si>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</si>
  <si>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</si>
  <si>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</si>
  <si>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</si>
  <si>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</si>
  <si>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</si>
  <si>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</si>
  <si>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</si>
  <si>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</si>
  <si>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</si>
  <si>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</si>
  <si>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</si>
  <si>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</si>
  <si>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</si>
  <si>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</si>
  <si>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</si>
  <si>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</si>
  <si>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</si>
  <si>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</si>
  <si>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</si>
  <si>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</si>
  <si>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</si>
  <si>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</si>
  <si>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</si>
  <si>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</si>
  <si>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</si>
  <si>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</si>
  <si>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</si>
  <si>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</si>
  <si>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</si>
  <si>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</si>
  <si>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</si>
  <si>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</si>
  <si>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</si>
  <si>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</si>
  <si>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</si>
  <si>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</si>
  <si>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</si>
  <si>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</si>
  <si>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</si>
  <si>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</si>
  <si>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</si>
  <si>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</si>
  <si>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</si>
  <si>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</si>
  <si>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</si>
  <si>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</si>
  <si>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</si>
  <si>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</si>
  <si>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</si>
  <si>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</si>
  <si>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</si>
  <si>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</si>
  <si>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</si>
  <si>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</si>
  <si>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</si>
  <si>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</si>
  <si>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</si>
  <si>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</si>
  <si>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</si>
  <si>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</si>
  <si>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</si>
  <si>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</si>
  <si>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</si>
  <si>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</si>
  <si>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</si>
  <si>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</si>
  <si>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</si>
  <si>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</si>
  <si>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</si>
  <si>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</si>
  <si>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</si>
  <si>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</si>
  <si>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</si>
  <si>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</si>
  <si>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</si>
  <si>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</si>
  <si>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</si>
  <si>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</si>
  <si>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</si>
  <si>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</si>
  <si>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</si>
  <si>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</si>
  <si>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</si>
  <si>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</si>
  <si>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</si>
  <si>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</si>
  <si>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</si>
  <si>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</si>
  <si>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</si>
  <si>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</si>
  <si>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</si>
  <si>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</si>
  <si>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</si>
  <si>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</si>
  <si>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</si>
  <si>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</si>
  <si>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</si>
  <si>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</si>
  <si>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</si>
  <si>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</si>
  <si>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</si>
  <si>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</si>
  <si>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</si>
  <si>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</si>
  <si>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</si>
  <si>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</si>
  <si>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</si>
  <si>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</si>
  <si>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</si>
  <si>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</si>
  <si>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</si>
  <si>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</si>
  <si>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</si>
  <si>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</si>
  <si>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</si>
  <si>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</si>
  <si>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</si>
  <si>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</si>
  <si>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</si>
  <si>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</si>
  <si>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</si>
  <si>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</si>
  <si>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</si>
  <si>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</si>
  <si>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</si>
  <si>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</si>
  <si>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</si>
  <si>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</si>
  <si>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</si>
  <si>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</si>
  <si>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</si>
  <si>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</si>
  <si>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</si>
  <si>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</si>
  <si>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</si>
  <si>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</si>
  <si>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</si>
  <si>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</si>
  <si>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</si>
  <si>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</si>
  <si>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</si>
  <si>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</si>
  <si>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</si>
  <si>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</si>
  <si>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</si>
  <si>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</si>
  <si>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</si>
  <si>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</si>
  <si>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</si>
  <si>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</si>
  <si>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</si>
  <si>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</si>
  <si>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</si>
  <si>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</si>
  <si>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</si>
  <si>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</si>
  <si>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</si>
  <si>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</si>
  <si>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</si>
  <si>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</si>
  <si>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</si>
  <si>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</si>
  <si>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</si>
  <si>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</si>
  <si>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</si>
  <si>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</si>
  <si>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</si>
  <si>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</si>
  <si>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</si>
  <si>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</si>
  <si>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</si>
  <si>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</si>
  <si>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</si>
  <si>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</si>
  <si>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</si>
  <si>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</si>
  <si>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</si>
  <si>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</si>
  <si>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</si>
  <si>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</si>
  <si>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</si>
  <si>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</si>
  <si>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</si>
  <si>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</si>
  <si>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</si>
  <si>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</si>
  <si>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</si>
  <si>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</si>
  <si>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</si>
  <si>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</si>
  <si>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</si>
  <si>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</si>
  <si>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</si>
  <si>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</si>
  <si>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</si>
  <si>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</si>
  <si>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</si>
  <si>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</si>
  <si>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</si>
  <si>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</si>
  <si>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</si>
  <si>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</si>
  <si>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</si>
  <si>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</si>
  <si>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</si>
  <si>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</si>
  <si>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</si>
  <si>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</si>
  <si>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</si>
  <si>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</si>
  <si>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</si>
  <si>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</si>
  <si>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</si>
  <si>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</si>
  <si>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</si>
  <si>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</si>
  <si>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</si>
  <si>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</si>
  <si>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</si>
  <si>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</si>
  <si>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</si>
  <si>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</si>
  <si>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</si>
  <si>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</si>
  <si>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</si>
  <si>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</si>
  <si>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</si>
  <si>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</si>
  <si>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</si>
  <si>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</si>
  <si>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</si>
  <si>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</si>
  <si>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</si>
  <si>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</si>
  <si>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</si>
  <si>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</si>
  <si>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</si>
  <si>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</si>
  <si>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</si>
  <si>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</si>
  <si>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</si>
  <si>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</si>
  <si>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</si>
  <si>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</si>
  <si>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</si>
  <si>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</si>
  <si>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</si>
  <si>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</si>
  <si>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</si>
  <si>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</si>
  <si>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</si>
  <si>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</si>
  <si>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</si>
  <si>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</si>
  <si>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</si>
  <si>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</si>
  <si>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</si>
  <si>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</si>
  <si>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</si>
  <si>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</si>
  <si>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</si>
  <si>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</si>
  <si>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</si>
  <si>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</si>
  <si>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</si>
  <si>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</si>
  <si>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</si>
  <si>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</si>
  <si>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</si>
  <si>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</si>
  <si>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</si>
  <si>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</si>
  <si>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</si>
  <si>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</si>
  <si>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</si>
  <si>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</si>
  <si>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</si>
  <si>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</si>
  <si>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</si>
  <si>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</si>
  <si>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</si>
  <si>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</si>
  <si>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</si>
  <si>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</si>
  <si>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</si>
  <si>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</si>
  <si>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</si>
  <si>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</si>
  <si>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</si>
  <si>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</si>
  <si>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</si>
  <si>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</si>
  <si>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</si>
  <si>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</si>
  <si>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</si>
  <si>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</si>
  <si>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</si>
  <si>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</si>
  <si>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</si>
  <si>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</si>
  <si>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</si>
  <si>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</si>
  <si>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</si>
  <si>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</si>
  <si>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</si>
  <si>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</si>
  <si>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</si>
  <si>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</si>
  <si>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</si>
  <si>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</si>
  <si>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</si>
  <si>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</si>
  <si>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</si>
  <si>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</si>
  <si>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</si>
  <si>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</si>
  <si>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</si>
  <si>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</si>
  <si>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</si>
  <si>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</si>
  <si>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</si>
  <si>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</si>
  <si>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</si>
  <si>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</si>
  <si>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</si>
  <si>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</si>
  <si>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</si>
  <si>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</si>
  <si>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</si>
  <si>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</si>
  <si>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</si>
  <si>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</si>
  <si>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</si>
  <si>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</si>
  <si>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</si>
  <si>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</si>
  <si>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</si>
  <si>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</si>
  <si>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</si>
  <si>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</si>
  <si>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</si>
  <si>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</si>
  <si>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</si>
  <si>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</si>
  <si>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</si>
  <si>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</si>
  <si>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</si>
  <si>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</si>
  <si>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</si>
  <si>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</si>
  <si>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</si>
  <si>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</si>
  <si>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</si>
  <si>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</si>
  <si>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</si>
  <si>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</si>
  <si>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</si>
  <si>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</si>
  <si>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</si>
  <si>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</si>
  <si>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</si>
  <si>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</si>
  <si>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</si>
  <si>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</si>
  <si>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</si>
  <si>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</si>
  <si>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</si>
  <si>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</si>
  <si>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</si>
  <si>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</si>
  <si>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</si>
  <si>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</si>
  <si>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</si>
  <si>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</si>
  <si>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</si>
  <si>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</si>
  <si>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</si>
  <si>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</si>
  <si>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</si>
  <si>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</si>
  <si>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</si>
  <si>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</si>
  <si>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</si>
  <si>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</si>
  <si>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</si>
  <si>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</si>
  <si>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</si>
  <si>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</si>
  <si>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</si>
  <si>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</si>
  <si>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</si>
  <si>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</si>
  <si>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</si>
  <si>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</si>
  <si>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</si>
  <si>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</si>
  <si>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</si>
  <si>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</si>
  <si>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</si>
  <si>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</si>
  <si>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</si>
  <si>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</si>
  <si>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</si>
  <si>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</si>
  <si>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</si>
  <si>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</si>
  <si>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</si>
  <si>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</si>
  <si>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</si>
  <si>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</si>
  <si>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</si>
  <si>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</si>
  <si>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</si>
  <si>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</si>
  <si>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</si>
  <si>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</si>
  <si>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</si>
  <si>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</si>
  <si>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</si>
  <si>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</si>
  <si>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</si>
  <si>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</si>
  <si>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</si>
  <si>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</si>
  <si>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</si>
  <si>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</si>
  <si>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</si>
  <si>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</si>
  <si>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</si>
  <si>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</si>
  <si>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</si>
  <si>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</si>
  <si>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</si>
  <si>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</si>
  <si>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</si>
  <si>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</si>
  <si>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</si>
  <si>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</si>
  <si>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</si>
  <si>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</si>
  <si>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</si>
  <si>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</si>
  <si>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</si>
  <si>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</si>
  <si>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</si>
  <si>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</si>
  <si>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</si>
  <si>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</si>
  <si>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</si>
  <si>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</si>
  <si>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</si>
  <si>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</si>
  <si>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</si>
  <si>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</si>
  <si>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</si>
  <si>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</si>
  <si>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</si>
  <si>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</si>
  <si>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</si>
  <si>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</si>
  <si>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</si>
  <si>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</si>
  <si>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</si>
  <si>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</si>
  <si>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</si>
  <si>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</si>
  <si>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</si>
  <si>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</si>
  <si>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</si>
  <si>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</si>
  <si>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</si>
  <si>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</si>
  <si>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</si>
  <si>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</si>
  <si>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</si>
  <si>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</si>
  <si>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</si>
  <si>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</si>
  <si>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</si>
  <si>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</si>
  <si>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</si>
  <si>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</si>
  <si>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</si>
  <si>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</si>
  <si>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</si>
  <si>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</si>
  <si>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</si>
  <si>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</si>
  <si>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</si>
  <si>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</si>
  <si>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</si>
  <si>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</si>
  <si>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</si>
  <si>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</si>
  <si>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</si>
  <si>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</si>
  <si>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</si>
  <si>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</si>
  <si>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</si>
  <si>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</si>
  <si>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</si>
  <si>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</si>
  <si>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</si>
  <si>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</si>
  <si>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</si>
  <si>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</si>
  <si>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</si>
  <si>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</si>
  <si>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</si>
  <si>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</si>
  <si>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</si>
  <si>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</si>
  <si>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</si>
  <si>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</si>
  <si>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</si>
  <si>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</si>
  <si>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</si>
  <si>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</si>
  <si>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</si>
  <si>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</si>
  <si>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</si>
  <si>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</si>
  <si>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</si>
  <si>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</si>
  <si>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</si>
  <si>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</si>
  <si>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</si>
  <si>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</si>
  <si>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</si>
  <si>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</si>
  <si>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</si>
  <si>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</si>
  <si>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</si>
  <si>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</si>
  <si>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</si>
  <si>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</si>
  <si>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</si>
  <si>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</si>
  <si>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</si>
  <si>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</si>
  <si>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</si>
  <si>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</si>
  <si>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</si>
  <si>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</si>
  <si>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</si>
  <si>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</si>
  <si>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</si>
  <si>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</si>
  <si>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</si>
  <si>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</si>
  <si>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</si>
  <si>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</si>
  <si>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</si>
  <si>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</si>
  <si>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</si>
  <si>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</si>
  <si>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</si>
  <si>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</si>
  <si>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</si>
  <si>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</si>
  <si>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</si>
  <si>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</si>
  <si>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</si>
  <si>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</si>
  <si>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</si>
  <si>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</si>
  <si>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</si>
  <si>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</si>
  <si>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</si>
  <si>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</si>
  <si>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</si>
  <si>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</si>
  <si>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</si>
  <si>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</si>
  <si>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</si>
  <si>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</si>
  <si>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</si>
  <si>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</si>
  <si>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</si>
  <si>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</si>
  <si>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</si>
  <si>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</si>
  <si>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</si>
  <si>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</si>
  <si>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</si>
  <si>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</si>
  <si>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</si>
  <si>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</si>
  <si>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</si>
  <si>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</si>
  <si>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</si>
  <si>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</si>
  <si>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</si>
  <si>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</si>
  <si>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</si>
  <si>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</si>
  <si>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</si>
  <si>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</si>
  <si>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</si>
  <si>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</si>
  <si>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</si>
  <si>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</si>
  <si>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</si>
  <si>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</si>
  <si>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</si>
  <si>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</si>
  <si>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</si>
  <si>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</si>
  <si>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</si>
  <si>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</si>
  <si>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</si>
  <si>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</si>
  <si>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</si>
  <si>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</si>
  <si>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</si>
  <si>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</si>
  <si>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</si>
  <si>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</si>
  <si>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</si>
  <si>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</si>
  <si>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</si>
  <si>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</si>
  <si>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</si>
  <si>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</si>
  <si>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</si>
  <si>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</si>
  <si>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</si>
  <si>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</si>
  <si>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</si>
  <si>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</si>
  <si>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</si>
  <si>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</si>
  <si>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</si>
  <si>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</si>
  <si>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</si>
  <si>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</si>
  <si>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</si>
  <si>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</si>
  <si>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</si>
  <si>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</si>
  <si>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</si>
  <si>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</si>
  <si>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</si>
  <si>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</si>
  <si>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</si>
  <si>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</si>
  <si>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</si>
  <si>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</si>
  <si>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</si>
  <si>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</si>
  <si>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</si>
  <si>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</si>
  <si>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</si>
  <si>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</si>
  <si>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</si>
  <si>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</si>
  <si>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</si>
  <si>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</si>
  <si>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</si>
  <si>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</si>
  <si>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</si>
  <si>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</si>
  <si>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</si>
  <si>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</si>
  <si>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</si>
  <si>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</si>
  <si>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</si>
  <si>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</si>
  <si>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</si>
  <si>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</si>
  <si>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</si>
  <si>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</si>
  <si>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</si>
  <si>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</si>
  <si>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</si>
  <si>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</si>
  <si>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</si>
  <si>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</si>
  <si>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</si>
  <si>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</si>
  <si>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</si>
  <si>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</si>
  <si>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</si>
  <si>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</si>
  <si>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</si>
  <si>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</si>
  <si>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</si>
  <si>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</si>
  <si>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</si>
  <si>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</si>
  <si>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</si>
  <si>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</si>
  <si>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</si>
  <si>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</si>
  <si>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</si>
  <si>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</si>
  <si>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</si>
  <si>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</si>
  <si>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</si>
  <si>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</si>
  <si>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</si>
  <si>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</si>
  <si>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</si>
  <si>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</si>
  <si>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</si>
  <si>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</si>
  <si>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</si>
  <si>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</si>
  <si>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</si>
  <si>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</si>
  <si>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</si>
  <si>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</si>
  <si>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</si>
  <si>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</si>
  <si>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</si>
  <si>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</si>
  <si>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</si>
  <si>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</si>
  <si>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</si>
  <si>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</si>
  <si>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</si>
  <si>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</si>
  <si>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</si>
  <si>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</si>
  <si>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</si>
  <si>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</si>
  <si>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</si>
  <si>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</si>
  <si>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</si>
  <si>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</si>
  <si>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</si>
  <si>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</si>
  <si>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</si>
  <si>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</si>
  <si>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</si>
  <si>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</si>
  <si>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</si>
  <si>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</si>
  <si>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</si>
  <si>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</si>
  <si>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</si>
  <si>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</si>
  <si>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</si>
  <si>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</si>
  <si>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</si>
  <si>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</si>
  <si>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</si>
  <si>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</si>
  <si>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</si>
  <si>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</si>
  <si>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</si>
  <si>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</si>
  <si>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</si>
  <si>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</si>
  <si>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</si>
  <si>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</si>
  <si>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</si>
  <si>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</si>
  <si>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</si>
  <si>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</si>
  <si>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</si>
  <si>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</si>
  <si>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</si>
  <si>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</si>
  <si>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</si>
  <si>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</si>
  <si>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</si>
  <si>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</si>
  <si>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</si>
  <si>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</si>
  <si>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</si>
  <si>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</si>
  <si>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</si>
  <si>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</si>
  <si>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</si>
  <si>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</si>
  <si>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</si>
  <si>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</si>
  <si>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</si>
  <si>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</si>
  <si>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</si>
  <si>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</si>
  <si>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</si>
  <si>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</si>
  <si>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</si>
  <si>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</si>
  <si>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</si>
  <si>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</si>
  <si>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</si>
  <si>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</si>
  <si>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</si>
  <si>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</si>
  <si>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</si>
  <si>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</si>
  <si>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</si>
  <si>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</si>
  <si>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</si>
  <si>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</si>
  <si>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</si>
  <si>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</si>
  <si>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</si>
  <si>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</si>
  <si>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</si>
  <si>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</si>
  <si>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</si>
  <si>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</si>
  <si>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</si>
  <si>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</si>
  <si>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</si>
  <si>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</si>
  <si>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</si>
  <si>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</si>
  <si>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</si>
  <si>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</si>
  <si>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</si>
  <si>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</si>
  <si>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</si>
  <si>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</si>
  <si>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</si>
  <si>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</si>
  <si>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</si>
  <si>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</si>
  <si>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</si>
  <si>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</si>
  <si>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</si>
  <si>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</si>
  <si>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</si>
  <si>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</si>
  <si>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</si>
  <si>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</si>
  <si>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</si>
  <si>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</si>
  <si>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</si>
  <si>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</si>
  <si>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</si>
  <si>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</si>
  <si>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</si>
  <si>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</si>
  <si>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</si>
  <si>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</si>
  <si>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</si>
  <si>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</si>
  <si>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</si>
  <si>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</si>
  <si>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</si>
  <si>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</si>
  <si>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</si>
  <si>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</si>
  <si>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</si>
  <si>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</si>
  <si>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</si>
  <si>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</si>
  <si>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</si>
  <si>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</si>
  <si>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</si>
  <si>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</si>
  <si>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</si>
  <si>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</si>
  <si>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</si>
  <si>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</si>
  <si>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</si>
  <si>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</si>
  <si>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</si>
  <si>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</si>
  <si>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</si>
  <si>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</si>
  <si>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</si>
  <si>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</si>
  <si>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</si>
  <si>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</si>
  <si>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</si>
  <si>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</si>
  <si>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</si>
  <si>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</si>
  <si>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</si>
  <si>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</si>
  <si>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</si>
  <si>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</si>
  <si>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</si>
  <si>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</si>
  <si>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</si>
  <si>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</si>
  <si>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</si>
  <si>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</si>
  <si>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</si>
  <si>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</si>
  <si>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</si>
  <si>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</si>
  <si>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</si>
  <si>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</si>
  <si>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</si>
  <si>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</si>
  <si>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</si>
  <si>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</si>
  <si>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</si>
  <si>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</si>
  <si>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</si>
  <si>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</si>
  <si>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</si>
  <si>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</si>
  <si>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</si>
  <si>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</si>
  <si>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</si>
  <si>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</si>
  <si>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</si>
  <si>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</si>
  <si>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</si>
  <si>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</si>
  <si>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</si>
  <si>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</si>
  <si>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</si>
  <si>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</si>
  <si>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</si>
  <si>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</si>
  <si>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</si>
  <si>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</si>
  <si>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</si>
  <si>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</si>
  <si>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</si>
  <si>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</si>
  <si>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</si>
  <si>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</si>
  <si>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</si>
  <si>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</si>
  <si>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</si>
  <si>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</si>
  <si>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</si>
  <si>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</si>
  <si>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</si>
  <si>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</si>
  <si>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</si>
  <si>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</si>
  <si>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</si>
  <si>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</si>
  <si>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</si>
  <si>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</si>
  <si>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</si>
  <si>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</si>
  <si>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</si>
  <si>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</si>
  <si>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</si>
  <si>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</si>
  <si>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</si>
  <si>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</si>
  <si>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</si>
  <si>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</si>
  <si>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</si>
  <si>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</si>
  <si>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</si>
  <si>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</si>
  <si>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</si>
  <si>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</si>
  <si>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</si>
  <si>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</si>
  <si>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</si>
  <si>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</si>
  <si>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</si>
  <si>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</si>
  <si>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</si>
  <si>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</si>
  <si>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</si>
  <si>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</si>
  <si>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</si>
  <si>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</si>
  <si>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</si>
  <si>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</si>
  <si>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</si>
  <si>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</si>
  <si>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</si>
  <si>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</si>
  <si>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</si>
  <si>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</si>
  <si>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</si>
  <si>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</si>
  <si>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</si>
  <si>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</si>
  <si>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</si>
  <si>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</si>
  <si>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</si>
  <si>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</si>
  <si>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</si>
  <si>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</si>
  <si>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</si>
  <si>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</si>
  <si>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</si>
  <si>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</si>
  <si>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</si>
  <si>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</si>
  <si>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</si>
  <si>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</si>
  <si>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</si>
  <si>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</si>
  <si>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</si>
  <si>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</si>
  <si>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</si>
  <si>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</si>
  <si>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</si>
  <si>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</si>
  <si>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</si>
  <si>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</si>
  <si>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</si>
  <si>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</si>
  <si>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</si>
  <si>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</si>
  <si>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</si>
  <si>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</si>
  <si>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</si>
  <si>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</si>
  <si>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</si>
  <si>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</si>
  <si>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</si>
  <si>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</si>
  <si>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</si>
  <si>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</si>
  <si>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</si>
  <si>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</si>
  <si>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</si>
  <si>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</si>
  <si>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</si>
  <si>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</si>
  <si>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</si>
  <si>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</si>
  <si>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</si>
  <si>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</si>
  <si>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</si>
  <si>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</si>
  <si>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</si>
  <si>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</si>
  <si>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</si>
  <si>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</si>
  <si>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</si>
  <si>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</si>
  <si>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</si>
  <si>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</si>
  <si>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</si>
  <si>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</si>
  <si>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</si>
  <si>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</si>
  <si>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</si>
  <si>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</si>
  <si>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</si>
  <si>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</si>
  <si>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</si>
  <si>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</si>
  <si>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</si>
  <si>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</si>
  <si>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</si>
  <si>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</si>
  <si>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</si>
  <si>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</si>
  <si>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</si>
  <si>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</si>
  <si>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</si>
  <si>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</si>
  <si>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</si>
  <si>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</si>
  <si>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</si>
  <si>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</si>
  <si>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</si>
  <si>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</si>
  <si>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</si>
  <si>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</si>
  <si>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</si>
  <si>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</si>
  <si>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</si>
  <si>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</si>
  <si>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</si>
  <si>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</si>
  <si>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</si>
  <si>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</si>
  <si>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</si>
  <si>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</si>
  <si>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</si>
  <si>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</si>
  <si>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</si>
  <si>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</si>
  <si>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</si>
  <si>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</si>
  <si>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</si>
  <si>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</si>
  <si>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</si>
  <si>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</si>
  <si>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</si>
  <si>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</si>
  <si>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</si>
  <si>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</si>
  <si>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</si>
  <si>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</si>
  <si>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</si>
  <si>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</si>
  <si>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</si>
  <si>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</si>
  <si>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</si>
  <si>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</si>
  <si>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</si>
  <si>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</si>
  <si>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</si>
  <si>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</si>
  <si>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</si>
  <si>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</si>
  <si>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</si>
  <si>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</si>
  <si>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</si>
  <si>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</si>
  <si>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</si>
  <si>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</si>
  <si>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</si>
  <si>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</si>
  <si>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</si>
  <si>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</si>
  <si>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</si>
  <si>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</si>
  <si>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</si>
  <si>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</si>
  <si>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</si>
  <si>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</si>
  <si>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</si>
  <si>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</si>
  <si>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</si>
  <si>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</si>
  <si>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</si>
  <si>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</si>
  <si>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</si>
  <si>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</si>
  <si>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</si>
  <si>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</si>
  <si>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</si>
  <si>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</si>
  <si>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</si>
  <si>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</si>
  <si>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</si>
  <si>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</si>
  <si>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</si>
  <si>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</si>
  <si>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</si>
  <si>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</si>
  <si>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</si>
  <si>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</si>
  <si>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</si>
  <si>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</si>
  <si>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</si>
  <si>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</si>
  <si>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</si>
  <si>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</si>
  <si>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</si>
  <si>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</si>
  <si>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</si>
  <si>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</si>
  <si>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</si>
  <si>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</si>
  <si>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</si>
  <si>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</si>
  <si>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</si>
  <si>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</si>
  <si>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</si>
  <si>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</si>
  <si>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</si>
  <si>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</si>
  <si>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</si>
  <si>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</si>
  <si>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</si>
  <si>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</si>
  <si>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</si>
  <si>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</si>
  <si>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</si>
  <si>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</si>
  <si>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</si>
  <si>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</si>
  <si>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</si>
  <si>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</si>
  <si>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</si>
  <si>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</si>
  <si>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</si>
  <si>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</si>
  <si>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</si>
  <si>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</si>
  <si>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</si>
  <si>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</si>
  <si>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</si>
  <si>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</si>
  <si>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</si>
  <si>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</si>
  <si>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</si>
  <si>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</si>
  <si>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</si>
  <si>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</si>
  <si>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</si>
  <si>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</si>
  <si>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</si>
  <si>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</si>
  <si>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</si>
  <si>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</si>
  <si>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</si>
  <si>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</si>
  <si>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</si>
  <si>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</si>
  <si>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</si>
  <si>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</si>
  <si>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</si>
  <si>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</si>
  <si>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</si>
  <si>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</si>
  <si>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</si>
  <si>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</si>
  <si>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</si>
  <si>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</si>
  <si>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</si>
  <si>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</si>
  <si>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</si>
  <si>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</si>
  <si>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</si>
  <si>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</si>
  <si>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</si>
  <si>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</si>
  <si>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</si>
  <si>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</si>
  <si>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</si>
  <si>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</si>
  <si>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</si>
  <si>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</si>
  <si>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</si>
  <si>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</si>
  <si>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</si>
  <si>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</si>
  <si>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</si>
  <si>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</si>
  <si>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</si>
  <si>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</si>
  <si>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</si>
  <si>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</si>
  <si>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</si>
  <si>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</si>
  <si>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</si>
  <si>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</si>
  <si>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</si>
  <si>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</si>
  <si>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</si>
  <si>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</si>
  <si>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</si>
  <si>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</si>
  <si>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</si>
  <si>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</si>
  <si>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</si>
  <si>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</si>
  <si>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</si>
  <si>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</si>
  <si>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</si>
  <si>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</si>
  <si>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</si>
  <si>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</si>
  <si>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</si>
  <si>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</si>
  <si>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</si>
  <si>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</si>
  <si>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</si>
  <si>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</si>
  <si>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</si>
  <si>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</si>
  <si>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</si>
  <si>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</si>
  <si>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</si>
  <si>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</si>
  <si>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</si>
  <si>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</si>
  <si>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</si>
  <si>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</si>
  <si>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</si>
  <si>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</si>
  <si>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</si>
  <si>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</si>
  <si>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</si>
  <si>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</si>
  <si>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</si>
  <si>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</si>
  <si>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</si>
  <si>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</si>
  <si>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</si>
  <si>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</si>
  <si>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</si>
  <si>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</si>
  <si>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</si>
  <si>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</si>
  <si>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</si>
  <si>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</si>
  <si>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</si>
  <si>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</si>
  <si>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</si>
  <si>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</si>
  <si>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</si>
  <si>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</si>
  <si>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</si>
  <si>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</si>
  <si>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</si>
  <si>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</si>
  <si>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</si>
  <si>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</si>
  <si>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</si>
  <si>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</si>
  <si>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</si>
  <si>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</si>
  <si>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</si>
  <si>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</si>
  <si>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</si>
  <si>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</si>
  <si>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</si>
  <si>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</si>
  <si>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</si>
  <si>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</si>
  <si>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</si>
  <si>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</si>
  <si>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</si>
  <si>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</si>
  <si>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</si>
  <si>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</si>
  <si>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</si>
  <si>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</si>
  <si>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</si>
  <si>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</si>
  <si>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</si>
  <si>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</si>
  <si>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</si>
  <si>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</si>
  <si>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</si>
  <si>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</si>
  <si>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</si>
  <si>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</si>
  <si>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</si>
  <si>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</si>
  <si>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</si>
  <si>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</si>
  <si>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</si>
  <si>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</si>
  <si>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</si>
  <si>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</si>
  <si>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</si>
  <si>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</si>
  <si>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</si>
  <si>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</si>
  <si>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</si>
  <si>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</si>
  <si>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</si>
  <si>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</si>
  <si>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</si>
  <si>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</si>
  <si>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</si>
  <si>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</si>
  <si>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</si>
  <si>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</si>
  <si>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</si>
  <si>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</si>
  <si>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</si>
  <si>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</si>
  <si>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</si>
  <si>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</si>
  <si>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</si>
  <si>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</si>
  <si>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</si>
  <si>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</si>
  <si>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</si>
  <si>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</si>
  <si>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</si>
  <si>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</si>
  <si>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</si>
  <si>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</si>
  <si>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</si>
  <si>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</si>
  <si>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</si>
  <si>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</si>
  <si>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</si>
  <si>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</si>
  <si>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</si>
  <si>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</si>
  <si>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</si>
  <si>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</si>
  <si>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</si>
  <si>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</si>
  <si>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</si>
  <si>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</si>
  <si>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</si>
  <si>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</si>
  <si>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</si>
  <si>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</si>
  <si>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</si>
  <si>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</si>
  <si>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</si>
  <si>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</si>
  <si>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</si>
  <si>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</si>
  <si>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</si>
  <si>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</si>
  <si>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</si>
  <si>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</si>
  <si>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</si>
  <si>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</si>
  <si>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</si>
  <si>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</si>
  <si>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</si>
  <si>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</si>
  <si>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</si>
  <si>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</si>
  <si>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</si>
  <si>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</si>
  <si>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</si>
  <si>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</si>
  <si>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</si>
  <si>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</si>
  <si>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</si>
  <si>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</si>
  <si>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</si>
  <si>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</si>
  <si>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</si>
  <si>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</si>
  <si>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</si>
  <si>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</si>
  <si>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</si>
  <si>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</si>
  <si>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</si>
  <si>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</si>
  <si>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</si>
  <si>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</si>
  <si>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</si>
  <si>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</si>
  <si>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</si>
  <si>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</si>
  <si>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</si>
  <si>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</si>
  <si>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</si>
  <si>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</si>
  <si>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</si>
  <si>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</si>
  <si>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</si>
  <si>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</si>
  <si>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</si>
  <si>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</si>
  <si>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</si>
  <si>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</si>
  <si>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</si>
  <si>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</si>
  <si>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</si>
  <si>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</si>
  <si>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</si>
  <si>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</si>
  <si>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</si>
  <si>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</si>
  <si>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</si>
  <si>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</si>
  <si>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</si>
  <si>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</si>
  <si>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</si>
  <si>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</si>
  <si>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</si>
  <si>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</si>
  <si>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</si>
  <si>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</si>
  <si>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</si>
  <si>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</si>
  <si>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</si>
  <si>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</si>
  <si>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</si>
  <si>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</si>
  <si>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</si>
  <si>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</si>
  <si>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</si>
  <si>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</si>
  <si>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</si>
  <si>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</si>
  <si>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</si>
  <si>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</si>
  <si>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</si>
  <si>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</si>
  <si>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</si>
  <si>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</si>
  <si>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</si>
  <si>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</si>
  <si>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</si>
  <si>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</si>
  <si>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</si>
  <si>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</si>
  <si>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</si>
  <si>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</si>
  <si>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</si>
  <si>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</si>
  <si>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</si>
  <si>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</si>
  <si>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</si>
  <si>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</si>
  <si>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</si>
  <si>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</si>
  <si>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</si>
  <si>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</si>
  <si>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</si>
  <si>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</si>
  <si>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</si>
  <si>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</si>
  <si>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</si>
  <si>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</si>
  <si>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</si>
  <si>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</si>
  <si>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</si>
  <si>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</si>
  <si>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</si>
  <si>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</si>
  <si>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</si>
  <si>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</si>
  <si>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</si>
  <si>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</si>
  <si>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</si>
  <si>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</si>
  <si>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</si>
  <si>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</si>
  <si>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</si>
  <si>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</si>
  <si>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</si>
  <si>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</si>
  <si>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</si>
  <si>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</si>
  <si>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</si>
  <si>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</si>
  <si>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</si>
  <si>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</si>
  <si>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</si>
  <si>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</si>
  <si>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</si>
  <si>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</si>
  <si>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</si>
  <si>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</si>
  <si>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</si>
  <si>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</si>
  <si>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</si>
  <si>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</si>
  <si>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</si>
  <si>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</si>
  <si>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</si>
  <si>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</si>
  <si>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</si>
  <si>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</si>
  <si>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</si>
  <si>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</si>
  <si>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</si>
  <si>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</si>
  <si>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</si>
  <si>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</si>
  <si>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</si>
  <si>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</si>
  <si>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</si>
  <si>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</si>
  <si>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</si>
  <si>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</si>
  <si>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</si>
  <si>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</si>
  <si>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</si>
  <si>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</si>
  <si>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</si>
  <si>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</si>
  <si>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</si>
  <si>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</si>
  <si>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</si>
  <si>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</si>
  <si>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</si>
  <si>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</si>
  <si>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</si>
  <si>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</si>
  <si>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</si>
  <si>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</si>
  <si>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</si>
  <si>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</si>
  <si>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</si>
  <si>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</si>
  <si>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</si>
  <si>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</si>
  <si>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</si>
  <si>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</si>
  <si>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</si>
  <si>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</si>
  <si>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</si>
  <si>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</si>
  <si>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</si>
  <si>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</si>
  <si>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</si>
  <si>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</si>
  <si>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</si>
  <si>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</si>
  <si>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</si>
  <si>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</si>
  <si>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</si>
  <si>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</si>
  <si>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</si>
  <si>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</si>
  <si>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</si>
  <si>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</si>
  <si>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</si>
  <si>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</si>
  <si>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</si>
  <si>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</si>
  <si>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</si>
  <si>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</si>
  <si>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</si>
  <si>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</si>
  <si>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</si>
  <si>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</si>
  <si>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</si>
  <si>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</si>
  <si>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</si>
  <si>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</si>
  <si>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</si>
  <si>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</si>
  <si>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</si>
  <si>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</si>
  <si>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</si>
  <si>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</si>
  <si>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</si>
  <si>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</si>
  <si>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</si>
  <si>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</si>
  <si>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</si>
  <si>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</si>
  <si>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</si>
  <si>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</si>
  <si>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</si>
  <si>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</si>
  <si>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</si>
  <si>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</si>
  <si>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</si>
  <si>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</si>
  <si>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</si>
  <si>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</si>
  <si>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</si>
  <si>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</si>
  <si>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</si>
  <si>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</si>
  <si>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</si>
  <si>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</si>
  <si>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</si>
  <si>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</si>
  <si>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</si>
  <si>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</si>
  <si>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</si>
  <si>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</si>
  <si>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</si>
  <si>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</si>
  <si>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</si>
  <si>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</si>
  <si>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</si>
  <si>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</si>
  <si>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</si>
  <si>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</si>
  <si>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</si>
  <si>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</si>
  <si>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</si>
  <si>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</si>
  <si>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</si>
  <si>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</si>
  <si>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</si>
  <si>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</si>
  <si>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</si>
  <si>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</si>
  <si>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</si>
  <si>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</si>
  <si>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</si>
  <si>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</si>
  <si>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</si>
  <si>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</si>
  <si>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</si>
  <si>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</si>
  <si>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</si>
  <si>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</si>
  <si>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</si>
  <si>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</si>
  <si>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</si>
  <si>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</si>
  <si>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</si>
  <si>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</si>
  <si>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</si>
  <si>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</si>
  <si>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</si>
  <si>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</si>
  <si>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</si>
  <si>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</si>
  <si>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</si>
  <si>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</si>
  <si>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</si>
  <si>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</si>
  <si>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</si>
  <si>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</si>
  <si>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</si>
  <si>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</si>
  <si>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</si>
  <si>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</si>
  <si>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</si>
  <si>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</si>
  <si>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</si>
  <si>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</si>
  <si>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</si>
  <si>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</si>
  <si>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</si>
  <si>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</si>
  <si>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</si>
  <si>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</si>
  <si>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</si>
  <si>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</si>
  <si>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</si>
  <si>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</si>
  <si>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</si>
  <si>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</si>
  <si>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</si>
  <si>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</si>
  <si>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</si>
  <si>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</si>
  <si>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</si>
  <si>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</si>
  <si>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</si>
  <si>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</si>
  <si>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</si>
  <si>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</si>
  <si>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</si>
  <si>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</si>
  <si>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</si>
  <si>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</si>
  <si>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</si>
  <si>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</si>
  <si>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</si>
  <si>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</si>
  <si>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</si>
  <si>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</si>
  <si>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</si>
  <si>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</si>
  <si>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</si>
  <si>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</si>
  <si>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</si>
  <si>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</si>
  <si>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</si>
  <si>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</si>
  <si>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</si>
  <si>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</si>
  <si>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</si>
  <si>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</si>
  <si>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</si>
  <si>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</si>
  <si>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</si>
  <si>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</si>
  <si>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</si>
  <si>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</si>
  <si>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</si>
  <si>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</si>
  <si>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</si>
  <si>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</si>
  <si>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</si>
  <si>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</si>
  <si>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</si>
  <si>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</si>
  <si>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</si>
  <si>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</si>
  <si>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</si>
  <si>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</si>
  <si>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</si>
  <si>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</si>
  <si>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</si>
  <si>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</si>
  <si>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</si>
  <si>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</si>
  <si>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</si>
  <si>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</si>
  <si>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</si>
  <si>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</si>
  <si>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</si>
  <si>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</si>
  <si>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</si>
  <si>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</si>
  <si>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</si>
  <si>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</si>
  <si>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</si>
  <si>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</si>
  <si>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</si>
  <si>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</si>
  <si>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</si>
  <si>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</si>
  <si>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</si>
  <si>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</si>
  <si>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</si>
  <si>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</si>
  <si>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</si>
  <si>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</si>
  <si>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</si>
  <si>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</si>
  <si>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</si>
  <si>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</si>
  <si>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</si>
  <si>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</si>
  <si>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</si>
  <si>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</si>
  <si>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</si>
  <si>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</si>
  <si>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</si>
  <si>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</si>
  <si>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</si>
  <si>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</si>
  <si>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</si>
  <si>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</si>
  <si>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</si>
  <si>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</si>
  <si>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</si>
  <si>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</si>
  <si>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</si>
  <si>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</si>
  <si>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</si>
  <si>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</si>
  <si>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</si>
  <si>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</si>
  <si>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</si>
  <si>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</si>
  <si>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</si>
  <si>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</si>
  <si>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</si>
  <si>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</si>
  <si>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</si>
  <si>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</si>
  <si>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</si>
  <si>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</si>
  <si>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</si>
  <si>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</si>
  <si>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</si>
  <si>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</si>
  <si>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</si>
  <si>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</si>
  <si>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</si>
  <si>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</si>
  <si>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</si>
  <si>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</si>
  <si>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</si>
  <si>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</si>
  <si>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</si>
  <si>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</si>
  <si>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</si>
  <si>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</si>
  <si>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</si>
  <si>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</si>
  <si>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</si>
  <si>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</si>
  <si>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</si>
  <si>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</si>
  <si>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</si>
  <si>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</si>
  <si>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</si>
  <si>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</si>
  <si>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</si>
  <si>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</si>
  <si>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</si>
  <si>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</si>
  <si>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</si>
  <si>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</si>
  <si>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</si>
  <si>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</si>
  <si>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</si>
  <si>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</si>
  <si>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</si>
  <si>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</si>
  <si>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</si>
  <si>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</si>
  <si>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</si>
  <si>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</si>
  <si>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</si>
  <si>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</si>
  <si>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</si>
  <si>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</si>
  <si>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</si>
  <si>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</si>
  <si>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</si>
  <si>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</si>
  <si>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</si>
  <si>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</si>
  <si>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</si>
  <si>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</si>
  <si>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</si>
  <si>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</si>
  <si>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</si>
  <si>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</si>
  <si>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</si>
  <si>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</si>
  <si>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</si>
  <si>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</si>
  <si>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</si>
  <si>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</si>
  <si>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</si>
  <si>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</si>
  <si>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</si>
  <si>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</si>
  <si>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</si>
  <si>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</si>
  <si>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</si>
  <si>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</si>
  <si>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</si>
  <si>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</si>
  <si>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</si>
  <si>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</si>
  <si>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</si>
  <si>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</si>
  <si>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</si>
  <si>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</si>
  <si>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</si>
  <si>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</si>
  <si>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</si>
  <si>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</si>
  <si>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</si>
  <si>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</si>
  <si>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</si>
  <si>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</si>
  <si>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</si>
  <si>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</si>
  <si>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</si>
  <si>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</si>
  <si>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</si>
  <si>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</si>
  <si>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</si>
  <si>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</si>
  <si>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</si>
  <si>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</si>
  <si>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</si>
  <si>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</si>
  <si>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</si>
  <si>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</si>
  <si>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</si>
  <si>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</si>
  <si>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</si>
  <si>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</si>
  <si>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</si>
  <si>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</si>
  <si>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</si>
  <si>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</si>
  <si>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</si>
  <si>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</si>
  <si>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</si>
  <si>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</si>
  <si>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</si>
  <si>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</si>
  <si>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</si>
  <si>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</si>
  <si>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</si>
  <si>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</si>
  <si>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</si>
  <si>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</si>
  <si>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</si>
  <si>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</si>
  <si>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</si>
  <si>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</si>
  <si>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</si>
  <si>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</si>
  <si>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</si>
  <si>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</si>
  <si>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</si>
  <si>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</si>
  <si>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</si>
  <si>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</si>
  <si>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</si>
  <si>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</si>
  <si>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</si>
  <si>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</si>
  <si>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</si>
  <si>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</si>
  <si>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</si>
  <si>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</si>
  <si>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</si>
  <si>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</si>
  <si>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</si>
  <si>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</si>
  <si>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</si>
  <si>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</si>
  <si>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</si>
  <si>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</si>
  <si>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</si>
  <si>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</si>
  <si>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</si>
  <si>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</si>
  <si>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</si>
  <si>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</si>
  <si>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</si>
  <si>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</si>
  <si>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</si>
  <si>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</si>
  <si>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</si>
  <si>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</si>
  <si>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</si>
  <si>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</si>
  <si>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</si>
  <si>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</si>
  <si>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</si>
  <si>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</si>
  <si>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</si>
  <si>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</si>
  <si>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</si>
  <si>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</si>
  <si>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</si>
  <si>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</si>
  <si>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</si>
  <si>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</si>
  <si>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</si>
  <si>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</si>
  <si>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</si>
  <si>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</si>
  <si>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</si>
  <si>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</si>
  <si>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</si>
  <si>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</si>
  <si>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</si>
  <si>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</si>
  <si>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</si>
  <si>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</si>
  <si>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</si>
  <si>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</si>
  <si>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</si>
  <si>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</si>
  <si>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</si>
  <si>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</si>
  <si>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</si>
  <si>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</si>
  <si>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</si>
  <si>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</si>
  <si>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</si>
  <si>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</si>
  <si>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</si>
  <si>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</si>
  <si>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</si>
  <si>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</si>
  <si>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</si>
  <si>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</si>
  <si>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</si>
  <si>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</si>
  <si>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</si>
  <si>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</si>
  <si>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</si>
  <si>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</si>
  <si>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</si>
  <si>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</si>
  <si>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</si>
  <si>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</si>
  <si>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</si>
  <si>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</si>
  <si>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</si>
  <si>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</si>
  <si>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</si>
  <si>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</si>
  <si>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</si>
  <si>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</si>
  <si>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</si>
  <si>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</si>
  <si>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</si>
  <si>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</si>
  <si>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</si>
  <si>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</si>
  <si>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</si>
  <si>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</si>
  <si>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</si>
  <si>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</si>
  <si>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</si>
  <si>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</si>
  <si>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</si>
  <si>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</si>
  <si>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</si>
  <si>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</si>
  <si>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</si>
  <si>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</si>
  <si>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</si>
  <si>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</si>
  <si>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</si>
  <si>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</si>
  <si>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</si>
  <si>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</si>
  <si>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</si>
  <si>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</si>
  <si>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</si>
  <si>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</si>
  <si>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</si>
  <si>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</si>
  <si>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</si>
  <si>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</si>
  <si>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</si>
  <si>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</si>
  <si>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</si>
  <si>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</si>
  <si>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</si>
  <si>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</si>
  <si>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</si>
  <si>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</si>
  <si>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</si>
  <si>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</si>
  <si>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</si>
  <si>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</si>
  <si>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</si>
  <si>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</si>
  <si>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</si>
  <si>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</si>
  <si>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</si>
  <si>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</si>
  <si>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</si>
  <si>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</si>
  <si>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</si>
  <si>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</si>
  <si>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</si>
  <si>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</si>
  <si>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</si>
  <si>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</si>
  <si>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</si>
  <si>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</si>
  <si>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</si>
  <si>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</si>
  <si>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</si>
  <si>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</si>
  <si>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</si>
  <si>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</si>
  <si>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</si>
  <si>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</si>
  <si>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</si>
  <si>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</si>
  <si>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</si>
  <si>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</si>
  <si>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</si>
  <si>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</si>
  <si>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</si>
  <si>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</si>
  <si>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</si>
  <si>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</si>
  <si>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</si>
  <si>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</si>
  <si>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</si>
  <si>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</si>
  <si>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</si>
  <si>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</si>
  <si>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</si>
  <si>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</si>
  <si>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</si>
  <si>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</si>
  <si>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</si>
  <si>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</si>
  <si>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</si>
  <si>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</si>
  <si>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</si>
  <si>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</si>
  <si>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</si>
  <si>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</si>
  <si>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</si>
  <si>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</si>
  <si>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</si>
  <si>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</si>
  <si>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</si>
  <si>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</si>
  <si>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</si>
  <si>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</si>
  <si>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</si>
  <si>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</si>
  <si>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</si>
  <si>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</si>
  <si>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</si>
  <si>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</si>
  <si>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</si>
  <si>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</si>
  <si>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</si>
  <si>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</si>
  <si>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</si>
  <si>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</si>
  <si>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</si>
  <si>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</si>
  <si>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</si>
  <si>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</si>
  <si>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</si>
  <si>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</si>
  <si>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</si>
  <si>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</si>
  <si>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</si>
  <si>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</si>
  <si>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</si>
  <si>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</si>
  <si>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</si>
  <si>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</si>
  <si>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</si>
  <si>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</si>
  <si>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</si>
  <si>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</si>
  <si>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</si>
  <si>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</si>
  <si>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</si>
  <si>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</si>
  <si>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</si>
  <si>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</si>
  <si>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</si>
  <si>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</si>
  <si>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</si>
  <si>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</si>
  <si>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</si>
  <si>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</si>
  <si>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</si>
  <si>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</si>
  <si>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</si>
  <si>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</si>
  <si>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</si>
  <si>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</si>
  <si>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</si>
  <si>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</si>
  <si>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</si>
  <si>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</si>
  <si>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</si>
  <si>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</si>
  <si>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</si>
  <si>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</si>
  <si>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</si>
  <si>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</si>
  <si>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</si>
  <si>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</si>
  <si>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</si>
  <si>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</si>
  <si>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</si>
  <si>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</si>
  <si>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</si>
  <si>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</si>
  <si>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</si>
  <si>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</si>
  <si>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</si>
  <si>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</si>
  <si>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</si>
  <si>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</si>
  <si>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</si>
  <si>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</si>
  <si>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</si>
  <si>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</si>
  <si>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</si>
  <si>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</si>
  <si>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</si>
  <si>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</si>
  <si>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</si>
  <si>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</si>
  <si>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</si>
  <si>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</si>
  <si>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</si>
  <si>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</si>
  <si>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</si>
  <si>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</si>
  <si>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</si>
  <si>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</si>
  <si>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</si>
  <si>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</si>
  <si>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</si>
  <si>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</si>
  <si>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</si>
  <si>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</si>
  <si>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</si>
  <si>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</si>
  <si>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</si>
  <si>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</si>
  <si>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</si>
  <si>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</si>
  <si>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</si>
  <si>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</si>
  <si>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</si>
  <si>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</si>
  <si>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</si>
  <si>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</si>
  <si>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</si>
  <si>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</si>
  <si>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</si>
  <si>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</si>
  <si>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</si>
  <si>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</si>
  <si>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</si>
  <si>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</si>
  <si>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</si>
  <si>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</si>
  <si>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</si>
  <si>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</si>
  <si>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</si>
  <si>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</si>
  <si>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</si>
  <si>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</si>
  <si>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</si>
  <si>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</si>
  <si>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</si>
  <si>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</si>
  <si>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</si>
  <si>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</si>
  <si>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</si>
  <si>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</si>
  <si>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</si>
  <si>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</si>
  <si>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</si>
  <si>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</si>
  <si>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</si>
  <si>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</si>
  <si>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</si>
  <si>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</si>
  <si>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</si>
  <si>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</si>
  <si>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</si>
  <si>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</si>
  <si>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</si>
  <si>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</si>
  <si>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</si>
  <si>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</si>
  <si>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</si>
  <si>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</si>
  <si>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</si>
  <si>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</si>
  <si>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</si>
  <si>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</si>
  <si>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</si>
  <si>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</si>
  <si>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</si>
  <si>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</si>
  <si>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</si>
  <si>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</si>
  <si>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</si>
  <si>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</si>
  <si>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</si>
  <si>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</si>
  <si>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</si>
  <si>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</si>
  <si>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</si>
  <si>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</si>
  <si>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</si>
  <si>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</si>
  <si>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</si>
  <si>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</si>
  <si>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</si>
  <si>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</si>
  <si>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</si>
  <si>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</si>
  <si>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</si>
  <si>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</si>
  <si>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</si>
  <si>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</si>
  <si>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</si>
  <si>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</si>
  <si>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</si>
  <si>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</si>
  <si>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</si>
  <si>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</si>
  <si>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</si>
  <si>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</si>
  <si>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</si>
  <si>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</si>
  <si>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</si>
  <si>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</si>
  <si>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</si>
  <si>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</si>
  <si>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</si>
  <si>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</si>
  <si>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</si>
  <si>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</si>
  <si>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</si>
  <si>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</si>
  <si>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</si>
  <si>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</si>
  <si>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</si>
  <si>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</si>
  <si>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</si>
  <si>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</si>
  <si>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</si>
  <si>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</si>
  <si>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</si>
  <si>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</si>
  <si>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</si>
  <si>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</si>
  <si>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</si>
  <si>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</si>
  <si>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</si>
  <si>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</si>
  <si>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</si>
  <si>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</si>
  <si>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</si>
  <si>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</si>
  <si>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</si>
  <si>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</si>
  <si>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</si>
  <si>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</si>
  <si>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</si>
  <si>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</si>
  <si>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</si>
  <si>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</si>
  <si>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</si>
  <si>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</si>
  <si>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</si>
  <si>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</si>
  <si>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</si>
  <si>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</si>
  <si>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</si>
  <si>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</si>
  <si>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</si>
  <si>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</si>
  <si>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</si>
  <si>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</si>
  <si>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</si>
  <si>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</si>
  <si>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</si>
  <si>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</si>
  <si>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</si>
  <si>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</si>
  <si>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</si>
  <si>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</si>
  <si>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</si>
  <si>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</si>
  <si>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</si>
  <si>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</si>
  <si>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</si>
  <si>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</si>
  <si>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</si>
  <si>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</si>
  <si>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</si>
  <si>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</si>
  <si>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</si>
  <si>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</si>
  <si>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</si>
  <si>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</si>
  <si>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</si>
  <si>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</si>
  <si>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</si>
  <si>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</si>
  <si>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</si>
  <si>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</si>
  <si>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</si>
  <si>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</si>
  <si>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</si>
  <si>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</si>
  <si>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</si>
  <si>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</si>
  <si>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</si>
  <si>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</si>
  <si>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</si>
  <si>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</si>
  <si>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</si>
  <si>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</si>
  <si>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</si>
  <si>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</si>
  <si>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</si>
  <si>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</si>
  <si>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</si>
  <si>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</si>
  <si>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</si>
  <si>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</si>
  <si>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</si>
  <si>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</si>
  <si>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</si>
  <si>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</si>
  <si>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</si>
  <si>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</si>
  <si>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</si>
  <si>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</si>
  <si>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</si>
  <si>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</si>
  <si>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</si>
  <si>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</si>
  <si>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</si>
  <si>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</si>
  <si>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</si>
  <si>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</si>
  <si>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</si>
  <si>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</si>
  <si>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</si>
  <si>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</si>
  <si>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</si>
  <si>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</si>
  <si>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</si>
  <si>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</si>
  <si>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</si>
  <si>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</si>
  <si>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</si>
  <si>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</si>
  <si>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</si>
  <si>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</si>
  <si>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</si>
  <si>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</si>
  <si>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</si>
  <si>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</si>
  <si>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</si>
  <si>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</si>
  <si>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</si>
  <si>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</si>
  <si>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</si>
  <si>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</si>
  <si>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</si>
  <si>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</si>
  <si>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</si>
  <si>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</si>
  <si>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</si>
  <si>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</si>
  <si>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</si>
  <si>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</si>
  <si>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</si>
  <si>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</si>
  <si>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</si>
  <si>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</si>
  <si>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</si>
  <si>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</si>
  <si>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</si>
  <si>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</si>
  <si>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</si>
  <si>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</si>
  <si>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</si>
  <si>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</si>
  <si>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</si>
  <si>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</si>
  <si>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</si>
  <si>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</si>
  <si>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</si>
  <si>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</si>
  <si>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</si>
  <si>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</si>
  <si>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</si>
  <si>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</si>
  <si>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</si>
  <si>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</si>
  <si>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</si>
  <si>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</si>
  <si>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</si>
  <si>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</si>
  <si>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</si>
  <si>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</si>
  <si>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</si>
  <si>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</si>
  <si>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</si>
  <si>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</si>
  <si>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</si>
  <si>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</si>
  <si>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</si>
  <si>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</si>
  <si>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</si>
  <si>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</si>
  <si>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</si>
  <si>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</si>
  <si>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</si>
  <si>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</si>
  <si>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</si>
  <si>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</si>
  <si>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</si>
  <si>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</si>
  <si>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</si>
  <si>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</si>
  <si>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</si>
  <si>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</si>
  <si>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</si>
  <si>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</si>
  <si>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</si>
  <si>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</si>
  <si>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</si>
  <si>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</si>
  <si>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</si>
  <si>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</si>
  <si>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</si>
  <si>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</si>
  <si>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</si>
  <si>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</si>
  <si>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</si>
  <si>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</si>
  <si>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</si>
  <si>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</si>
  <si>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</si>
  <si>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</si>
  <si>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</si>
  <si>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</si>
  <si>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</si>
  <si>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</si>
  <si>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</si>
  <si>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</si>
  <si>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</si>
  <si>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</si>
  <si>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</si>
  <si>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</si>
  <si>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</si>
  <si>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</si>
  <si>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</si>
  <si>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</si>
  <si>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</si>
  <si>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</si>
  <si>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</si>
  <si>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</si>
  <si>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</si>
  <si>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</si>
  <si>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</si>
  <si>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</si>
  <si>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</si>
  <si>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</si>
  <si>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</si>
  <si>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</si>
  <si>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</si>
  <si>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</si>
  <si>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</si>
  <si>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</si>
  <si>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</si>
  <si>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</si>
  <si>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</si>
  <si>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</si>
  <si>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</si>
  <si>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</si>
  <si>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</si>
  <si>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</si>
  <si>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</si>
  <si>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</si>
  <si>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</si>
  <si>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</si>
  <si>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</si>
  <si>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</si>
  <si>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</si>
  <si>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</si>
  <si>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</si>
  <si>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</si>
  <si>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</si>
  <si>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</si>
  <si>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</si>
  <si>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</si>
  <si>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</si>
  <si>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</si>
  <si>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</si>
  <si>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</si>
  <si>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</si>
  <si>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</si>
  <si>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</si>
  <si>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</si>
  <si>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</si>
  <si>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</si>
  <si>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</si>
  <si>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</si>
  <si>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</si>
  <si>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</si>
  <si>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</si>
  <si>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</si>
  <si>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</si>
  <si>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</si>
  <si>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</si>
  <si>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</si>
  <si>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</si>
  <si>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</si>
  <si>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</si>
  <si>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</si>
  <si>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</si>
  <si>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</si>
  <si>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</si>
  <si>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</si>
  <si>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</si>
  <si>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</si>
  <si>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</si>
  <si>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</si>
  <si>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</si>
  <si>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</si>
  <si>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</si>
  <si>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</si>
  <si>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</si>
  <si>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</si>
  <si>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</si>
  <si>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</si>
  <si>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</si>
  <si>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</si>
  <si>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</si>
  <si>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</si>
  <si>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</si>
  <si>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</si>
  <si>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</si>
  <si>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</si>
  <si>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</si>
  <si>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</si>
  <si>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</si>
  <si>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</si>
  <si>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</si>
  <si>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</si>
  <si>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</si>
  <si>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</si>
  <si>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</si>
  <si>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</si>
  <si>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</si>
  <si>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</si>
  <si>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</si>
  <si>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</si>
  <si>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</si>
  <si>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</si>
  <si>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</si>
  <si>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</si>
  <si>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</si>
  <si>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</si>
  <si>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</si>
  <si>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</si>
  <si>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</si>
  <si>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</si>
  <si>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</si>
  <si>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</si>
  <si>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</si>
  <si>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</si>
  <si>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</si>
  <si>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</si>
  <si>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</si>
  <si>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</si>
  <si>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</si>
  <si>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</si>
  <si>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</si>
  <si>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</si>
  <si>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</si>
  <si>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</si>
  <si>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</si>
  <si>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</si>
  <si>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</si>
  <si>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</si>
  <si>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</si>
  <si>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</si>
  <si>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</si>
  <si>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</si>
  <si>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</si>
  <si>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</si>
  <si>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</si>
  <si>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</si>
  <si>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</si>
  <si>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</si>
  <si>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</si>
  <si>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</si>
  <si>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</si>
  <si>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</si>
  <si>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</si>
  <si>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</si>
  <si>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</si>
  <si>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</si>
  <si>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</si>
  <si>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</si>
  <si>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</si>
  <si>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</si>
  <si>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</si>
  <si>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</si>
  <si>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</si>
  <si>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</si>
  <si>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</si>
  <si>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</si>
  <si>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</si>
  <si>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</si>
  <si>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</si>
  <si>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</si>
  <si>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</si>
  <si>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</si>
  <si>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</si>
  <si>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</si>
  <si>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</si>
  <si>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</si>
  <si>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</si>
  <si>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</si>
  <si>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</si>
  <si>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</si>
  <si>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</si>
  <si>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</si>
  <si>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</si>
  <si>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</si>
  <si>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</si>
  <si>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</si>
  <si>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</si>
  <si>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</si>
  <si>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</si>
  <si>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</si>
  <si>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</si>
  <si>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</si>
  <si>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</si>
  <si>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</si>
  <si>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</si>
  <si>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</si>
  <si>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</si>
  <si>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</si>
  <si>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</si>
  <si>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</si>
  <si>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</si>
  <si>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</si>
  <si>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</si>
  <si>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</si>
  <si>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</si>
  <si>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</si>
  <si>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</si>
  <si>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</si>
  <si>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</si>
  <si>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</si>
  <si>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</si>
  <si>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</si>
  <si>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</si>
  <si>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</si>
  <si>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</si>
  <si>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</si>
  <si>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</si>
  <si>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</si>
  <si>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</si>
  <si>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</si>
  <si>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</si>
  <si>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</si>
  <si>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</si>
  <si>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</si>
  <si>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</si>
  <si>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</si>
  <si>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</si>
  <si>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</si>
  <si>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</si>
  <si>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</si>
  <si>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</si>
  <si>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</si>
  <si>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</si>
  <si>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</si>
  <si>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</si>
  <si>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</si>
  <si>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</si>
  <si>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</si>
  <si>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</si>
  <si>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</si>
  <si>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</si>
  <si>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</si>
  <si>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</si>
  <si>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</si>
  <si>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</si>
  <si>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</si>
  <si>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</si>
  <si>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</si>
  <si>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</si>
  <si>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</si>
  <si>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</si>
  <si>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</si>
  <si>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</si>
  <si>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</si>
  <si>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</si>
  <si>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</si>
  <si>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</si>
  <si>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</si>
  <si>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</si>
  <si>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</si>
  <si>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</si>
  <si>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</si>
  <si>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</si>
  <si>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</si>
  <si>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</si>
  <si>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</si>
  <si>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</si>
  <si>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</si>
  <si>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</si>
  <si>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</si>
  <si>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</si>
  <si>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</si>
  <si>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</si>
  <si>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</si>
  <si>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</si>
  <si>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</si>
  <si>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</si>
  <si>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</si>
  <si>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</si>
  <si>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</si>
  <si>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</si>
  <si>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</si>
  <si>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</si>
  <si>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</si>
  <si>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</si>
  <si>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</si>
  <si>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</si>
  <si>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</si>
  <si>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</si>
  <si>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</si>
  <si>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</si>
  <si>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</si>
  <si>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</si>
  <si>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</si>
  <si>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</si>
  <si>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</si>
  <si>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</si>
  <si>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</si>
  <si>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</si>
  <si>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</si>
  <si>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</si>
  <si>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</si>
  <si>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</si>
  <si>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</si>
  <si>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</si>
  <si>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</si>
  <si>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</si>
  <si>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</si>
  <si>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</si>
  <si>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</si>
  <si>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</si>
  <si>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</si>
  <si>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</si>
  <si>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</si>
  <si>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</si>
  <si>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</si>
  <si>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</si>
  <si>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</si>
  <si>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</si>
  <si>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</si>
  <si>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</si>
  <si>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</si>
  <si>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</si>
  <si>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</si>
  <si>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</si>
  <si>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</si>
  <si>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</si>
  <si>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</si>
  <si>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</si>
  <si>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</si>
  <si>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</si>
  <si>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</si>
  <si>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</si>
  <si>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</si>
  <si>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</si>
  <si>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</si>
  <si>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</si>
  <si>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</si>
  <si>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</si>
  <si>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</si>
  <si>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</si>
  <si>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</si>
  <si>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</si>
  <si>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</si>
  <si>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</si>
  <si>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</si>
  <si>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</si>
  <si>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</si>
  <si>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</si>
  <si>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</si>
  <si>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</si>
  <si>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</si>
  <si>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</si>
  <si>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</si>
  <si>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</si>
  <si>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</si>
  <si>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</si>
  <si>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</si>
  <si>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</si>
  <si>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</si>
  <si>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</si>
  <si>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</si>
  <si>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</si>
  <si>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</si>
  <si>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</si>
  <si>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</si>
  <si>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</si>
  <si>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</si>
  <si>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</si>
  <si>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</si>
  <si>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</si>
  <si>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</si>
  <si>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</si>
  <si>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</si>
  <si>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</si>
  <si>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</si>
  <si>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</si>
  <si>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</si>
  <si>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</si>
  <si>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</si>
  <si>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</si>
  <si>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</si>
  <si>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</si>
  <si>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</si>
  <si>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</si>
  <si>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</si>
  <si>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</si>
  <si>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</si>
  <si>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</si>
  <si>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</si>
  <si>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</si>
  <si>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</si>
  <si>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</si>
  <si>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</si>
  <si>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</si>
  <si>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</si>
  <si>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</si>
  <si>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</si>
  <si>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</si>
  <si>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</si>
  <si>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</si>
  <si>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</si>
  <si>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</si>
  <si>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</si>
  <si>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</si>
  <si>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</si>
  <si>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</si>
  <si>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</si>
  <si>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</si>
  <si>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</si>
  <si>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</si>
  <si>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</si>
  <si>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</si>
  <si>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</si>
  <si>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</si>
  <si>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</si>
  <si>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</si>
  <si>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</si>
  <si>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</si>
  <si>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</si>
  <si>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</si>
  <si>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</si>
  <si>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</si>
  <si>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</si>
  <si>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</si>
  <si>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</si>
  <si>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</si>
  <si>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</si>
  <si>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</si>
  <si>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</si>
  <si>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</si>
  <si>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</si>
  <si>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</si>
  <si>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</si>
  <si>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</si>
  <si>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</si>
  <si>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</si>
  <si>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</si>
  <si>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</si>
  <si>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</si>
  <si>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</si>
  <si>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</si>
  <si>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</si>
  <si>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</si>
  <si>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</si>
  <si>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</si>
  <si>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</si>
  <si>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</si>
  <si>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</si>
  <si>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</si>
  <si>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</si>
  <si>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</si>
  <si>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</si>
  <si>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</si>
  <si>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</si>
  <si>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</si>
  <si>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</si>
  <si>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</si>
  <si>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</si>
  <si>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</si>
  <si>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</si>
  <si>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</si>
  <si>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</si>
  <si>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</si>
  <si>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</si>
  <si>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</si>
  <si>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</si>
  <si>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</si>
  <si>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</si>
  <si>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</si>
  <si>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</si>
  <si>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</si>
  <si>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</si>
  <si>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</si>
  <si>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</si>
  <si>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</si>
  <si>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</si>
  <si>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</si>
  <si>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</si>
  <si>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</si>
  <si>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</si>
  <si>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</si>
  <si>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</si>
  <si>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</si>
  <si>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</si>
  <si>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</si>
  <si>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</si>
  <si>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</si>
  <si>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</si>
  <si>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</si>
  <si>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</si>
  <si>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</si>
  <si>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</si>
  <si>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</si>
  <si>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</si>
  <si>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</si>
  <si>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</si>
  <si>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</si>
  <si>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</si>
  <si>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</si>
  <si>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</si>
  <si>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</si>
  <si>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</si>
  <si>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</si>
  <si>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</si>
  <si>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</si>
  <si>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</si>
  <si>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</si>
  <si>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</si>
  <si>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</si>
  <si>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</si>
  <si>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</si>
  <si>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</si>
  <si>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</si>
  <si>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</si>
  <si>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</si>
  <si>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</si>
  <si>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</si>
  <si>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</si>
  <si>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</si>
  <si>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</si>
  <si>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</si>
  <si>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</si>
  <si>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</si>
  <si>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</si>
  <si>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</si>
  <si>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</si>
  <si>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</si>
  <si>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</si>
  <si>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</si>
  <si>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</si>
  <si>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</si>
  <si>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</si>
  <si>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</si>
  <si>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</si>
  <si>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</si>
  <si>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</si>
  <si>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</si>
  <si>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</si>
  <si>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</si>
  <si>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</si>
  <si>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</si>
  <si>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</si>
  <si>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</si>
  <si>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</si>
  <si>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</si>
  <si>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</si>
  <si>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</si>
  <si>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</si>
  <si>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</si>
  <si>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</si>
  <si>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</si>
  <si>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</si>
  <si>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</si>
  <si>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</si>
  <si>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</si>
  <si>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</si>
  <si>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</si>
  <si>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</si>
  <si>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</si>
  <si>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</si>
  <si>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</si>
  <si>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</si>
  <si>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</si>
  <si>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</si>
  <si>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</si>
  <si>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</si>
  <si>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</si>
  <si>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</si>
  <si>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</si>
  <si>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</si>
  <si>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</si>
  <si>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</si>
  <si>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</si>
  <si>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</si>
  <si>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</si>
  <si>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</si>
  <si>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</si>
  <si>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</si>
  <si>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</si>
  <si>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</si>
  <si>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</si>
  <si>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</si>
  <si>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</si>
  <si>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</si>
  <si>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</si>
  <si>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</si>
  <si>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</si>
  <si>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</si>
  <si>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</si>
  <si>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</si>
  <si>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</si>
  <si>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</si>
  <si>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</si>
  <si>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</si>
  <si>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</si>
  <si>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</si>
  <si>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</si>
  <si>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</si>
  <si>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</si>
  <si>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</si>
  <si>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</si>
  <si>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</si>
  <si>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</si>
  <si>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</si>
  <si>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</si>
  <si>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</si>
  <si>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</si>
  <si>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</si>
  <si>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</si>
  <si>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</si>
  <si>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</si>
  <si>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</si>
  <si>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</si>
  <si>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</si>
  <si>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</si>
  <si>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</si>
  <si>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</si>
  <si>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</si>
  <si>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</si>
  <si>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</si>
  <si>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</si>
  <si>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</si>
  <si>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</si>
  <si>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</si>
  <si>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</si>
  <si>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</si>
  <si>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</si>
  <si>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</si>
  <si>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</si>
  <si>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</si>
  <si>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</si>
  <si>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</si>
  <si>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</si>
  <si>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</si>
  <si>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</si>
  <si>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</si>
  <si>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</si>
  <si>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</si>
  <si>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</si>
  <si>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</si>
  <si>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</si>
  <si>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</si>
  <si>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</si>
  <si>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</si>
  <si>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</si>
  <si>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</si>
  <si>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</si>
  <si>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</si>
  <si>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</si>
  <si>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</si>
  <si>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</si>
  <si>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</si>
  <si>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</si>
  <si>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</si>
  <si>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</si>
  <si>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</si>
  <si>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</si>
  <si>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</si>
  <si>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</si>
  <si>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</si>
  <si>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</si>
  <si>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</si>
  <si>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</si>
  <si>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</si>
  <si>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</si>
  <si>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</si>
  <si>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</si>
  <si>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</si>
  <si>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</si>
  <si>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</si>
  <si>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</si>
  <si>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</si>
  <si>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</si>
  <si>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</si>
  <si>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</si>
  <si>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</si>
  <si>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</si>
  <si>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</si>
  <si>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</si>
  <si>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</si>
  <si>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</si>
  <si>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</si>
  <si>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</si>
  <si>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</si>
  <si>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</si>
  <si>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</si>
  <si>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</si>
  <si>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</si>
  <si>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</si>
  <si>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</si>
  <si>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</si>
  <si>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</si>
  <si>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</si>
  <si>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</si>
  <si>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</si>
  <si>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</si>
  <si>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</si>
  <si>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</si>
  <si>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</si>
  <si>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</si>
  <si>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</si>
  <si>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</si>
  <si>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</si>
  <si>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</si>
  <si>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</si>
  <si>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</si>
  <si>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</si>
  <si>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</si>
  <si>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</si>
  <si>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</si>
  <si>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</si>
  <si>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</si>
  <si>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</si>
  <si>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</si>
  <si>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</si>
  <si>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</si>
  <si>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</si>
  <si>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</si>
  <si>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</si>
  <si>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</si>
  <si>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</si>
  <si>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</si>
  <si>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</si>
  <si>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</si>
  <si>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</si>
  <si>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</si>
  <si>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</si>
  <si>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</si>
  <si>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</si>
  <si>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</si>
  <si>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</si>
  <si>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</si>
  <si>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</si>
  <si>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</si>
  <si>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</si>
  <si>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</si>
  <si>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</si>
  <si>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</si>
  <si>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</si>
  <si>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</si>
  <si>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</si>
  <si>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</si>
  <si>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</si>
  <si>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</si>
  <si>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</si>
  <si>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</si>
  <si>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</si>
  <si>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</si>
  <si>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</si>
  <si>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</si>
  <si>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</si>
  <si>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</si>
  <si>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</si>
  <si>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</si>
  <si>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</si>
  <si>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</si>
  <si>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</si>
  <si>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</si>
  <si>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</si>
  <si>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</si>
  <si>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</si>
  <si>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</si>
  <si>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</si>
  <si>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</si>
  <si>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</si>
  <si>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</si>
  <si>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</si>
  <si>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</si>
  <si>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</si>
  <si>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</si>
  <si>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</si>
  <si>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</si>
  <si>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</si>
  <si>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</si>
  <si>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</si>
  <si>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</si>
  <si>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</si>
  <si>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</si>
  <si>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</si>
  <si>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</si>
  <si>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</si>
  <si>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</si>
  <si>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</si>
  <si>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</si>
  <si>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</si>
  <si>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</si>
  <si>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</si>
  <si>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</si>
  <si>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</si>
  <si>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</si>
  <si>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</si>
  <si>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</si>
  <si>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</si>
  <si>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</si>
  <si>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</si>
  <si>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</si>
  <si>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</si>
  <si>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</si>
  <si>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</si>
  <si>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</si>
  <si>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</si>
  <si>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</si>
  <si>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</si>
  <si>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</si>
  <si>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</si>
  <si>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</si>
  <si>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</si>
  <si>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</si>
  <si>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</si>
  <si>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</si>
  <si>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</si>
  <si>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</si>
  <si>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</si>
  <si>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</si>
  <si>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</si>
  <si>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</si>
  <si>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</si>
  <si>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</si>
  <si>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</si>
  <si>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</si>
  <si>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</si>
  <si>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</si>
  <si>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</si>
  <si>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</si>
  <si>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</si>
  <si>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</si>
  <si>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</si>
  <si>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</si>
  <si>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</si>
  <si>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</si>
  <si>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</si>
  <si>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</si>
  <si>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</si>
  <si>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</si>
  <si>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</si>
  <si>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</si>
  <si>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</si>
  <si>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</si>
  <si>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</si>
  <si>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</si>
  <si>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</si>
  <si>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</si>
  <si>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</si>
  <si>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</si>
  <si>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</si>
  <si>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</si>
  <si>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</si>
  <si>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</si>
  <si>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</si>
  <si>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</si>
  <si>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</si>
  <si>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</si>
  <si>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</si>
  <si>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</si>
  <si>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</si>
  <si>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</si>
  <si>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</si>
  <si>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</si>
  <si>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</si>
  <si>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</si>
  <si>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</si>
  <si>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</si>
  <si>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</si>
  <si>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</si>
  <si>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</si>
  <si>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</si>
  <si>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</si>
  <si>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</si>
  <si>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</si>
  <si>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</si>
  <si>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</si>
  <si>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</si>
  <si>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</si>
  <si>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</si>
  <si>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</si>
  <si>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</si>
  <si>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</si>
  <si>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</si>
  <si>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</si>
  <si>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</si>
  <si>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</si>
  <si>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</si>
  <si>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</si>
  <si>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</si>
  <si>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</si>
  <si>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</si>
  <si>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</si>
  <si>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</si>
  <si>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</si>
  <si>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</si>
  <si>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</si>
  <si>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</si>
  <si>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</si>
  <si>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</si>
  <si>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</si>
  <si>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</si>
  <si>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</si>
  <si>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</si>
  <si>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</si>
  <si>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</si>
  <si>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</si>
  <si>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</si>
  <si>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</si>
  <si>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</si>
  <si>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</si>
  <si>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</si>
  <si>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</si>
  <si>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</si>
  <si>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</si>
  <si>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</si>
  <si>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</si>
  <si>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</si>
  <si>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</si>
  <si>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</si>
  <si>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</si>
  <si>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</si>
  <si>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</si>
  <si>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</si>
  <si>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</si>
  <si>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</si>
  <si>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</si>
  <si>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</si>
  <si>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</si>
  <si>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</si>
  <si>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</si>
  <si>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</si>
  <si>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</si>
  <si>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</si>
  <si>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</si>
  <si>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</si>
  <si>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</si>
  <si>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</si>
  <si>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</si>
  <si>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</si>
  <si>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</si>
  <si>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</si>
  <si>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</si>
  <si>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</si>
  <si>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</si>
  <si>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</si>
  <si>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</si>
  <si>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</si>
  <si>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</si>
  <si>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</si>
  <si>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</si>
  <si>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</si>
  <si>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</si>
  <si>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</si>
  <si>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</si>
  <si>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</si>
  <si>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</si>
  <si>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</si>
  <si>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</si>
  <si>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</si>
  <si>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</si>
  <si>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</si>
  <si>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</si>
  <si>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</si>
  <si>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</si>
  <si>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</si>
  <si>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</si>
  <si>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</si>
  <si>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</si>
  <si>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</si>
  <si>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</si>
  <si>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</si>
  <si>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</si>
  <si>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</si>
  <si>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</si>
  <si>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</si>
  <si>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</si>
  <si>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</si>
  <si>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</si>
  <si>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</si>
  <si>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</si>
  <si>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</si>
  <si>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</si>
  <si>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</si>
  <si>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</si>
  <si>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</si>
  <si>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</si>
  <si>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</si>
  <si>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</si>
  <si>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</si>
  <si>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</si>
  <si>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</si>
  <si>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</si>
  <si>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</si>
  <si>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</si>
  <si>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</si>
  <si>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</si>
  <si>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</si>
  <si>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</si>
  <si>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</si>
  <si>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</si>
  <si>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</si>
  <si>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</si>
  <si>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</si>
  <si>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</si>
  <si>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</si>
  <si>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</si>
  <si>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</si>
  <si>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</si>
  <si>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</si>
  <si>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</si>
  <si>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</si>
  <si>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</si>
  <si>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</si>
  <si>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</si>
  <si>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</si>
  <si>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</si>
  <si>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</si>
  <si>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</si>
  <si>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</si>
  <si>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</si>
  <si>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</si>
  <si>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</si>
  <si>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</si>
  <si>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</si>
  <si>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</si>
  <si>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</si>
  <si>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</si>
  <si>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</si>
  <si>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</si>
  <si>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</si>
  <si>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</si>
  <si>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</si>
  <si>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</si>
  <si>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</si>
  <si>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</si>
  <si>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</si>
  <si>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</si>
  <si>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</si>
  <si>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</si>
  <si>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</si>
  <si>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</si>
  <si>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</si>
  <si>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</si>
  <si>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</si>
  <si>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</si>
  <si>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</si>
  <si>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</si>
  <si>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</si>
  <si>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</si>
  <si>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</si>
  <si>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</si>
  <si>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</si>
  <si>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</si>
  <si>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</si>
  <si>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</si>
  <si>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</si>
  <si>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</si>
  <si>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</si>
  <si>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</si>
  <si>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</si>
  <si>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</si>
  <si>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</si>
  <si>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</si>
  <si>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</si>
  <si>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</si>
  <si>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</si>
  <si>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</si>
  <si>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</si>
  <si>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</si>
  <si>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</si>
  <si>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</si>
  <si>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</si>
  <si>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</si>
  <si>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</si>
  <si>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</si>
  <si>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</si>
  <si>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</si>
  <si>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</si>
  <si>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</si>
  <si>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</si>
  <si>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</si>
  <si>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</si>
  <si>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</si>
  <si>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</si>
  <si>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</si>
  <si>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</si>
  <si>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</si>
  <si>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</si>
  <si>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</si>
  <si>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</si>
  <si>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</si>
  <si>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</si>
  <si>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</si>
  <si>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</si>
  <si>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</si>
  <si>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</si>
  <si>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</si>
  <si>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</si>
  <si>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</si>
  <si>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</si>
  <si>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</si>
  <si>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</si>
  <si>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</si>
  <si>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</si>
  <si>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</si>
  <si>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</si>
  <si>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</si>
  <si>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</si>
  <si>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</si>
  <si>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</si>
  <si>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</si>
  <si>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</si>
  <si>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</si>
  <si>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</si>
  <si>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</si>
  <si>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</si>
  <si>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</si>
  <si>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</si>
  <si>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</si>
  <si>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</si>
  <si>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</si>
  <si>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</si>
  <si>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</si>
  <si>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</si>
  <si>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</si>
  <si>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</si>
  <si>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</si>
  <si>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</si>
  <si>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</si>
  <si>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</si>
  <si>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</si>
  <si>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</si>
  <si>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</si>
  <si>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</si>
  <si>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</si>
  <si>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</si>
  <si>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</si>
  <si>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</si>
  <si>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</si>
  <si>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</si>
  <si>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</si>
  <si>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</si>
  <si>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</si>
  <si>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</si>
  <si>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</si>
  <si>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</si>
  <si>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</si>
  <si>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</si>
  <si>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</si>
  <si>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</si>
  <si>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</si>
  <si>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</si>
  <si>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</si>
  <si>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</si>
  <si>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</si>
  <si>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</si>
  <si>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</si>
  <si>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</si>
  <si>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</si>
  <si>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</si>
  <si>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</si>
  <si>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</si>
  <si>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</si>
  <si>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</si>
  <si>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</si>
  <si>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</si>
  <si>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</si>
  <si>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</si>
  <si>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</si>
  <si>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</si>
  <si>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</si>
  <si>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</si>
  <si>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</si>
  <si>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</si>
  <si>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</si>
  <si>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</si>
  <si>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</si>
  <si>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</si>
  <si>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</si>
  <si>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</si>
  <si>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</si>
  <si>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</si>
  <si>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</si>
  <si>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</si>
  <si>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</si>
  <si>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</si>
  <si>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</si>
  <si>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</si>
  <si>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</si>
  <si>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</si>
  <si>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</si>
  <si>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</si>
  <si>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</si>
  <si>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</si>
  <si>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</si>
  <si>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</si>
  <si>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</si>
  <si>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</si>
  <si>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</si>
  <si>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</si>
  <si>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</si>
  <si>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</si>
  <si>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</si>
  <si>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</si>
  <si>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</si>
  <si>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</si>
  <si>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</si>
  <si>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</si>
  <si>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</si>
  <si>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</si>
  <si>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</si>
  <si>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</si>
  <si>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</si>
  <si>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</si>
  <si>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</si>
  <si>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</si>
  <si>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</si>
  <si>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</si>
  <si>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</si>
  <si>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</si>
  <si>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</si>
  <si>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</si>
  <si>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</si>
  <si>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</si>
  <si>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</si>
  <si>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</si>
  <si>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</si>
  <si>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</si>
  <si>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</si>
  <si>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</si>
  <si>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</si>
  <si>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</si>
  <si>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</si>
  <si>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</si>
  <si>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</si>
  <si>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</si>
  <si>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</si>
  <si>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</si>
  <si>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</si>
  <si>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</si>
  <si>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</si>
  <si>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</si>
  <si>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</si>
  <si>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</si>
  <si>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</si>
  <si>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</si>
  <si>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</si>
  <si>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</si>
  <si>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</si>
  <si>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</si>
  <si>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</si>
  <si>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</si>
  <si>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</si>
  <si>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</si>
  <si>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</si>
  <si>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</si>
  <si>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</si>
  <si>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</si>
  <si>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</si>
  <si>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</si>
  <si>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</si>
  <si>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</si>
  <si>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</si>
  <si>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</si>
  <si>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</si>
  <si>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</si>
  <si>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</si>
  <si>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</si>
  <si>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</si>
  <si>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</si>
  <si>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</si>
  <si>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</si>
  <si>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</si>
  <si>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</si>
  <si>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</si>
  <si>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</si>
  <si>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</si>
  <si>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</si>
  <si>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</si>
  <si>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</si>
  <si>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</si>
  <si>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</si>
  <si>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</si>
  <si>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</si>
  <si>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</si>
  <si>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</si>
  <si>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</si>
  <si>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</si>
  <si>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</si>
  <si>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</si>
  <si>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</si>
  <si>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</si>
  <si>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</si>
  <si>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</si>
  <si>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</si>
  <si>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</si>
  <si>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</si>
  <si>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</si>
  <si>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</si>
  <si>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</si>
  <si>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</si>
  <si>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</si>
  <si>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</si>
  <si>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</si>
  <si>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</si>
  <si>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</si>
  <si>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</si>
  <si>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</si>
  <si>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</si>
  <si>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</si>
  <si>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</si>
  <si>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</si>
  <si>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</si>
  <si>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</si>
  <si>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</si>
  <si>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</si>
  <si>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</si>
  <si>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</si>
  <si>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</si>
  <si>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</si>
  <si>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</si>
  <si>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</si>
  <si>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</si>
  <si>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</si>
  <si>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</si>
  <si>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</si>
  <si>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</si>
  <si>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</si>
  <si>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</si>
  <si>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</si>
  <si>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</si>
  <si>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</si>
  <si>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</si>
  <si>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</si>
  <si>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</si>
  <si>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</si>
  <si>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</si>
  <si>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</si>
  <si>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</si>
  <si>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</si>
  <si>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</si>
  <si>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</si>
  <si>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</si>
  <si>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</si>
  <si>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</si>
  <si>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</si>
  <si>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</si>
  <si>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</si>
  <si>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</si>
  <si>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</si>
  <si>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</si>
  <si>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</si>
  <si>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</si>
  <si>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</si>
  <si>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</si>
  <si>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</si>
  <si>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</si>
  <si>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</si>
  <si>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</si>
  <si>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</si>
  <si>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</si>
  <si>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</si>
  <si>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</si>
  <si>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</si>
  <si>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</si>
  <si>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</si>
  <si>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</si>
  <si>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</si>
  <si>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</si>
  <si>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</si>
  <si>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</si>
  <si>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</si>
  <si>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</si>
  <si>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</si>
  <si>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</si>
  <si>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</si>
  <si>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</si>
  <si>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</si>
  <si>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</si>
  <si>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</si>
  <si>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</si>
  <si>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</si>
  <si>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</si>
  <si>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</si>
  <si>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</si>
  <si>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</si>
  <si>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</si>
  <si>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</si>
  <si>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</si>
  <si>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</si>
  <si>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</si>
  <si>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</si>
  <si>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</si>
  <si>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</si>
  <si>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</si>
  <si>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</si>
  <si>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</si>
  <si>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</si>
  <si>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</si>
  <si>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</si>
  <si>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</si>
  <si>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</si>
  <si>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</si>
  <si>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</si>
  <si>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</si>
  <si>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</si>
  <si>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</si>
  <si>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</si>
  <si>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</si>
  <si>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</si>
  <si>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</si>
  <si>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</si>
  <si>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</si>
  <si>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</si>
  <si>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</si>
  <si>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</si>
  <si>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</si>
  <si>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</si>
  <si>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</si>
  <si>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</si>
  <si>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</si>
  <si>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</si>
  <si>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</si>
  <si>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</si>
  <si>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</si>
  <si>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</si>
  <si>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</si>
  <si>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</si>
  <si>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</si>
  <si>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</si>
  <si>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</si>
  <si>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</si>
  <si>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</si>
  <si>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</si>
  <si>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</si>
  <si>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</si>
  <si>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</si>
  <si>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</si>
  <si>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</si>
  <si>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</si>
  <si>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</si>
  <si>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</si>
  <si>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</si>
  <si>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</si>
  <si>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</si>
  <si>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</si>
  <si>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</si>
  <si>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</si>
  <si>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</si>
  <si>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</si>
  <si>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</si>
  <si>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</si>
  <si>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</si>
  <si>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</si>
  <si>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</si>
  <si>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</si>
  <si>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</si>
  <si>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</si>
  <si>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</si>
  <si>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</si>
  <si>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</si>
  <si>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</si>
  <si>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</si>
  <si>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</si>
  <si>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</si>
  <si>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</si>
  <si>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</si>
  <si>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</si>
  <si>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</si>
  <si>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</si>
  <si>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</si>
  <si>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</si>
  <si>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</si>
  <si>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</si>
  <si>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</si>
  <si>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</si>
  <si>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</si>
  <si>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</si>
  <si>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</si>
  <si>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</si>
  <si>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</si>
  <si>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</si>
  <si>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</si>
  <si>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</si>
  <si>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</si>
  <si>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</si>
  <si>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</si>
  <si>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</si>
  <si>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</si>
  <si>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</si>
  <si>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</si>
  <si>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</si>
  <si>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</si>
  <si>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</si>
  <si>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</si>
  <si>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</si>
  <si>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</si>
  <si>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</si>
  <si>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</si>
  <si>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</si>
  <si>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</si>
  <si>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</si>
  <si>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</si>
  <si>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</si>
  <si>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</si>
  <si>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</si>
  <si>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</si>
  <si>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</si>
  <si>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</si>
  <si>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</si>
  <si>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</si>
  <si>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</si>
  <si>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</si>
  <si>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</si>
  <si>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</si>
  <si>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</si>
  <si>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</si>
  <si>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</si>
  <si>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</si>
  <si>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</si>
  <si>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</si>
  <si>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</si>
  <si>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</si>
  <si>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</si>
  <si>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</si>
  <si>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</si>
  <si>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</si>
  <si>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</si>
  <si>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</si>
  <si>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</si>
  <si>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</si>
  <si>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</si>
  <si>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</si>
  <si>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</si>
  <si>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</si>
  <si>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</si>
  <si>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</si>
  <si>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</si>
  <si>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</si>
  <si>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</si>
  <si>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</si>
  <si>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</si>
  <si>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</si>
  <si>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</si>
  <si>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</si>
  <si>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</si>
  <si>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</si>
  <si>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</si>
  <si>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</si>
  <si>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</si>
  <si>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</si>
  <si>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</si>
  <si>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</si>
  <si>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</si>
  <si>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</si>
  <si>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</si>
  <si>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</si>
  <si>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</si>
  <si>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</si>
  <si>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</si>
  <si>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</si>
  <si>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</si>
  <si>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</si>
  <si>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</si>
  <si>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</si>
  <si>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</si>
  <si>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</si>
  <si>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</si>
  <si>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</si>
  <si>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</si>
  <si>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</si>
  <si>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</si>
  <si>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</si>
  <si>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</si>
  <si>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</si>
  <si>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</si>
  <si>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</si>
  <si>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</si>
  <si>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</si>
  <si>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</si>
  <si>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</si>
  <si>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</si>
  <si>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</si>
  <si>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</si>
  <si>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</si>
  <si>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</si>
  <si>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</si>
  <si>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</si>
  <si>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</si>
  <si>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</si>
  <si>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</si>
  <si>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</si>
  <si>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</si>
  <si>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</si>
  <si>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</si>
  <si>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</si>
  <si>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</si>
  <si>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</si>
  <si>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</si>
  <si>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</si>
  <si>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</si>
  <si>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</si>
  <si>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</si>
  <si>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</si>
  <si>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</si>
  <si>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</si>
  <si>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</si>
  <si>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</si>
  <si>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</si>
  <si>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</si>
  <si>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</si>
  <si>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</si>
  <si>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</si>
  <si>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</si>
  <si>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</si>
  <si>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</si>
  <si>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</si>
  <si>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</si>
  <si>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</si>
  <si>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</si>
  <si>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</si>
  <si>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</si>
  <si>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</si>
  <si>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</si>
  <si>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</si>
  <si>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</si>
  <si>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</si>
  <si>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</si>
  <si>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</si>
  <si>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</si>
  <si>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</si>
  <si>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</si>
  <si>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</si>
  <si>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</si>
  <si>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</si>
  <si>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</si>
  <si>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</si>
  <si>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</si>
  <si>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</si>
  <si>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</si>
  <si>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</si>
  <si>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</si>
  <si>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</si>
  <si>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</si>
  <si>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</si>
  <si>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</si>
  <si>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</si>
  <si>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</si>
  <si>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</si>
  <si>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</si>
  <si>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</si>
  <si>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</si>
  <si>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</si>
  <si>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</si>
  <si>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</si>
  <si>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</si>
  <si>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</si>
  <si>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</si>
  <si>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</si>
  <si>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</si>
  <si>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</si>
  <si>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</si>
  <si>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</si>
  <si>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</si>
  <si>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</si>
  <si>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</si>
  <si>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</si>
  <si>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</si>
  <si>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</si>
  <si>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</si>
  <si>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</si>
  <si>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</si>
  <si>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</si>
  <si>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</si>
  <si>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</si>
  <si>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</si>
  <si>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</si>
  <si>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</si>
  <si>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</si>
  <si>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</si>
  <si>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</si>
  <si>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</si>
  <si>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</si>
  <si>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</si>
  <si>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</si>
  <si>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</si>
  <si>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</si>
  <si>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</si>
  <si>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</si>
  <si>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</si>
  <si>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</si>
  <si>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</si>
  <si>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</si>
  <si>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</si>
  <si>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</si>
  <si>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</si>
  <si>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</si>
  <si>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</si>
  <si>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</si>
  <si>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</si>
  <si>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</si>
  <si>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</si>
  <si>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</si>
  <si>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</si>
  <si>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</si>
  <si>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</si>
  <si>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</si>
  <si>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</si>
  <si>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</si>
  <si>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</si>
  <si>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</si>
  <si>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</si>
  <si>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</si>
  <si>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</si>
  <si>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</si>
  <si>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</si>
  <si>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</si>
  <si>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</si>
  <si>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</si>
  <si>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</si>
  <si>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</si>
  <si>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</si>
  <si>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</si>
  <si>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</si>
  <si>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</si>
  <si>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</si>
  <si>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</si>
  <si>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</si>
  <si>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</si>
  <si>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</si>
  <si>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</si>
  <si>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</si>
  <si>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</si>
  <si>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</si>
  <si>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</si>
  <si>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</si>
  <si>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</si>
  <si>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</si>
  <si>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</si>
  <si>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</si>
  <si>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</si>
  <si>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</si>
  <si>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</si>
  <si>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</si>
  <si>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</si>
  <si>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</si>
  <si>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</si>
  <si>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</si>
  <si>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</si>
  <si>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</si>
  <si>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</si>
  <si>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</si>
  <si>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</si>
  <si>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</si>
  <si>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</si>
  <si>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</si>
  <si>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</si>
  <si>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</si>
  <si>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</si>
  <si>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</si>
  <si>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</si>
  <si>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</si>
  <si>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</si>
  <si>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</si>
  <si>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</si>
  <si>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</si>
  <si>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</si>
  <si>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</si>
  <si>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</si>
  <si>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</si>
  <si>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</si>
  <si>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</si>
  <si>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</si>
  <si>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</si>
  <si>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</si>
  <si>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</si>
  <si>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</si>
  <si>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</si>
  <si>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</si>
  <si>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</si>
  <si>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</si>
  <si>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</si>
  <si>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</si>
  <si>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</si>
  <si>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</si>
  <si>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</si>
  <si>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</si>
  <si>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</si>
  <si>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</si>
  <si>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</si>
  <si>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</si>
  <si>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</si>
  <si>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</si>
  <si>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</si>
  <si>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</si>
  <si>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</si>
  <si>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</si>
  <si>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</si>
  <si>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</si>
  <si>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</si>
  <si>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</si>
  <si>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</si>
  <si>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</si>
  <si>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</si>
  <si>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</si>
  <si>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</si>
  <si>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</si>
  <si>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</si>
  <si>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</si>
  <si>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</si>
  <si>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</si>
  <si>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</si>
  <si>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</si>
  <si>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</si>
  <si>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</si>
  <si>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</si>
  <si>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</si>
  <si>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</si>
  <si>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</si>
  <si>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</si>
  <si>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</si>
  <si>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</si>
  <si>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</si>
  <si>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</si>
  <si>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</si>
  <si>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</si>
  <si>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</si>
  <si>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</si>
  <si>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</si>
  <si>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</si>
  <si>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</si>
  <si>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</si>
  <si>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</si>
  <si>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</si>
  <si>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</si>
  <si>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</si>
  <si>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</si>
  <si>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</si>
  <si>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</si>
  <si>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</si>
  <si>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</si>
  <si>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</si>
  <si>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</si>
  <si>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</si>
  <si>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</si>
  <si>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</si>
  <si>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</si>
  <si>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</si>
  <si>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</si>
  <si>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</si>
  <si>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</si>
  <si>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</si>
  <si>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</si>
  <si>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</si>
  <si>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</si>
  <si>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</si>
  <si>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</si>
  <si>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</si>
  <si>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</si>
  <si>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</si>
  <si>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</si>
  <si>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</si>
  <si>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</si>
  <si>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</si>
  <si>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</si>
  <si>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</si>
  <si>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</si>
  <si>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</si>
  <si>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</si>
  <si>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</si>
  <si>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</si>
  <si>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</si>
  <si>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</si>
  <si>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</si>
  <si>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</si>
  <si>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</si>
  <si>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</si>
  <si>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</si>
  <si>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</si>
  <si>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</si>
  <si>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</si>
  <si>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</si>
  <si>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</si>
  <si>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</si>
  <si>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</si>
  <si>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</si>
  <si>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</si>
  <si>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</si>
  <si>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</si>
  <si>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</si>
  <si>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</si>
  <si>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</si>
  <si>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</si>
  <si>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</si>
  <si>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</si>
  <si>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</si>
  <si>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</si>
  <si>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</si>
  <si>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</si>
  <si>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</si>
  <si>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</si>
  <si>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</si>
  <si>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</si>
  <si>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</si>
  <si>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</si>
  <si>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</si>
  <si>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</si>
  <si>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</si>
  <si>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</si>
  <si>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</si>
  <si>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</si>
  <si>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</si>
  <si>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</si>
  <si>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</si>
  <si>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</si>
  <si>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</si>
  <si>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</si>
  <si>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</si>
  <si>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</si>
  <si>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</si>
  <si>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</si>
  <si>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</si>
  <si>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</si>
  <si>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</si>
  <si>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</si>
  <si>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</si>
  <si>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</si>
  <si>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</si>
  <si>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</si>
  <si>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</si>
  <si>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</si>
  <si>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</si>
  <si>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</si>
  <si>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</si>
  <si>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</si>
  <si>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</si>
  <si>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</si>
  <si>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</si>
  <si>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</si>
  <si>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</si>
  <si>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</si>
  <si>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</si>
  <si>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</si>
  <si>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</si>
  <si>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</si>
  <si>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</si>
  <si>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</si>
  <si>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</si>
  <si>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</si>
  <si>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</si>
  <si>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</si>
  <si>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</si>
  <si>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</si>
  <si>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</si>
  <si>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</si>
  <si>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</si>
  <si>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</si>
  <si>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</si>
  <si>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</si>
  <si>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</si>
  <si>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</si>
  <si>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</si>
  <si>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</si>
  <si>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</si>
  <si>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</si>
  <si>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</si>
  <si>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</si>
  <si>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</si>
  <si>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</si>
  <si>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</si>
  <si>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</si>
  <si>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</si>
  <si>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</si>
  <si>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</si>
  <si>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</si>
  <si>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</si>
  <si>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</si>
  <si>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</si>
  <si>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</si>
  <si>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</si>
  <si>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</si>
  <si>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</si>
  <si>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</si>
  <si>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</si>
  <si>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</si>
  <si>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</si>
  <si>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</si>
  <si>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</si>
  <si>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</si>
  <si>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</si>
  <si>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</si>
  <si>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</si>
  <si>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</si>
  <si>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</si>
  <si>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</si>
  <si>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</si>
  <si>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</si>
  <si>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</si>
  <si>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</si>
  <si>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</si>
  <si>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</si>
  <si>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</si>
  <si>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</si>
  <si>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</si>
  <si>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</si>
  <si>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</si>
  <si>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</si>
  <si>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</si>
  <si>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</si>
  <si>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</si>
  <si>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</si>
  <si>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</si>
  <si>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</si>
  <si>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</si>
  <si>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</si>
  <si>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</si>
  <si>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</si>
  <si>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</si>
  <si>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</si>
  <si>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</si>
  <si>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</si>
  <si>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</si>
  <si>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</si>
  <si>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</si>
  <si>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</si>
  <si>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</si>
  <si>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</si>
  <si>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</si>
  <si>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</si>
  <si>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</si>
  <si>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</si>
  <si>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</si>
  <si>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</si>
  <si>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</si>
  <si>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</si>
  <si>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</si>
  <si>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</si>
  <si>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</si>
  <si>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</si>
  <si>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</si>
  <si>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</si>
  <si>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</si>
  <si>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</si>
  <si>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</si>
  <si>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</si>
  <si>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</si>
  <si>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</si>
  <si>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</si>
  <si>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</si>
  <si>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</si>
  <si>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</si>
  <si>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</si>
  <si>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</si>
  <si>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</si>
  <si>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</si>
  <si>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</si>
  <si>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</si>
  <si>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</si>
  <si>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</si>
  <si>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</si>
  <si>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</si>
  <si>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</si>
  <si>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</si>
  <si>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</si>
  <si>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</si>
  <si>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</si>
  <si>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</si>
  <si>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</si>
  <si>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</si>
  <si>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</si>
  <si>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</si>
  <si>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</si>
  <si>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</si>
  <si>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</si>
  <si>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</si>
  <si>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</si>
  <si>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</si>
  <si>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</si>
  <si>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</si>
  <si>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</si>
  <si>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</si>
  <si>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</si>
  <si>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</si>
  <si>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</si>
  <si>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</si>
  <si>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</si>
  <si>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</si>
  <si>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</si>
  <si>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</si>
  <si>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</si>
  <si>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</si>
  <si>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</si>
  <si>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</si>
  <si>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</si>
  <si>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</si>
  <si>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</si>
  <si>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</si>
  <si>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</si>
  <si>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</si>
  <si>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</si>
  <si>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</si>
  <si>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</si>
  <si>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</si>
  <si>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</si>
  <si>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</si>
  <si>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</si>
  <si>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</si>
  <si>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</si>
  <si>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</si>
  <si>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</si>
  <si>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</si>
  <si>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</si>
  <si>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</si>
  <si>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</si>
  <si>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</si>
  <si>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</si>
  <si>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</si>
  <si>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</si>
  <si>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</si>
  <si>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</si>
  <si>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</si>
  <si>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</si>
  <si>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</si>
  <si>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</si>
  <si>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</si>
  <si>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</si>
  <si>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</si>
  <si>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</si>
  <si>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</si>
  <si>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</si>
  <si>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</si>
  <si>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</si>
  <si>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</si>
  <si>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</si>
  <si>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</si>
  <si>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</si>
  <si>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</si>
  <si>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</si>
  <si>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</si>
  <si>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</si>
  <si>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</si>
  <si>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</si>
  <si>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</si>
  <si>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</si>
  <si>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</si>
  <si>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</si>
  <si>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</si>
  <si>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</si>
  <si>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</si>
  <si>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</si>
  <si>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</si>
  <si>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</si>
  <si>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</si>
  <si>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</si>
  <si>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</si>
  <si>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</si>
  <si>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</si>
  <si>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</si>
  <si>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</si>
  <si>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</si>
  <si>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</si>
  <si>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</si>
  <si>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</si>
  <si>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</si>
  <si>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</si>
  <si>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</si>
  <si>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</si>
  <si>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</si>
  <si>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</si>
  <si>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</si>
  <si>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</si>
  <si>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</si>
  <si>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</si>
  <si>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</si>
  <si>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</si>
  <si>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</si>
  <si>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</si>
  <si>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</si>
  <si>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</si>
  <si>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</si>
  <si>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</si>
  <si>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</si>
  <si>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</si>
  <si>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</si>
  <si>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</si>
  <si>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</si>
  <si>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</si>
  <si>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</si>
  <si>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</si>
  <si>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</si>
  <si>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</si>
  <si>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</si>
  <si>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</si>
  <si>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</si>
  <si>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</si>
  <si>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</si>
  <si>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</si>
  <si>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</si>
  <si>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</si>
  <si>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</si>
  <si>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</si>
  <si>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</si>
  <si>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</si>
  <si>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</si>
  <si>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</si>
  <si>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</si>
  <si>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</si>
  <si>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</si>
  <si>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</si>
  <si>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</si>
  <si>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</si>
  <si>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</si>
  <si>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</si>
  <si>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</si>
  <si>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</si>
  <si>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</si>
  <si>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</si>
  <si>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</si>
  <si>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</si>
  <si>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</si>
  <si>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</si>
  <si>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</si>
  <si>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</si>
  <si>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</si>
  <si>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</si>
  <si>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</si>
  <si>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</si>
  <si>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</si>
  <si>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</si>
  <si>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</si>
  <si>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</si>
  <si>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</si>
  <si>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</si>
  <si>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</si>
  <si>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</si>
  <si>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</si>
  <si>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</si>
  <si>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</si>
  <si>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</si>
  <si>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</si>
  <si>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</si>
  <si>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</si>
  <si>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</si>
  <si>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</si>
  <si>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</si>
  <si>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</si>
  <si>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</si>
  <si>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</si>
  <si>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</si>
  <si>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</si>
  <si>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</si>
  <si>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</si>
  <si>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</si>
  <si>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</si>
  <si>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</si>
  <si>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</si>
  <si>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</si>
  <si>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</si>
  <si>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</si>
  <si>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</si>
  <si>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</si>
  <si>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</si>
  <si>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</si>
  <si>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</si>
  <si>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</si>
  <si>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</si>
  <si>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</si>
  <si>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</si>
  <si>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</si>
  <si>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</si>
  <si>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</si>
  <si>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</si>
  <si>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</si>
  <si>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</si>
  <si>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</si>
  <si>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</si>
  <si>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</si>
  <si>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</si>
  <si>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</si>
  <si>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</si>
  <si>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</si>
  <si>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</si>
  <si>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</si>
  <si>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</si>
  <si>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</si>
  <si>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</si>
  <si>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</si>
  <si>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</si>
  <si>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</si>
  <si>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</si>
  <si>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</si>
  <si>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</si>
  <si>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</si>
  <si>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</si>
  <si>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</si>
  <si>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</si>
  <si>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</si>
  <si>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</si>
  <si>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</si>
  <si>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</si>
  <si>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</si>
  <si>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</si>
  <si>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</si>
  <si>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</si>
  <si>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</si>
  <si>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</si>
  <si>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</si>
  <si>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</si>
  <si>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</si>
  <si>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</si>
  <si>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</si>
  <si>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</si>
  <si>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</si>
  <si>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</si>
  <si>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</si>
  <si>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</si>
  <si>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</si>
  <si>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</si>
  <si>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</si>
  <si>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</si>
  <si>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</si>
  <si>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</si>
  <si>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</si>
  <si>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</si>
  <si>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</si>
  <si>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</si>
  <si>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</si>
  <si>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</si>
  <si>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</si>
  <si>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</si>
  <si>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</si>
  <si>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</si>
  <si>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</si>
  <si>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</si>
  <si>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</si>
  <si>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</si>
  <si>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</si>
  <si>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</si>
  <si>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</si>
  <si>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</si>
  <si>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</si>
  <si>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</si>
  <si>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</si>
  <si>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</si>
  <si>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</si>
  <si>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</si>
  <si>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</si>
  <si>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</si>
  <si>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</si>
  <si>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</si>
  <si>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</si>
  <si>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</si>
  <si>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</si>
  <si>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</si>
  <si>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</si>
  <si>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</si>
  <si>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</si>
  <si>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</si>
  <si>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</si>
  <si>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</si>
  <si>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</si>
  <si>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</si>
  <si>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</si>
  <si>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</si>
  <si>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</si>
  <si>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</si>
  <si>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</si>
  <si>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</si>
  <si>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</si>
  <si>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</si>
  <si>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</si>
  <si>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</si>
  <si>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</si>
  <si>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</si>
  <si>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</si>
  <si>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</si>
  <si>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</si>
  <si>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</si>
  <si>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</si>
  <si>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</si>
  <si>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</si>
  <si>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</si>
  <si>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</si>
  <si>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</si>
  <si>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</si>
  <si>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</si>
  <si>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</si>
  <si>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</si>
  <si>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</si>
  <si>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</si>
  <si>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</si>
  <si>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</si>
  <si>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</si>
  <si>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</si>
  <si>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</si>
  <si>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</si>
  <si>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</si>
  <si>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</si>
  <si>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</si>
  <si>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</si>
  <si>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</si>
  <si>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</si>
  <si>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</si>
  <si>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</si>
  <si>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</si>
  <si>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</si>
  <si>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</si>
  <si>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</si>
  <si>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</si>
  <si>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</si>
  <si>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</si>
  <si>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</si>
  <si>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</si>
  <si>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</si>
  <si>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</si>
  <si>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</si>
  <si>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</si>
  <si>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</si>
  <si>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</si>
  <si>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</si>
  <si>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</si>
  <si>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</si>
  <si>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</si>
  <si>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</si>
  <si>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</si>
  <si>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</si>
  <si>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</si>
  <si>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</si>
  <si>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</si>
  <si>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</si>
  <si>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</si>
  <si>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</si>
  <si>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</si>
  <si>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</si>
  <si>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</si>
  <si>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</si>
  <si>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</si>
  <si>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</si>
  <si>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</si>
  <si>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</si>
  <si>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</si>
  <si>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</si>
  <si>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</si>
  <si>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</si>
  <si>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</si>
  <si>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</si>
  <si>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</si>
  <si>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</si>
  <si>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</si>
  <si>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</si>
  <si>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</si>
  <si>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</si>
  <si>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</si>
  <si>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</si>
  <si>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</si>
  <si>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</si>
  <si>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</si>
  <si>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</si>
  <si>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</si>
  <si>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</si>
  <si>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</si>
  <si>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</si>
  <si>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</si>
  <si>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</si>
  <si>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</si>
  <si>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</si>
  <si>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</si>
  <si>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</si>
  <si>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</si>
  <si>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</si>
  <si>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</si>
  <si>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</si>
  <si>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</si>
  <si>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</si>
  <si>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</si>
  <si>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</si>
  <si>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</si>
  <si>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</si>
  <si>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</si>
  <si>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</si>
  <si>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</si>
  <si>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</si>
  <si>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</si>
  <si>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</si>
  <si>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</si>
  <si>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</si>
  <si>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</si>
  <si>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</si>
  <si>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</si>
  <si>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</si>
  <si>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</si>
  <si>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</si>
  <si>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</si>
  <si>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</si>
  <si>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</si>
  <si>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</si>
  <si>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</si>
  <si>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</si>
  <si>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</si>
  <si>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</si>
  <si>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</si>
  <si>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</si>
  <si>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</si>
  <si>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</si>
  <si>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</si>
  <si>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</si>
  <si>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</si>
  <si>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</si>
  <si>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</si>
  <si>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</si>
  <si>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</si>
  <si>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</si>
  <si>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</si>
  <si>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</si>
  <si>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</si>
  <si>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</si>
  <si>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</si>
  <si>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</si>
  <si>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</si>
  <si>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</si>
  <si>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</si>
  <si>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</si>
  <si>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</si>
  <si>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</si>
  <si>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</si>
  <si>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</si>
  <si>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</si>
  <si>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</si>
  <si>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</si>
  <si>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</si>
  <si>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</si>
  <si>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</si>
  <si>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</si>
  <si>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</si>
  <si>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</si>
  <si>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</si>
  <si>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</si>
  <si>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</si>
  <si>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</si>
  <si>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</si>
  <si>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</si>
  <si>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</si>
  <si>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</si>
  <si>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</si>
  <si>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</si>
  <si>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</si>
  <si>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</si>
  <si>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</si>
  <si>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</si>
  <si>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</si>
  <si>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</si>
  <si>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</si>
  <si>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</si>
  <si>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</si>
  <si>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</si>
  <si>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</si>
  <si>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</si>
  <si>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</si>
  <si>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</si>
  <si>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</si>
  <si>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</si>
  <si>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</si>
  <si>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</si>
  <si>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</si>
  <si>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</si>
  <si>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</si>
  <si>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</si>
  <si>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</si>
  <si>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</si>
  <si>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</si>
  <si>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</si>
  <si>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</si>
  <si>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</si>
  <si>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</si>
  <si>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</si>
  <si>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</si>
  <si>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</si>
  <si>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</si>
  <si>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</si>
  <si>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</si>
  <si>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</si>
  <si>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</si>
  <si>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</si>
  <si>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</si>
  <si>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</si>
  <si>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</si>
  <si>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</si>
  <si>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</si>
  <si>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</si>
  <si>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</si>
  <si>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</si>
  <si>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</si>
  <si>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</si>
  <si>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</si>
  <si>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</si>
  <si>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</si>
  <si>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</si>
  <si>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</si>
  <si>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</si>
  <si>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</si>
  <si>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</si>
  <si>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</si>
  <si>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</si>
  <si>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</si>
  <si>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</si>
  <si>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</si>
  <si>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</si>
  <si>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</si>
  <si>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</si>
  <si>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</si>
  <si>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</si>
  <si>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</si>
  <si>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</si>
  <si>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</si>
  <si>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</si>
  <si>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</si>
  <si>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</si>
  <si>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</si>
  <si>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</si>
  <si>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</si>
  <si>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</si>
  <si>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</si>
  <si>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</si>
  <si>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</si>
  <si>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</si>
  <si>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</si>
  <si>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</si>
  <si>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</si>
  <si>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</si>
  <si>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</si>
  <si>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</si>
  <si>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</si>
  <si>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</si>
  <si>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</si>
  <si>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</si>
  <si>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</si>
  <si>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</si>
  <si>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</si>
  <si>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</si>
  <si>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</si>
  <si>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</si>
  <si>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</si>
  <si>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</si>
  <si>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</si>
  <si>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</si>
  <si>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</si>
  <si>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</si>
  <si>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</si>
  <si>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</si>
  <si>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</si>
  <si>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</si>
  <si>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</si>
  <si>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</si>
  <si>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</si>
  <si>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</si>
  <si>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</si>
  <si>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</si>
  <si>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</si>
  <si>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</si>
  <si>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</si>
  <si>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</si>
  <si>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</si>
  <si>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</si>
  <si>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</si>
  <si>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</si>
  <si>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</si>
  <si>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</si>
  <si>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</si>
  <si>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</si>
  <si>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</si>
  <si>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</si>
  <si>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</si>
  <si>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</si>
  <si>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</si>
  <si>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</si>
  <si>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</si>
  <si>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</si>
  <si>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</si>
  <si>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</si>
  <si>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</si>
  <si>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</si>
  <si>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</si>
  <si>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</si>
  <si>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</si>
  <si>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</si>
  <si>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</si>
  <si>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</si>
  <si>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</si>
  <si>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</si>
  <si>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</si>
  <si>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</si>
  <si>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</si>
  <si>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</si>
  <si>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</si>
  <si>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</si>
  <si>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</si>
  <si>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</si>
  <si>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</si>
  <si>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</si>
  <si>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</si>
  <si>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</si>
  <si>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</si>
  <si>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</si>
  <si>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</si>
  <si>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</si>
  <si>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</si>
  <si>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</si>
  <si>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</si>
  <si>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</si>
  <si>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</si>
  <si>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</si>
  <si>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</si>
  <si>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</si>
  <si>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</si>
  <si>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</si>
  <si>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</si>
  <si>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</si>
  <si>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</si>
  <si>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</si>
  <si>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</si>
  <si>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</si>
  <si>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</si>
  <si>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</si>
  <si>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</si>
  <si>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</si>
  <si>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</si>
  <si>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</si>
  <si>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</si>
  <si>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</si>
  <si>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</si>
  <si>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</si>
  <si>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</si>
  <si>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</si>
  <si>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</si>
  <si>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</si>
  <si>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</si>
  <si>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</si>
  <si>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</si>
  <si>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</si>
  <si>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</si>
  <si>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</si>
  <si>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</si>
  <si>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</si>
  <si>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</si>
  <si>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</si>
  <si>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</si>
  <si>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</si>
  <si>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</si>
  <si>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</si>
  <si>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</si>
  <si>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</si>
  <si>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</si>
  <si>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</si>
  <si>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</si>
  <si>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</si>
  <si>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</si>
  <si>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</si>
  <si>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</si>
  <si>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</si>
  <si>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</si>
  <si>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</si>
  <si>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</si>
  <si>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</si>
  <si>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</si>
  <si>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</si>
  <si>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</si>
  <si>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</si>
  <si>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</si>
  <si>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</si>
  <si>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</si>
  <si>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</si>
  <si>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</si>
  <si>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</si>
  <si>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</si>
  <si>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</si>
  <si>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</si>
  <si>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</si>
  <si>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</si>
  <si>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</si>
  <si>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</si>
  <si>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</si>
  <si>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</si>
  <si>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</si>
  <si>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</si>
  <si>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</si>
  <si>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</si>
  <si>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</si>
  <si>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</si>
  <si>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</si>
  <si>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</si>
  <si>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</si>
  <si>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</si>
  <si>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</si>
  <si>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</si>
  <si>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</si>
  <si>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</si>
  <si>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</si>
  <si>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</si>
  <si>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</si>
  <si>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</si>
  <si>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</si>
  <si>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</si>
  <si>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</si>
  <si>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</si>
  <si>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</si>
  <si>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</si>
  <si>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</si>
  <si>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</si>
  <si>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</si>
  <si>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</si>
  <si>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</si>
  <si>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</si>
  <si>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</si>
  <si>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</si>
  <si>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</si>
  <si>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</si>
  <si>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</si>
  <si>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</si>
  <si>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</si>
  <si>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</si>
  <si>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</si>
  <si>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</si>
  <si>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</si>
  <si>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</si>
  <si>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</si>
  <si>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</si>
  <si>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</si>
  <si>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</si>
  <si>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</si>
  <si>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</si>
  <si>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</si>
  <si>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</si>
  <si>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</si>
  <si>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</si>
  <si>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</si>
  <si>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</si>
  <si>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</si>
  <si>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</si>
  <si>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</si>
  <si>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</si>
  <si>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</si>
  <si>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</si>
  <si>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</si>
  <si>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</si>
  <si>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</si>
  <si>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</si>
  <si>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</si>
  <si>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</si>
  <si>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</si>
  <si>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</si>
  <si>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</si>
  <si>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</si>
  <si>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</si>
  <si>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</si>
  <si>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</si>
  <si>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</si>
  <si>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</si>
  <si>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</si>
  <si>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</si>
  <si>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</si>
  <si>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</si>
  <si>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</si>
  <si>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</si>
  <si>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</si>
  <si>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</si>
  <si>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</si>
  <si>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</si>
  <si>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</si>
  <si>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</si>
  <si>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</si>
  <si>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</si>
  <si>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</si>
  <si>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</si>
  <si>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</si>
  <si>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</si>
  <si>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</si>
  <si>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</si>
  <si>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</si>
  <si>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</si>
  <si>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</si>
  <si>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</si>
  <si>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</si>
  <si>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</si>
  <si>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</si>
  <si>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</si>
  <si>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</si>
  <si>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</si>
  <si>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</si>
  <si>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</si>
  <si>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</si>
  <si>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</si>
  <si>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</si>
  <si>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</si>
  <si>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</si>
  <si>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</si>
  <si>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</si>
  <si>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</si>
  <si>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</si>
  <si>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</si>
  <si>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</si>
  <si>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</si>
  <si>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</si>
  <si>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</si>
  <si>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</si>
  <si>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</si>
  <si>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</si>
  <si>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</si>
  <si>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</si>
  <si>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</si>
  <si>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</si>
  <si>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</si>
  <si>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</si>
  <si>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</si>
  <si>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</si>
  <si>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</si>
  <si>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</si>
  <si>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</si>
  <si>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</si>
  <si>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</si>
  <si>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</si>
  <si>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</si>
  <si>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</si>
  <si>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</si>
  <si>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</si>
  <si>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</si>
  <si>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</si>
  <si>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</si>
  <si>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</si>
  <si>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</si>
  <si>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</si>
  <si>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</si>
  <si>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</si>
  <si>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</si>
  <si>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</si>
  <si>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</si>
  <si>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</si>
  <si>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</si>
  <si>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</si>
  <si>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</si>
  <si>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</si>
  <si>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</si>
  <si>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</si>
  <si>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</si>
  <si>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</si>
  <si>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</si>
  <si>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</si>
  <si>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</si>
  <si>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</si>
  <si>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</si>
  <si>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</si>
  <si>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</si>
  <si>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</si>
  <si>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</si>
  <si>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</si>
  <si>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</si>
  <si>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</si>
  <si>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</si>
  <si>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</si>
  <si>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</si>
  <si>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</si>
  <si>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</si>
  <si>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</si>
  <si>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</si>
  <si>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</si>
  <si>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</si>
  <si>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</si>
  <si>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</si>
  <si>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</si>
  <si>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</si>
  <si>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</si>
  <si>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</si>
  <si>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</si>
  <si>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</si>
  <si>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</si>
  <si>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</si>
  <si>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</si>
  <si>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</si>
  <si>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</si>
  <si>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</si>
  <si>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</si>
  <si>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</si>
  <si>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</si>
  <si>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</si>
  <si>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</si>
  <si>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</si>
  <si>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</si>
  <si>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</si>
  <si>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</si>
  <si>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</si>
  <si>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</si>
  <si>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</si>
  <si>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</si>
  <si>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</si>
  <si>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</si>
  <si>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</si>
  <si>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</si>
  <si>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</si>
  <si>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</si>
  <si>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</si>
  <si>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</si>
  <si>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</si>
  <si>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</si>
  <si>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</si>
  <si>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</si>
  <si>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</si>
  <si>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</si>
  <si>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</si>
  <si>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</si>
  <si>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</si>
  <si>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</si>
  <si>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</si>
  <si>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</si>
  <si>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</si>
  <si>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</si>
  <si>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</si>
  <si>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</si>
  <si>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</si>
  <si>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</si>
  <si>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</si>
  <si>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</si>
  <si>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</si>
  <si>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</si>
  <si>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</si>
  <si>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</si>
  <si>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</si>
  <si>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</si>
  <si>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</si>
  <si>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</si>
  <si>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</si>
  <si>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</si>
  <si>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</si>
  <si>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</si>
  <si>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</si>
  <si>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</si>
  <si>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</si>
  <si>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</si>
  <si>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</si>
  <si>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</si>
  <si>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</si>
  <si>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</si>
  <si>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</si>
  <si>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</si>
  <si>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</si>
  <si>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</si>
  <si>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</si>
  <si>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</si>
  <si>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</si>
  <si>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</si>
  <si>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</si>
  <si>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</si>
  <si>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</si>
  <si>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</si>
  <si>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</si>
  <si>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</si>
  <si>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</si>
  <si>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</si>
  <si>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</si>
  <si>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</si>
  <si>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</si>
  <si>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</si>
  <si>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</si>
  <si>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</si>
  <si>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</si>
  <si>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</si>
  <si>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</si>
  <si>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</si>
  <si>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</si>
  <si>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</si>
  <si>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</si>
  <si>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</si>
  <si>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</si>
  <si>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</si>
  <si>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</si>
  <si>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</si>
  <si>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</si>
  <si>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</si>
  <si>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</si>
  <si>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</si>
  <si>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</si>
  <si>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</si>
  <si>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</si>
  <si>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</si>
  <si>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</si>
  <si>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</si>
  <si>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</si>
  <si>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</si>
  <si>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</si>
  <si>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</si>
  <si>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</si>
  <si>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</si>
  <si>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</si>
  <si>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</si>
  <si>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</si>
  <si>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</si>
  <si>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</si>
  <si>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</si>
  <si>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</si>
  <si>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</si>
  <si>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</si>
  <si>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</si>
  <si>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</si>
  <si>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</si>
  <si>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</si>
  <si>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</si>
  <si>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</si>
  <si>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</si>
  <si>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</si>
  <si>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</si>
  <si>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</si>
  <si>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</si>
  <si>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</si>
  <si>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</si>
  <si>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</si>
  <si>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</si>
  <si>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</si>
  <si>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</si>
  <si>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</si>
  <si>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</si>
  <si>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</si>
  <si>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</si>
  <si>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</si>
  <si>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</si>
  <si>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</si>
  <si>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</si>
  <si>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</si>
  <si>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</si>
  <si>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</si>
  <si>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</si>
  <si>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</si>
  <si>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</si>
  <si>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</si>
  <si>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</si>
  <si>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</si>
  <si>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</si>
  <si>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</si>
  <si>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</si>
  <si>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</si>
  <si>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</si>
  <si>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</si>
  <si>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</si>
  <si>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</si>
  <si>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</si>
  <si>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</si>
  <si>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</si>
  <si>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</si>
  <si>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</si>
  <si>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</si>
  <si>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</si>
  <si>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</si>
  <si>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</si>
  <si>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</si>
  <si>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</si>
  <si>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</si>
  <si>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</si>
  <si>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</si>
  <si>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</si>
  <si>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</si>
  <si>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</si>
  <si>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</si>
  <si>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</si>
  <si>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</si>
  <si>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</si>
  <si>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</si>
  <si>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</si>
  <si>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</si>
  <si>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</si>
  <si>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</si>
  <si>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</si>
  <si>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</si>
  <si>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</si>
  <si>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</si>
  <si>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</si>
  <si>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</si>
  <si>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</si>
  <si>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</si>
  <si>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</si>
  <si>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</si>
  <si>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</si>
  <si>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</si>
  <si>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</si>
  <si>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</si>
  <si>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</si>
  <si>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</si>
  <si>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</si>
  <si>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</si>
  <si>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</si>
  <si>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</si>
  <si>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</si>
  <si>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</si>
  <si>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</si>
  <si>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</si>
  <si>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</si>
  <si>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</si>
  <si>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</si>
  <si>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</si>
  <si>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</si>
  <si>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</si>
  <si>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</si>
  <si>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</si>
  <si>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</si>
  <si>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</si>
  <si>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</si>
  <si>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</si>
  <si>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</si>
  <si>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</si>
  <si>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</si>
  <si>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</si>
  <si>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</si>
  <si>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</si>
  <si>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</si>
  <si>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</si>
  <si>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</si>
  <si>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</si>
  <si>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</si>
  <si>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</si>
  <si>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</si>
  <si>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</si>
  <si>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</si>
  <si>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</si>
  <si>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</si>
  <si>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</si>
  <si>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</si>
  <si>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</si>
  <si>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</si>
  <si>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</si>
  <si>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</si>
  <si>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</si>
  <si>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</si>
  <si>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</si>
  <si>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</si>
  <si>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</si>
  <si>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</si>
  <si>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</si>
  <si>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</si>
  <si>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</si>
  <si>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</si>
  <si>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</si>
  <si>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</si>
  <si>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</si>
  <si>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</si>
  <si>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</si>
  <si>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</si>
  <si>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</si>
  <si>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</si>
  <si>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</si>
  <si>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</si>
  <si>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</si>
  <si>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</si>
  <si>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</si>
  <si>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</si>
  <si>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</si>
  <si>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</si>
  <si>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</si>
  <si>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</si>
  <si>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</si>
  <si>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</si>
  <si>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</si>
  <si>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</si>
  <si>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</si>
  <si>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</si>
  <si>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</si>
  <si>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</si>
  <si>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</si>
  <si>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</si>
  <si>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</si>
  <si>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</si>
  <si>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</si>
  <si>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</si>
  <si>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</si>
  <si>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</si>
  <si>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</si>
  <si>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</si>
  <si>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</si>
  <si>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</si>
  <si>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</si>
  <si>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</si>
  <si>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</si>
  <si>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</si>
  <si>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</si>
  <si>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</si>
  <si>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</si>
  <si>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</si>
  <si>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</si>
  <si>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</si>
  <si>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</si>
  <si>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</si>
  <si>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</si>
  <si>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</si>
  <si>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</si>
  <si>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</si>
  <si>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</si>
  <si>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</si>
  <si>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</si>
  <si>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</si>
  <si>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</si>
  <si>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</si>
  <si>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</si>
  <si>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</si>
  <si>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</si>
  <si>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</si>
  <si>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</si>
  <si>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</si>
  <si>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</si>
  <si>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</si>
  <si>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</si>
  <si>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</si>
  <si>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</si>
  <si>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</si>
  <si>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</si>
  <si>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</si>
  <si>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</si>
  <si>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</si>
  <si>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</si>
  <si>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</si>
  <si>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</si>
  <si>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</si>
  <si>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</si>
  <si>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</si>
  <si>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</si>
  <si>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</si>
  <si>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</si>
  <si>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</si>
  <si>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</si>
  <si>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</si>
  <si>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</si>
  <si>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</si>
  <si>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</si>
  <si>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</si>
  <si>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</si>
  <si>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</si>
  <si>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</si>
  <si>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</si>
  <si>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</si>
  <si>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</si>
  <si>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</si>
  <si>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</si>
  <si>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</si>
  <si>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</si>
  <si>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</si>
  <si>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</si>
  <si>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</si>
  <si>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</si>
  <si>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</si>
  <si>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</si>
  <si>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</si>
  <si>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</si>
  <si>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</si>
  <si>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</si>
  <si>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</si>
  <si>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</si>
  <si>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</si>
  <si>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</si>
  <si>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</si>
  <si>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</si>
  <si>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</si>
  <si>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</si>
  <si>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</si>
  <si>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</si>
  <si>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</si>
  <si>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</si>
  <si>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</si>
  <si>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</si>
  <si>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</si>
  <si>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</si>
  <si>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</si>
  <si>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</si>
  <si>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</si>
  <si>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</si>
  <si>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</si>
  <si>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</si>
  <si>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</si>
  <si>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</si>
  <si>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</si>
  <si>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</si>
  <si>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</si>
  <si>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</si>
  <si>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</si>
  <si>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</si>
  <si>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</si>
  <si>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</si>
  <si>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</si>
  <si>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</si>
  <si>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</si>
  <si>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</si>
  <si>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</si>
  <si>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</si>
  <si>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</si>
  <si>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</si>
  <si>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</si>
  <si>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</si>
  <si>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</si>
  <si>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</si>
  <si>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</si>
  <si>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</si>
  <si>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</si>
  <si>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</si>
  <si>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</si>
  <si>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</si>
  <si>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</si>
  <si>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</si>
  <si>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</si>
  <si>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</si>
  <si>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</si>
  <si>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</si>
  <si>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</si>
  <si>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</si>
  <si>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</si>
  <si>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</si>
  <si>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</si>
  <si>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</si>
  <si>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</si>
  <si>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</si>
  <si>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</si>
  <si>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</si>
  <si>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</si>
  <si>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</si>
  <si>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</si>
  <si>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</si>
  <si>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</si>
  <si>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</si>
  <si>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</si>
  <si>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</si>
  <si>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</si>
  <si>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</si>
  <si>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</si>
  <si>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</si>
  <si>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</si>
  <si>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</si>
  <si>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</si>
  <si>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</si>
  <si>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</si>
  <si>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</si>
  <si>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</si>
  <si>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</si>
  <si>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</si>
  <si>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</si>
  <si>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</si>
  <si>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</si>
  <si>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</si>
  <si>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</si>
  <si>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</si>
  <si>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</si>
  <si>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</si>
  <si>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</si>
  <si>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</si>
  <si>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</si>
  <si>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</si>
  <si>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</si>
  <si>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</si>
  <si>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</si>
  <si>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</si>
  <si>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</si>
  <si>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</si>
  <si>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</si>
  <si>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</si>
  <si>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</si>
  <si>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</si>
  <si>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</si>
  <si>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5164222 NIEDERAUER CLINICA DE OLHOS HOSPITAL DIA LTDA</t>
  </si>
  <si>
    <t xml:space="preserve">7200625 ANGIOCLINICA</t>
  </si>
  <si>
    <t xml:space="preserve">9047581 INSTITUTO DA VISAO DE CHAPECO LTDA</t>
  </si>
  <si>
    <t xml:space="preserve">9175849 OPHTALMUS CLINICA DE OLHOS CC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</si>
  <si>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</si>
  <si>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</si>
  <si>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</si>
  <si>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</si>
  <si>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</si>
  <si>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</si>
  <si>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</si>
  <si>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</si>
  <si>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1.200,00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</si>
  <si>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</si>
  <si>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</si>
  <si>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</si>
  <si>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</si>
  <si>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AMBULATORIAL</t>
  </si>
  <si>
    <t xml:space="preserve">Geral</t>
  </si>
  <si>
    <t xml:space="preserve">PPI</t>
  </si>
  <si>
    <t xml:space="preserve">Faixa Estadual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</si>
  <si>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</si>
  <si>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</si>
  <si>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</si>
  <si>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</si>
  <si>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</si>
  <si>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</si>
  <si>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Programa Estadual de Redução das Filas de Cirurgias Eletivas – Gestão Plena – Competência Maio / 2023 – AMBULATORIAL</t>
  </si>
  <si>
    <t xml:space="preserve">*Os dados podem sofrer alterações. Dados extraídos das bases SIA e SIH DATASUS/MS em Agosto/2023.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</si>
</sst>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DDDDDD"/>
        <bgColor rgb="FFFFC7C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249120</xdr:colOff>
      <xdr:row>72</xdr:row>
      <xdr:rowOff>8280</xdr:rowOff>
    </xdr:from>
    <xdr:to>
      <xdr:col>30</xdr:col>
      <xdr:colOff>33120</xdr:colOff>
      <xdr:row>99</xdr:row>
      <xdr:rowOff>38880</xdr:rowOff>
    </xdr:to>
    <xdr:pic>
      <xdr:nvPicPr>
        <xdr:cNvPr id="0" name="Figura 2" descr=""/>
        <xdr:cNvPicPr/>
      </xdr:nvPicPr>
      <xdr:blipFill>
        <a:blip r:embed="rId1"/>
        <a:srcRect l="21061" t="26026" r="21248" b="23713"/>
        <a:stretch/>
      </xdr:blipFill>
      <xdr:spPr>
        <a:xfrm>
          <a:off x="26755200" y="11696040"/>
          <a:ext cx="9842400" cy="4402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6" activeCellId="0" sqref="B36"/>
    </sheetView>
  </sheetViews>
  <sheetFormatPr defaultColWidth="11.89453125" defaultRowHeight="12.75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0.29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A1" s="0" t="str">
        <f aca="false">LEFT(B1,7)</f>
        <v>Estabel</v>
      </c>
      <c r="B1" s="0" t="s">
        <v>18387</v>
      </c>
      <c r="C1" s="0" t="s">
        <v>18388</v>
      </c>
      <c r="D1" s="11" t="s">
        <v>18389</v>
      </c>
      <c r="E1" s="0" t="s">
        <v>2</v>
      </c>
      <c r="F1" s="0" t="s">
        <v>3</v>
      </c>
      <c r="G1" s="0" t="s">
        <v>4</v>
      </c>
    </row>
    <row r="2" customFormat="false" ht="12.8" hidden="false" customHeight="false" outlineLevel="0" collapsed="false">
      <c r="A2" s="0" t="str">
        <f aca="false">LEFT(B2,7)</f>
        <v>0019259</v>
      </c>
      <c r="B2" s="0" t="s">
        <v>11565</v>
      </c>
      <c r="C2" s="0" t="n">
        <v>649</v>
      </c>
      <c r="D2" s="11" t="n">
        <v>450500.31</v>
      </c>
      <c r="E2" s="0" t="e">
        <f aca="false">VLOOKUP(A1,bsia,3,0)</f>
        <v>#N/A</v>
      </c>
      <c r="F2" s="0" t="e">
        <f aca="false">VLOOKUP(A1,bsia,4,0)</f>
        <v>#N/A</v>
      </c>
      <c r="G2" s="0" t="e">
        <f aca="false">VLOOKUP(A1,bsia,5,0)</f>
        <v>#N/A</v>
      </c>
    </row>
    <row r="3" customFormat="false" ht="12.8" hidden="false" customHeight="false" outlineLevel="0" collapsed="false">
      <c r="A3" s="0" t="str">
        <f aca="false">LEFT(B3,7)</f>
        <v>0610062</v>
      </c>
      <c r="B3" s="0" t="s">
        <v>7354</v>
      </c>
      <c r="C3" s="0" t="n">
        <v>17</v>
      </c>
      <c r="D3" s="11" t="n">
        <v>13117.2</v>
      </c>
      <c r="E3" s="0" t="e">
        <f aca="false">VLOOKUP(A2,bsia,3,0)</f>
        <v>#N/A</v>
      </c>
      <c r="F3" s="0" t="e">
        <f aca="false">VLOOKUP(A2,bsia,4,0)</f>
        <v>#N/A</v>
      </c>
      <c r="G3" s="0" t="e">
        <f aca="false">VLOOKUP(A2,bsia,5,0)</f>
        <v>#N/A</v>
      </c>
    </row>
    <row r="4" customFormat="false" ht="12.8" hidden="false" customHeight="false" outlineLevel="0" collapsed="false">
      <c r="A4" s="0" t="str">
        <f aca="false">LEFT(B4,7)</f>
        <v>0875740</v>
      </c>
      <c r="B4" s="0" t="s">
        <v>18280</v>
      </c>
      <c r="C4" s="0" t="n">
        <v>17</v>
      </c>
      <c r="D4" s="11" t="n">
        <v>5113.26</v>
      </c>
      <c r="E4" s="0" t="e">
        <f aca="false">VLOOKUP(A3,bsia,3,0)</f>
        <v>#N/A</v>
      </c>
      <c r="F4" s="0" t="e">
        <f aca="false">VLOOKUP(A3,bsia,4,0)</f>
        <v>#N/A</v>
      </c>
      <c r="G4" s="0" t="e">
        <f aca="false">VLOOKUP(A3,bsia,5,0)</f>
        <v>#N/A</v>
      </c>
    </row>
    <row r="5" customFormat="false" ht="12.8" hidden="false" customHeight="false" outlineLevel="0" collapsed="false">
      <c r="A5" s="0" t="str">
        <f aca="false">LEFT(B5,7)</f>
        <v>2306336</v>
      </c>
      <c r="B5" s="0" t="s">
        <v>2665</v>
      </c>
      <c r="C5" s="0" t="n">
        <v>73</v>
      </c>
      <c r="D5" s="11" t="n">
        <v>45791.44</v>
      </c>
      <c r="E5" s="0" t="e">
        <f aca="false">VLOOKUP(A4,bsia,3,0)</f>
        <v>#N/A</v>
      </c>
      <c r="F5" s="0" t="e">
        <f aca="false">VLOOKUP(A4,bsia,4,0)</f>
        <v>#N/A</v>
      </c>
      <c r="G5" s="0" t="e">
        <f aca="false">VLOOKUP(A4,bsia,5,0)</f>
        <v>#N/A</v>
      </c>
    </row>
    <row r="6" customFormat="false" ht="12.8" hidden="false" customHeight="false" outlineLevel="0" collapsed="false">
      <c r="A6" s="0" t="str">
        <f aca="false">LEFT(B6,7)</f>
        <v>2306344</v>
      </c>
      <c r="B6" s="0" t="s">
        <v>18390</v>
      </c>
      <c r="C6" s="0" t="n">
        <v>222</v>
      </c>
      <c r="D6" s="11" t="n">
        <v>157170.6</v>
      </c>
      <c r="E6" s="0" t="str">
        <f aca="false">VLOOKUP(A5,bsia,3,0)</f>
        <v>420890 Jaraguá do Sul</v>
      </c>
      <c r="F6" s="0" t="str">
        <f aca="false">VLOOKUP(A5,bsia,4,0)</f>
        <v>4211 Planalto Norte e Nordeste</v>
      </c>
      <c r="G6" s="0" t="str">
        <f aca="false">VLOOKUP(A5,bsia,5,0)</f>
        <v>42017 Vale do Itapocú</v>
      </c>
    </row>
    <row r="7" customFormat="false" ht="12.8" hidden="false" customHeight="false" outlineLevel="0" collapsed="false">
      <c r="A7" s="0" t="str">
        <f aca="false">LEFT(B7,7)</f>
        <v>2335026</v>
      </c>
      <c r="B7" s="0" t="s">
        <v>13764</v>
      </c>
      <c r="C7" s="0" t="n">
        <v>9</v>
      </c>
      <c r="D7" s="11" t="n">
        <v>2707.02</v>
      </c>
      <c r="E7" s="0" t="str">
        <f aca="false">VLOOKUP(A6,bsia,3,0)</f>
        <v>420890 Jaraguá do Sul</v>
      </c>
      <c r="F7" s="0" t="str">
        <f aca="false">VLOOKUP(A6,bsia,4,0)</f>
        <v>4211 Planalto Norte e Nordeste</v>
      </c>
      <c r="G7" s="0" t="str">
        <f aca="false">VLOOKUP(A6,bsia,5,0)</f>
        <v>42017 Vale do Itapocú</v>
      </c>
    </row>
    <row r="8" customFormat="false" ht="12.8" hidden="false" customHeight="false" outlineLevel="0" collapsed="false">
      <c r="A8" s="0" t="str">
        <f aca="false">LEFT(B8,7)</f>
        <v>2418177</v>
      </c>
      <c r="B8" s="0" t="s">
        <v>18391</v>
      </c>
      <c r="C8" s="0" t="n">
        <v>52</v>
      </c>
      <c r="D8" s="11" t="n">
        <v>15640.56</v>
      </c>
      <c r="E8" s="0" t="str">
        <f aca="false">VLOOKUP(A7,bsia,3,0)</f>
        <v>420200 Balneário Camboriú</v>
      </c>
      <c r="F8" s="0" t="str">
        <f aca="false">VLOOKUP(A7,bsia,4,0)</f>
        <v>4215 Foz do Rio Itajaí</v>
      </c>
      <c r="G8" s="0" t="str">
        <f aca="false">VLOOKUP(A7,bsia,5,0)</f>
        <v>42005 Foz do Rio Itajaí</v>
      </c>
    </row>
    <row r="9" customFormat="false" ht="12.8" hidden="false" customHeight="false" outlineLevel="0" collapsed="false">
      <c r="A9" s="0" t="str">
        <f aca="false">LEFT(B9,7)</f>
        <v>2491249</v>
      </c>
      <c r="B9" s="0" t="s">
        <v>4925</v>
      </c>
      <c r="C9" s="0" t="n">
        <v>13</v>
      </c>
      <c r="D9" s="11" t="n">
        <v>10030.8</v>
      </c>
      <c r="E9" s="0" t="str">
        <f aca="false">VLOOKUP(A8,bsia,3,0)</f>
        <v>421570 Santo Amaro da Imperatriz</v>
      </c>
      <c r="F9" s="0" t="str">
        <f aca="false">VLOOKUP(A8,bsia,4,0)</f>
        <v>4214 Grande Florianópolis</v>
      </c>
      <c r="G9" s="0" t="str">
        <f aca="false">VLOOKUP(A8,bsia,5,0)</f>
        <v>42007 Grande Florianópolis</v>
      </c>
    </row>
    <row r="10" customFormat="false" ht="12.8" hidden="false" customHeight="false" outlineLevel="0" collapsed="false">
      <c r="A10" s="0" t="str">
        <f aca="false">LEFT(B10,7)</f>
        <v>2521296</v>
      </c>
      <c r="B10" s="0" t="s">
        <v>3317</v>
      </c>
      <c r="C10" s="0" t="n">
        <v>181</v>
      </c>
      <c r="D10" s="11" t="n">
        <v>65626.47</v>
      </c>
      <c r="E10" s="0" t="str">
        <f aca="false">VLOOKUP(A9,bsia,3,0)</f>
        <v>420380 Canoinhas</v>
      </c>
      <c r="F10" s="0" t="str">
        <f aca="false">VLOOKUP(A9,bsia,4,0)</f>
        <v>4211 Planalto Norte e Nordeste</v>
      </c>
      <c r="G10" s="0" t="str">
        <f aca="false">VLOOKUP(A9,bsia,5,0)</f>
        <v>42012 Planalto Norte</v>
      </c>
    </row>
    <row r="11" customFormat="false" ht="12.8" hidden="false" customHeight="false" outlineLevel="0" collapsed="false">
      <c r="A11" s="0" t="str">
        <f aca="false">LEFT(B11,7)</f>
        <v>2521792</v>
      </c>
      <c r="B11" s="0" t="s">
        <v>5560</v>
      </c>
      <c r="C11" s="0" t="n">
        <v>41</v>
      </c>
      <c r="D11" s="11" t="n">
        <v>16097.42</v>
      </c>
      <c r="E11" s="0" t="str">
        <f aca="false">VLOOKUP(A10,bsia,3,0)</f>
        <v>420910 Joinville</v>
      </c>
      <c r="F11" s="0" t="str">
        <f aca="false">VLOOKUP(A10,bsia,4,0)</f>
        <v>4211 Planalto Norte e Nordeste</v>
      </c>
      <c r="G11" s="0" t="str">
        <f aca="false">VLOOKUP(A10,bsia,5,0)</f>
        <v>42011 Nordeste</v>
      </c>
    </row>
    <row r="12" customFormat="false" ht="12.8" hidden="false" customHeight="false" outlineLevel="0" collapsed="false">
      <c r="A12" s="0" t="str">
        <f aca="false">LEFT(B12,7)</f>
        <v>2522209</v>
      </c>
      <c r="B12" s="0" t="s">
        <v>16351</v>
      </c>
      <c r="C12" s="0" t="n">
        <v>142</v>
      </c>
      <c r="D12" s="11" t="n">
        <v>78273.81</v>
      </c>
      <c r="E12" s="0" t="str">
        <f aca="false">VLOOKUP(A11,bsia,3,0)</f>
        <v>421580 São Bento do Sul</v>
      </c>
      <c r="F12" s="0" t="str">
        <f aca="false">VLOOKUP(A11,bsia,4,0)</f>
        <v>4211 Planalto Norte e Nordeste</v>
      </c>
      <c r="G12" s="0" t="str">
        <f aca="false">VLOOKUP(A11,bsia,5,0)</f>
        <v>42012 Planalto Norte</v>
      </c>
    </row>
    <row r="13" customFormat="false" ht="12.8" hidden="false" customHeight="false" outlineLevel="0" collapsed="false">
      <c r="A13" s="0" t="str">
        <f aca="false">LEFT(B13,7)</f>
        <v>2522489</v>
      </c>
      <c r="B13" s="0" t="s">
        <v>17409</v>
      </c>
      <c r="C13" s="0" t="n">
        <v>72</v>
      </c>
      <c r="D13" s="11" t="n">
        <v>48022.08</v>
      </c>
      <c r="E13" s="0" t="str">
        <f aca="false">VLOOKUP(A12,bsia,3,0)</f>
        <v>420240 Blumenau</v>
      </c>
      <c r="F13" s="0" t="str">
        <f aca="false">VLOOKUP(A12,bsia,4,0)</f>
        <v>4216 Alto Vale do Itajaí</v>
      </c>
      <c r="G13" s="0" t="str">
        <f aca="false">VLOOKUP(A12,bsia,5,0)</f>
        <v>42006 Médio Vale do Itajai</v>
      </c>
    </row>
    <row r="14" customFormat="false" ht="12.8" hidden="false" customHeight="false" outlineLevel="0" collapsed="false">
      <c r="A14" s="0" t="str">
        <f aca="false">LEFT(B14,7)</f>
        <v>2522691</v>
      </c>
      <c r="B14" s="0" t="s">
        <v>14091</v>
      </c>
      <c r="C14" s="0" t="n">
        <v>165</v>
      </c>
      <c r="D14" s="11" t="n">
        <v>110011.16</v>
      </c>
      <c r="E14" s="0" t="str">
        <f aca="false">VLOOKUP(A13,bsia,3,0)</f>
        <v>420290 Brusque</v>
      </c>
      <c r="F14" s="0" t="str">
        <f aca="false">VLOOKUP(A13,bsia,4,0)</f>
        <v>4216 Alto Vale do Itajaí</v>
      </c>
      <c r="G14" s="0" t="str">
        <f aca="false">VLOOKUP(A13,bsia,5,0)</f>
        <v>42006 Médio Vale do Itajai</v>
      </c>
    </row>
    <row r="15" customFormat="false" ht="12.8" hidden="false" customHeight="false" outlineLevel="0" collapsed="false">
      <c r="A15" s="0" t="str">
        <f aca="false">LEFT(B15,7)</f>
        <v>2541343</v>
      </c>
      <c r="B15" s="0" t="s">
        <v>509</v>
      </c>
      <c r="C15" s="0" t="n">
        <v>16</v>
      </c>
      <c r="D15" s="11" t="n">
        <v>12345.6</v>
      </c>
      <c r="E15" s="0" t="str">
        <f aca="false">VLOOKUP(A14,bsia,3,0)</f>
        <v>420820 Itajaí</v>
      </c>
      <c r="F15" s="0" t="str">
        <f aca="false">VLOOKUP(A14,bsia,4,0)</f>
        <v>4215 Foz do Rio Itajaí</v>
      </c>
      <c r="G15" s="0" t="str">
        <f aca="false">VLOOKUP(A14,bsia,5,0)</f>
        <v>42005 Foz do Rio Itajaí</v>
      </c>
    </row>
    <row r="16" customFormat="false" ht="12.8" hidden="false" customHeight="false" outlineLevel="0" collapsed="false">
      <c r="A16" s="0" t="str">
        <f aca="false">LEFT(B16,7)</f>
        <v>2568713</v>
      </c>
      <c r="B16" s="0" t="s">
        <v>15780</v>
      </c>
      <c r="C16" s="0" t="n">
        <v>3</v>
      </c>
      <c r="D16" s="11" t="n">
        <v>628.65</v>
      </c>
      <c r="E16" s="0" t="str">
        <f aca="false">VLOOKUP(A15,bsia,3,0)</f>
        <v>420460 Criciúma</v>
      </c>
      <c r="F16" s="0" t="str">
        <f aca="false">VLOOKUP(A15,bsia,4,0)</f>
        <v>4210 Sul</v>
      </c>
      <c r="G16" s="0" t="str">
        <f aca="false">VLOOKUP(A15,bsia,5,0)</f>
        <v>42015 Carbonífera</v>
      </c>
    </row>
    <row r="17" customFormat="false" ht="12.8" hidden="false" customHeight="false" outlineLevel="0" collapsed="false">
      <c r="A17" s="0" t="str">
        <f aca="false">LEFT(B17,7)</f>
        <v>2641445</v>
      </c>
      <c r="B17" s="0" t="s">
        <v>18392</v>
      </c>
      <c r="C17" s="0" t="n">
        <v>15</v>
      </c>
      <c r="D17" s="11" t="n">
        <v>4511.7</v>
      </c>
      <c r="E17" s="0" t="str">
        <f aca="false">VLOOKUP(A16,bsia,3,0)</f>
        <v>421480 Rio do Sul</v>
      </c>
      <c r="F17" s="0" t="str">
        <f aca="false">VLOOKUP(A16,bsia,4,0)</f>
        <v>4216 Alto Vale do Itajaí</v>
      </c>
      <c r="G17" s="0" t="str">
        <f aca="false">VLOOKUP(A16,bsia,5,0)</f>
        <v>42004 Alto Vale do Itajaí</v>
      </c>
    </row>
    <row r="18" customFormat="false" ht="12.8" hidden="false" customHeight="false" outlineLevel="0" collapsed="false">
      <c r="A18" s="0" t="str">
        <f aca="false">LEFT(B18,7)</f>
        <v>2758164</v>
      </c>
      <c r="B18" s="0" t="s">
        <v>590</v>
      </c>
      <c r="C18" s="0" t="n">
        <v>6</v>
      </c>
      <c r="D18" s="11" t="n">
        <v>5155.2</v>
      </c>
      <c r="E18" s="0" t="str">
        <f aca="false">VLOOKUP(A17,bsia,3,0)</f>
        <v>421480 Rio do Sul</v>
      </c>
      <c r="F18" s="0" t="str">
        <f aca="false">VLOOKUP(A17,bsia,4,0)</f>
        <v>4216 Alto Vale do Itajaí</v>
      </c>
      <c r="G18" s="0" t="str">
        <f aca="false">VLOOKUP(A17,bsia,5,0)</f>
        <v>42004 Alto Vale do Itajaí</v>
      </c>
    </row>
    <row r="19" customFormat="false" ht="12.8" hidden="false" customHeight="false" outlineLevel="0" collapsed="false">
      <c r="A19" s="0" t="str">
        <f aca="false">LEFT(B19,7)</f>
        <v>2778831</v>
      </c>
      <c r="B19" s="0" t="s">
        <v>13092</v>
      </c>
      <c r="C19" s="0" t="n">
        <v>24</v>
      </c>
      <c r="D19" s="11" t="n">
        <v>18518.4</v>
      </c>
      <c r="E19" s="0" t="str">
        <f aca="false">VLOOKUP(A18,bsia,3,0)</f>
        <v>420460 Criciúma</v>
      </c>
      <c r="F19" s="0" t="str">
        <f aca="false">VLOOKUP(A18,bsia,4,0)</f>
        <v>4210 Sul</v>
      </c>
      <c r="G19" s="0" t="str">
        <f aca="false">VLOOKUP(A18,bsia,5,0)</f>
        <v>42015 Carbonífera</v>
      </c>
    </row>
    <row r="20" customFormat="false" ht="12.8" hidden="false" customHeight="false" outlineLevel="0" collapsed="false">
      <c r="A20" s="0" t="str">
        <f aca="false">LEFT(B20,7)</f>
        <v>3123251</v>
      </c>
      <c r="B20" s="0" t="s">
        <v>16397</v>
      </c>
      <c r="C20" s="0" t="n">
        <v>105</v>
      </c>
      <c r="D20" s="11" t="n">
        <v>67279.37</v>
      </c>
      <c r="E20" s="0" t="str">
        <f aca="false">VLOOKUP(A19,bsia,3,0)</f>
        <v>421150 Nova Trento</v>
      </c>
      <c r="F20" s="0" t="str">
        <f aca="false">VLOOKUP(A19,bsia,4,0)</f>
        <v>4214 Grande Florianópolis</v>
      </c>
      <c r="G20" s="0" t="str">
        <f aca="false">VLOOKUP(A19,bsia,5,0)</f>
        <v>42007 Grande Florianópolis</v>
      </c>
    </row>
    <row r="21" customFormat="false" ht="12.8" hidden="false" customHeight="false" outlineLevel="0" collapsed="false">
      <c r="A21" s="0" t="str">
        <f aca="false">LEFT(B21,7)</f>
        <v>3181308</v>
      </c>
      <c r="B21" s="0" t="s">
        <v>16436</v>
      </c>
      <c r="C21" s="0" t="n">
        <v>14</v>
      </c>
      <c r="D21" s="11" t="n">
        <v>4724.66</v>
      </c>
      <c r="E21" s="0" t="str">
        <f aca="false">VLOOKUP(A20,bsia,3,0)</f>
        <v>420240 Blumenau</v>
      </c>
      <c r="F21" s="0" t="str">
        <f aca="false">VLOOKUP(A20,bsia,4,0)</f>
        <v>4216 Alto Vale do Itajaí</v>
      </c>
      <c r="G21" s="0" t="str">
        <f aca="false">VLOOKUP(A20,bsia,5,0)</f>
        <v>42006 Médio Vale do Itajai</v>
      </c>
    </row>
    <row r="22" customFormat="false" ht="12.8" hidden="false" customHeight="false" outlineLevel="0" collapsed="false">
      <c r="A22" s="0" t="str">
        <f aca="false">LEFT(B22,7)</f>
        <v>3321452</v>
      </c>
      <c r="B22" s="0" t="s">
        <v>11720</v>
      </c>
      <c r="C22" s="0" t="n">
        <v>9</v>
      </c>
      <c r="D22" s="11" t="n">
        <v>3983.16</v>
      </c>
      <c r="E22" s="0" t="str">
        <f aca="false">VLOOKUP(A21,bsia,3,0)</f>
        <v>420240 Blumenau</v>
      </c>
      <c r="F22" s="0" t="str">
        <f aca="false">VLOOKUP(A21,bsia,4,0)</f>
        <v>4216 Alto Vale do Itajaí</v>
      </c>
      <c r="G22" s="0" t="str">
        <f aca="false">VLOOKUP(A21,bsia,5,0)</f>
        <v>42006 Médio Vale do Itajai</v>
      </c>
    </row>
    <row r="23" customFormat="false" ht="12.8" hidden="false" customHeight="false" outlineLevel="0" collapsed="false">
      <c r="A23" s="0" t="str">
        <f aca="false">LEFT(B23,7)</f>
        <v>5164222</v>
      </c>
      <c r="B23" s="0" t="s">
        <v>18393</v>
      </c>
      <c r="C23" s="0" t="n">
        <v>10</v>
      </c>
      <c r="D23" s="11" t="n">
        <v>7716</v>
      </c>
      <c r="E23" s="0" t="str">
        <f aca="false">VLOOKUP(A22,bsia,3,0)</f>
        <v>420540 Florianópolis</v>
      </c>
      <c r="F23" s="0" t="str">
        <f aca="false">VLOOKUP(A22,bsia,4,0)</f>
        <v>4214 Grande Florianópolis</v>
      </c>
      <c r="G23" s="0" t="str">
        <f aca="false">VLOOKUP(A22,bsia,5,0)</f>
        <v>42007 Grande Florianópolis</v>
      </c>
    </row>
    <row r="24" customFormat="false" ht="12.8" hidden="false" customHeight="false" outlineLevel="0" collapsed="false">
      <c r="A24" s="0" t="str">
        <f aca="false">LEFT(B24,7)</f>
        <v>5431212</v>
      </c>
      <c r="B24" s="0" t="s">
        <v>9960</v>
      </c>
      <c r="C24" s="0" t="n">
        <v>5</v>
      </c>
      <c r="D24" s="11" t="n">
        <v>563.85</v>
      </c>
      <c r="E24" s="0" t="str">
        <f aca="false">VLOOKUP(A23,bsia,3,0)</f>
        <v>420430 Concórdia</v>
      </c>
      <c r="F24" s="0" t="str">
        <f aca="false">VLOOKUP(A23,bsia,4,0)</f>
        <v>4212 Meio Oeste e Serra Catarinense</v>
      </c>
      <c r="G24" s="0" t="str">
        <f aca="false">VLOOKUP(A23,bsia,5,0)</f>
        <v>42010 Alto Ururguai Catarinense</v>
      </c>
    </row>
    <row r="25" customFormat="false" ht="12.8" hidden="false" customHeight="false" outlineLevel="0" collapsed="false">
      <c r="A25" s="0" t="str">
        <f aca="false">LEFT(B25,7)</f>
        <v>5458471</v>
      </c>
      <c r="B25" s="0" t="s">
        <v>15902</v>
      </c>
      <c r="C25" s="0" t="n">
        <v>21</v>
      </c>
      <c r="D25" s="11" t="n">
        <v>16203.6</v>
      </c>
      <c r="E25" s="0" t="str">
        <f aca="false">VLOOKUP(A24,bsia,3,0)</f>
        <v>420420 Chapecó</v>
      </c>
      <c r="F25" s="0" t="str">
        <f aca="false">VLOOKUP(A24,bsia,4,0)</f>
        <v>4213 Grande Oeste</v>
      </c>
      <c r="G25" s="0" t="str">
        <f aca="false">VLOOKUP(A24,bsia,5,0)</f>
        <v>42002 Oeste</v>
      </c>
    </row>
    <row r="26" customFormat="false" ht="12.8" hidden="false" customHeight="false" outlineLevel="0" collapsed="false">
      <c r="A26" s="0" t="str">
        <f aca="false">LEFT(B26,7)</f>
        <v>6292224</v>
      </c>
      <c r="B26" s="0" t="s">
        <v>12263</v>
      </c>
      <c r="C26" s="0" t="n">
        <v>114</v>
      </c>
      <c r="D26" s="11" t="n">
        <v>53738.62</v>
      </c>
      <c r="E26" s="0" t="str">
        <f aca="false">VLOOKUP(A25,bsia,3,0)</f>
        <v>421480 Rio do Sul</v>
      </c>
      <c r="F26" s="0" t="str">
        <f aca="false">VLOOKUP(A25,bsia,4,0)</f>
        <v>4216 Alto Vale do Itajaí</v>
      </c>
      <c r="G26" s="0" t="str">
        <f aca="false">VLOOKUP(A25,bsia,5,0)</f>
        <v>42004 Alto Vale do Itajaí</v>
      </c>
    </row>
    <row r="27" customFormat="false" ht="12.8" hidden="false" customHeight="false" outlineLevel="0" collapsed="false">
      <c r="A27" s="0" t="str">
        <f aca="false">LEFT(B27,7)</f>
        <v>6567274</v>
      </c>
      <c r="B27" s="0" t="s">
        <v>799</v>
      </c>
      <c r="C27" s="0" t="n">
        <v>151</v>
      </c>
      <c r="D27" s="11" t="n">
        <v>95007.92</v>
      </c>
      <c r="E27" s="0" t="str">
        <f aca="false">VLOOKUP(A26,bsia,3,0)</f>
        <v>420540 Florianópolis</v>
      </c>
      <c r="F27" s="0" t="str">
        <f aca="false">VLOOKUP(A26,bsia,4,0)</f>
        <v>4214 Grande Florianópolis</v>
      </c>
      <c r="G27" s="0" t="str">
        <f aca="false">VLOOKUP(A26,bsia,5,0)</f>
        <v>42007 Grande Florianópolis</v>
      </c>
    </row>
    <row r="28" customFormat="false" ht="12.8" hidden="false" customHeight="false" outlineLevel="0" collapsed="false">
      <c r="A28" s="0" t="str">
        <f aca="false">LEFT(B28,7)</f>
        <v>7123019</v>
      </c>
      <c r="B28" s="0" t="s">
        <v>10112</v>
      </c>
      <c r="C28" s="0" t="n">
        <v>73</v>
      </c>
      <c r="D28" s="11" t="n">
        <v>28661.26</v>
      </c>
      <c r="E28" s="0" t="str">
        <f aca="false">VLOOKUP(A27,bsia,3,0)</f>
        <v>420460 Criciúma</v>
      </c>
      <c r="F28" s="0" t="str">
        <f aca="false">VLOOKUP(A27,bsia,4,0)</f>
        <v>4210 Sul</v>
      </c>
      <c r="G28" s="0" t="str">
        <f aca="false">VLOOKUP(A27,bsia,5,0)</f>
        <v>42015 Carbonífera</v>
      </c>
    </row>
    <row r="29" customFormat="false" ht="12.8" hidden="false" customHeight="false" outlineLevel="0" collapsed="false">
      <c r="A29" s="0" t="str">
        <f aca="false">LEFT(B29,7)</f>
        <v>7200625</v>
      </c>
      <c r="B29" s="0" t="s">
        <v>18394</v>
      </c>
      <c r="C29" s="0" t="n">
        <v>4</v>
      </c>
      <c r="D29" s="11" t="n">
        <v>1294.96</v>
      </c>
      <c r="E29" s="0" t="str">
        <f aca="false">VLOOKUP(A28,bsia,3,0)</f>
        <v>420420 Chapecó</v>
      </c>
      <c r="F29" s="0" t="str">
        <f aca="false">VLOOKUP(A28,bsia,4,0)</f>
        <v>4213 Grande Oeste</v>
      </c>
      <c r="G29" s="0" t="str">
        <f aca="false">VLOOKUP(A28,bsia,5,0)</f>
        <v>42002 Oeste</v>
      </c>
    </row>
    <row r="30" customFormat="false" ht="12.8" hidden="false" customHeight="false" outlineLevel="0" collapsed="false">
      <c r="A30" s="0" t="str">
        <f aca="false">LEFT(B30,7)</f>
        <v>7286082</v>
      </c>
      <c r="B30" s="0" t="s">
        <v>10141</v>
      </c>
      <c r="C30" s="0" t="n">
        <v>47</v>
      </c>
      <c r="D30" s="11" t="n">
        <v>14136.66</v>
      </c>
      <c r="E30" s="0" t="str">
        <f aca="false">VLOOKUP(A29,bsia,3,0)</f>
        <v>420420 Chapecó</v>
      </c>
      <c r="F30" s="0" t="str">
        <f aca="false">VLOOKUP(A29,bsia,4,0)</f>
        <v>4213 Grande Oeste</v>
      </c>
      <c r="G30" s="0" t="str">
        <f aca="false">VLOOKUP(A29,bsia,5,0)</f>
        <v>42002 Oeste</v>
      </c>
    </row>
    <row r="31" customFormat="false" ht="12.8" hidden="false" customHeight="false" outlineLevel="0" collapsed="false">
      <c r="A31" s="0" t="str">
        <f aca="false">LEFT(B31,7)</f>
        <v>7728557</v>
      </c>
      <c r="B31" s="0" t="s">
        <v>4301</v>
      </c>
      <c r="C31" s="0" t="n">
        <v>198</v>
      </c>
      <c r="D31" s="11" t="n">
        <v>120963.97</v>
      </c>
      <c r="E31" s="0" t="str">
        <f aca="false">VLOOKUP(A30,bsia,3,0)</f>
        <v>420420 Chapecó</v>
      </c>
      <c r="F31" s="0" t="str">
        <f aca="false">VLOOKUP(A30,bsia,4,0)</f>
        <v>4213 Grande Oeste</v>
      </c>
      <c r="G31" s="0" t="str">
        <f aca="false">VLOOKUP(A30,bsia,5,0)</f>
        <v>42002 Oeste</v>
      </c>
    </row>
    <row r="32" customFormat="false" ht="12.8" hidden="false" customHeight="false" outlineLevel="0" collapsed="false">
      <c r="A32" s="0" t="str">
        <f aca="false">LEFT(B32,7)</f>
        <v>9047581</v>
      </c>
      <c r="B32" s="0" t="s">
        <v>18395</v>
      </c>
      <c r="C32" s="0" t="n">
        <v>22</v>
      </c>
      <c r="D32" s="11" t="n">
        <v>16975.2</v>
      </c>
      <c r="E32" s="0" t="str">
        <f aca="false">VLOOKUP(A31,bsia,3,0)</f>
        <v>420910 Joinville</v>
      </c>
      <c r="F32" s="0" t="str">
        <f aca="false">VLOOKUP(A31,bsia,4,0)</f>
        <v>4211 Planalto Norte e Nordeste</v>
      </c>
      <c r="G32" s="0" t="str">
        <f aca="false">VLOOKUP(A31,bsia,5,0)</f>
        <v>42011 Nordeste</v>
      </c>
    </row>
    <row r="33" customFormat="false" ht="12.8" hidden="false" customHeight="false" outlineLevel="0" collapsed="false">
      <c r="A33" s="0" t="str">
        <f aca="false">LEFT(B33,7)</f>
        <v>9173277</v>
      </c>
      <c r="B33" s="0" t="s">
        <v>12644</v>
      </c>
      <c r="C33" s="0" t="n">
        <v>7</v>
      </c>
      <c r="D33" s="11" t="n">
        <v>3948</v>
      </c>
      <c r="E33" s="0" t="str">
        <f aca="false">VLOOKUP(A32,bsia,3,0)</f>
        <v>420420 Chapecó</v>
      </c>
      <c r="F33" s="0" t="str">
        <f aca="false">VLOOKUP(A32,bsia,4,0)</f>
        <v>4213 Grande Oeste</v>
      </c>
      <c r="G33" s="0" t="str">
        <f aca="false">VLOOKUP(A32,bsia,5,0)</f>
        <v>42002 Oeste</v>
      </c>
    </row>
    <row r="34" customFormat="false" ht="12.8" hidden="false" customHeight="false" outlineLevel="0" collapsed="false">
      <c r="A34" s="0" t="str">
        <f aca="false">LEFT(B34,7)</f>
        <v>9175849</v>
      </c>
      <c r="B34" s="0" t="s">
        <v>18396</v>
      </c>
      <c r="C34" s="0" t="n">
        <v>78</v>
      </c>
      <c r="D34" s="11" t="n">
        <v>54677.18</v>
      </c>
      <c r="E34" s="0" t="str">
        <f aca="false">VLOOKUP(A33,bsia,3,0)</f>
        <v>420540 Florianópolis</v>
      </c>
      <c r="F34" s="0" t="str">
        <f aca="false">VLOOKUP(A33,bsia,4,0)</f>
        <v>4214 Grande Florianópolis</v>
      </c>
      <c r="G34" s="0" t="str">
        <f aca="false">VLOOKUP(A33,bsia,5,0)</f>
        <v>42007 Grande Florianópolis</v>
      </c>
    </row>
    <row r="35" customFormat="false" ht="12.8" hidden="false" customHeight="false" outlineLevel="0" collapsed="false">
      <c r="A35" s="0" t="str">
        <f aca="false">LEFT(B35,7)</f>
        <v>9712038</v>
      </c>
      <c r="B35" s="0" t="s">
        <v>18397</v>
      </c>
      <c r="C35" s="0" t="n">
        <v>467</v>
      </c>
      <c r="D35" s="11" t="n">
        <v>270077.96</v>
      </c>
      <c r="E35" s="0" t="str">
        <f aca="false">VLOOKUP(A34,bsia,3,0)</f>
        <v>420910 Joinville</v>
      </c>
      <c r="F35" s="0" t="str">
        <f aca="false">VLOOKUP(A34,bsia,4,0)</f>
        <v>4211 Planalto Norte e Nordeste</v>
      </c>
      <c r="G35" s="0" t="str">
        <f aca="false">VLOOKUP(A34,bsia,5,0)</f>
        <v>42011 Nordeste</v>
      </c>
    </row>
    <row r="36" customFormat="false" ht="12.8" hidden="false" customHeight="false" outlineLevel="0" collapsed="false">
      <c r="A36" s="0" t="str">
        <f aca="false">LEFT(B36,7)</f>
        <v>9819371</v>
      </c>
      <c r="B36" s="0" t="s">
        <v>1054</v>
      </c>
      <c r="C36" s="0" t="n">
        <v>37</v>
      </c>
      <c r="D36" s="11" t="n">
        <v>4172.49</v>
      </c>
      <c r="E36" s="0" t="str">
        <f aca="false">VLOOKUP(A35,bsia,3,0)</f>
        <v>420460 Criciúma</v>
      </c>
      <c r="F36" s="0" t="str">
        <f aca="false">VLOOKUP(A35,bsia,4,0)</f>
        <v>4210 Sul</v>
      </c>
      <c r="G36" s="0" t="str">
        <f aca="false">VLOOKUP(A35,bsia,5,0)</f>
        <v>42015 Carbonífera</v>
      </c>
    </row>
    <row r="37" customFormat="false" ht="12.8" hidden="false" customHeight="false" outlineLevel="0" collapsed="false">
      <c r="A37" s="0" t="str">
        <f aca="false">LEFT(B37,7)</f>
        <v>Total</v>
      </c>
      <c r="B37" s="0" t="s">
        <v>18398</v>
      </c>
      <c r="C37" s="0" t="n">
        <v>3079</v>
      </c>
      <c r="D37" s="11" t="n">
        <v>1823386.54</v>
      </c>
      <c r="E37" s="0" t="str">
        <f aca="false">VLOOKUP(A36,bsia,3,0)</f>
        <v>420460 Criciúma</v>
      </c>
      <c r="F37" s="0" t="str">
        <f aca="false">VLOOKUP(A36,bsia,4,0)</f>
        <v>4210 Sul</v>
      </c>
      <c r="G37" s="0" t="str">
        <f aca="false">VLOOKUP(A36,bsia,5,0)</f>
        <v>42015 Carbonífera</v>
      </c>
    </row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/>
    <row r="41" customFormat="false" ht="12.8" hidden="false" customHeight="false" outlineLevel="0" collapsed="false"/>
    <row r="42" customFormat="false" ht="12.8" hidden="false" customHeight="false" outlineLevel="0" collapsed="false"/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>
      <c r="D45" s="0"/>
    </row>
    <row r="46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94531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5.68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519</v>
      </c>
      <c r="C2" s="11" t="n">
        <v>375898.32</v>
      </c>
    </row>
    <row r="3" customFormat="false" ht="12.8" hidden="false" customHeight="false" outlineLevel="0" collapsed="false">
      <c r="A3" s="0" t="s">
        <v>2665</v>
      </c>
      <c r="B3" s="0" t="n">
        <v>73</v>
      </c>
      <c r="C3" s="11" t="n">
        <v>45791.44</v>
      </c>
    </row>
    <row r="4" customFormat="false" ht="12.8" hidden="false" customHeight="false" outlineLevel="0" collapsed="false">
      <c r="A4" s="0" t="s">
        <v>18390</v>
      </c>
      <c r="B4" s="0" t="n">
        <v>192</v>
      </c>
      <c r="C4" s="11" t="n">
        <v>148147.2</v>
      </c>
    </row>
    <row r="5" customFormat="false" ht="12.8" hidden="false" customHeight="false" outlineLevel="0" collapsed="false">
      <c r="A5" s="0" t="s">
        <v>16351</v>
      </c>
      <c r="B5" s="0" t="n">
        <v>65</v>
      </c>
      <c r="C5" s="11" t="n">
        <v>51044.16</v>
      </c>
    </row>
    <row r="6" customFormat="false" ht="12.8" hidden="false" customHeight="false" outlineLevel="0" collapsed="false">
      <c r="A6" s="0" t="s">
        <v>17409</v>
      </c>
      <c r="B6" s="0" t="n">
        <v>56</v>
      </c>
      <c r="C6" s="11" t="n">
        <v>43209.6</v>
      </c>
    </row>
    <row r="7" customFormat="false" ht="12.8" hidden="false" customHeight="false" outlineLevel="0" collapsed="false">
      <c r="A7" s="0" t="s">
        <v>14091</v>
      </c>
      <c r="B7" s="0" t="n">
        <v>157</v>
      </c>
      <c r="C7" s="11" t="n">
        <v>105441.7</v>
      </c>
    </row>
    <row r="8" customFormat="false" ht="12.8" hidden="false" customHeight="false" outlineLevel="0" collapsed="false">
      <c r="A8" s="0" t="s">
        <v>509</v>
      </c>
      <c r="B8" s="0" t="n">
        <v>16</v>
      </c>
      <c r="C8" s="11" t="n">
        <v>12345.6</v>
      </c>
    </row>
    <row r="9" customFormat="false" ht="12.8" hidden="false" customHeight="false" outlineLevel="0" collapsed="false">
      <c r="A9" s="0" t="s">
        <v>13092</v>
      </c>
      <c r="B9" s="0" t="n">
        <v>24</v>
      </c>
      <c r="C9" s="11" t="n">
        <v>18518.4</v>
      </c>
    </row>
    <row r="10" customFormat="false" ht="12.8" hidden="false" customHeight="false" outlineLevel="0" collapsed="false">
      <c r="A10" s="0" t="s">
        <v>16397</v>
      </c>
      <c r="B10" s="0" t="n">
        <v>90</v>
      </c>
      <c r="C10" s="11" t="n">
        <v>65375</v>
      </c>
    </row>
    <row r="11" customFormat="false" ht="12.8" hidden="false" customHeight="false" outlineLevel="0" collapsed="false">
      <c r="A11" s="0" t="s">
        <v>16436</v>
      </c>
      <c r="B11" s="0" t="n">
        <v>14</v>
      </c>
      <c r="C11" s="11" t="n">
        <v>4724.66</v>
      </c>
    </row>
    <row r="12" customFormat="false" ht="12.8" hidden="false" customHeight="false" outlineLevel="0" collapsed="false">
      <c r="A12" s="0" t="s">
        <v>11720</v>
      </c>
      <c r="B12" s="0" t="n">
        <v>6</v>
      </c>
      <c r="C12" s="11" t="n">
        <v>2454.51</v>
      </c>
    </row>
    <row r="13" customFormat="false" ht="12.8" hidden="false" customHeight="false" outlineLevel="0" collapsed="false">
      <c r="A13" s="0" t="s">
        <v>15902</v>
      </c>
      <c r="B13" s="0" t="n">
        <v>21</v>
      </c>
      <c r="C13" s="11" t="n">
        <v>16203.6</v>
      </c>
    </row>
    <row r="14" customFormat="false" ht="12.8" hidden="false" customHeight="false" outlineLevel="0" collapsed="false">
      <c r="A14" s="0" t="s">
        <v>12263</v>
      </c>
      <c r="B14" s="0" t="n">
        <v>110</v>
      </c>
      <c r="C14" s="11" t="n">
        <v>51700.42</v>
      </c>
    </row>
    <row r="15" customFormat="false" ht="12.8" hidden="false" customHeight="false" outlineLevel="0" collapsed="false">
      <c r="A15" s="0" t="s">
        <v>799</v>
      </c>
      <c r="B15" s="0" t="n">
        <v>151</v>
      </c>
      <c r="C15" s="11" t="n">
        <v>95007.92</v>
      </c>
    </row>
    <row r="16" customFormat="false" ht="12.8" hidden="false" customHeight="false" outlineLevel="0" collapsed="false">
      <c r="A16" s="0" t="s">
        <v>4301</v>
      </c>
      <c r="B16" s="0" t="n">
        <v>167</v>
      </c>
      <c r="C16" s="11" t="n">
        <v>114467.92</v>
      </c>
    </row>
    <row r="17" customFormat="false" ht="12.8" hidden="false" customHeight="false" outlineLevel="0" collapsed="false">
      <c r="A17" s="0" t="s">
        <v>12644</v>
      </c>
      <c r="B17" s="0" t="n">
        <v>7</v>
      </c>
      <c r="C17" s="11" t="n">
        <v>3948</v>
      </c>
    </row>
    <row r="18" customFormat="false" ht="12.8" hidden="false" customHeight="false" outlineLevel="0" collapsed="false">
      <c r="A18" s="0" t="s">
        <v>18396</v>
      </c>
      <c r="B18" s="0" t="n">
        <v>78</v>
      </c>
      <c r="C18" s="11" t="n">
        <v>54677.18</v>
      </c>
    </row>
    <row r="19" customFormat="false" ht="12.8" hidden="false" customHeight="false" outlineLevel="0" collapsed="false">
      <c r="A19" s="0" t="s">
        <v>18397</v>
      </c>
      <c r="B19" s="0" t="n">
        <v>467</v>
      </c>
      <c r="C19" s="11" t="n">
        <v>270077.96</v>
      </c>
    </row>
    <row r="20" customFormat="false" ht="12.8" hidden="false" customHeight="false" outlineLevel="0" collapsed="false">
      <c r="A20" s="0" t="s">
        <v>1054</v>
      </c>
      <c r="B20" s="0" t="n">
        <v>37</v>
      </c>
      <c r="C20" s="11" t="n">
        <v>4172.49</v>
      </c>
    </row>
    <row r="21" customFormat="false" ht="12.8" hidden="false" customHeight="false" outlineLevel="0" collapsed="false">
      <c r="A21" s="0" t="s">
        <v>18398</v>
      </c>
      <c r="B21" s="0" t="n">
        <v>2250</v>
      </c>
      <c r="C21" s="11" t="n">
        <v>1483206.08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2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F82" activeCellId="0" sqref="F82"/>
    </sheetView>
  </sheetViews>
  <sheetFormatPr defaultColWidth="11.894531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18387</v>
      </c>
      <c r="B1" s="0" t="s">
        <v>18399</v>
      </c>
      <c r="C1" s="0" t="s">
        <v>18400</v>
      </c>
      <c r="D1" s="0" t="s">
        <v>18401</v>
      </c>
      <c r="E1" s="0" t="s">
        <v>18402</v>
      </c>
      <c r="F1" s="0" t="s">
        <v>18398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603</v>
      </c>
      <c r="D2" s="0" t="n">
        <v>39</v>
      </c>
      <c r="E2" s="0" t="n">
        <v>7</v>
      </c>
      <c r="F2" s="0" t="n">
        <v>649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17</v>
      </c>
      <c r="D3" s="0" t="n">
        <v>0</v>
      </c>
      <c r="E3" s="0" t="n">
        <v>0</v>
      </c>
      <c r="F3" s="0" t="n">
        <v>17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17</v>
      </c>
      <c r="F4" s="0" t="n">
        <v>17</v>
      </c>
    </row>
    <row r="5" customFormat="false" ht="12.8" hidden="false" customHeight="false" outlineLevel="0" collapsed="false">
      <c r="A5" s="0" t="s">
        <v>2665</v>
      </c>
      <c r="B5" s="0" t="n">
        <v>73</v>
      </c>
      <c r="C5" s="0" t="n">
        <v>0</v>
      </c>
      <c r="D5" s="0" t="n">
        <v>0</v>
      </c>
      <c r="E5" s="0" t="n">
        <v>0</v>
      </c>
      <c r="F5" s="0" t="n">
        <v>73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192</v>
      </c>
      <c r="D6" s="0" t="n">
        <v>0</v>
      </c>
      <c r="E6" s="0" t="n">
        <v>30</v>
      </c>
      <c r="F6" s="0" t="n">
        <v>222</v>
      </c>
    </row>
    <row r="7" customFormat="false" ht="12.8" hidden="false" customHeight="false" outlineLevel="0" collapsed="false">
      <c r="A7" s="0" t="s">
        <v>13764</v>
      </c>
      <c r="B7" s="0" t="n">
        <v>0</v>
      </c>
      <c r="C7" s="0" t="n">
        <v>0</v>
      </c>
      <c r="D7" s="0" t="n">
        <v>0</v>
      </c>
      <c r="E7" s="0" t="n">
        <v>9</v>
      </c>
      <c r="F7" s="0" t="n">
        <v>9</v>
      </c>
    </row>
    <row r="8" customFormat="false" ht="12.8" hidden="false" customHeight="false" outlineLevel="0" collapsed="false">
      <c r="A8" s="0" t="s">
        <v>18391</v>
      </c>
      <c r="B8" s="0" t="n">
        <v>0</v>
      </c>
      <c r="C8" s="0" t="n">
        <v>0</v>
      </c>
      <c r="D8" s="0" t="n">
        <v>0</v>
      </c>
      <c r="E8" s="0" t="n">
        <v>52</v>
      </c>
      <c r="F8" s="0" t="n">
        <v>52</v>
      </c>
    </row>
    <row r="9" customFormat="false" ht="12.8" hidden="false" customHeight="false" outlineLevel="0" collapsed="false">
      <c r="A9" s="0" t="s">
        <v>4925</v>
      </c>
      <c r="B9" s="0" t="n">
        <v>0</v>
      </c>
      <c r="C9" s="0" t="n">
        <v>13</v>
      </c>
      <c r="D9" s="0" t="n">
        <v>0</v>
      </c>
      <c r="E9" s="0" t="n">
        <v>0</v>
      </c>
      <c r="F9" s="0" t="n">
        <v>13</v>
      </c>
    </row>
    <row r="10" customFormat="false" ht="12.8" hidden="false" customHeight="false" outlineLevel="0" collapsed="false">
      <c r="A10" s="0" t="s">
        <v>3317</v>
      </c>
      <c r="B10" s="0" t="n">
        <v>0</v>
      </c>
      <c r="C10" s="0" t="n">
        <v>0</v>
      </c>
      <c r="D10" s="0" t="n">
        <v>81</v>
      </c>
      <c r="E10" s="0" t="n">
        <v>100</v>
      </c>
      <c r="F10" s="0" t="n">
        <v>181</v>
      </c>
    </row>
    <row r="11" customFormat="false" ht="12.8" hidden="false" customHeight="false" outlineLevel="0" collapsed="false">
      <c r="A11" s="0" t="s">
        <v>5560</v>
      </c>
      <c r="B11" s="0" t="n">
        <v>0</v>
      </c>
      <c r="C11" s="0" t="n">
        <v>0</v>
      </c>
      <c r="D11" s="0" t="n">
        <v>0</v>
      </c>
      <c r="E11" s="0" t="n">
        <v>41</v>
      </c>
      <c r="F11" s="0" t="n">
        <v>41</v>
      </c>
    </row>
    <row r="12" customFormat="false" ht="12.8" hidden="false" customHeight="false" outlineLevel="0" collapsed="false">
      <c r="A12" s="0" t="s">
        <v>16351</v>
      </c>
      <c r="B12" s="0" t="n">
        <v>0</v>
      </c>
      <c r="C12" s="0" t="n">
        <v>82</v>
      </c>
      <c r="D12" s="0" t="n">
        <v>0</v>
      </c>
      <c r="E12" s="0" t="n">
        <v>60</v>
      </c>
      <c r="F12" s="0" t="n">
        <v>142</v>
      </c>
    </row>
    <row r="13" customFormat="false" ht="12.8" hidden="false" customHeight="false" outlineLevel="0" collapsed="false">
      <c r="A13" s="0" t="s">
        <v>17409</v>
      </c>
      <c r="B13" s="0" t="n">
        <v>0</v>
      </c>
      <c r="C13" s="0" t="n">
        <v>56</v>
      </c>
      <c r="D13" s="0" t="n">
        <v>0</v>
      </c>
      <c r="E13" s="0" t="n">
        <v>16</v>
      </c>
      <c r="F13" s="0" t="n">
        <v>72</v>
      </c>
    </row>
    <row r="14" customFormat="false" ht="12.8" hidden="false" customHeight="false" outlineLevel="0" collapsed="false">
      <c r="A14" s="0" t="s">
        <v>14091</v>
      </c>
      <c r="B14" s="0" t="n">
        <v>0</v>
      </c>
      <c r="C14" s="0" t="n">
        <v>165</v>
      </c>
      <c r="D14" s="0" t="n">
        <v>0</v>
      </c>
      <c r="E14" s="0" t="n">
        <v>0</v>
      </c>
      <c r="F14" s="0" t="n">
        <v>165</v>
      </c>
    </row>
    <row r="15" customFormat="false" ht="12.8" hidden="false" customHeight="false" outlineLevel="0" collapsed="false">
      <c r="A15" s="0" t="s">
        <v>509</v>
      </c>
      <c r="B15" s="0" t="n">
        <v>0</v>
      </c>
      <c r="C15" s="0" t="n">
        <v>16</v>
      </c>
      <c r="D15" s="0" t="n">
        <v>0</v>
      </c>
      <c r="E15" s="0" t="n">
        <v>0</v>
      </c>
      <c r="F15" s="0" t="n">
        <v>16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3</v>
      </c>
      <c r="D16" s="0" t="n">
        <v>0</v>
      </c>
      <c r="E16" s="0" t="n">
        <v>0</v>
      </c>
      <c r="F16" s="0" t="n">
        <v>3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15</v>
      </c>
      <c r="F17" s="0" t="n">
        <v>15</v>
      </c>
    </row>
    <row r="18" customFormat="false" ht="12.8" hidden="false" customHeight="false" outlineLevel="0" collapsed="false">
      <c r="A18" s="0" t="s">
        <v>590</v>
      </c>
      <c r="B18" s="0" t="n">
        <v>0</v>
      </c>
      <c r="C18" s="0" t="n">
        <v>0</v>
      </c>
      <c r="D18" s="0" t="n">
        <v>6</v>
      </c>
      <c r="E18" s="0" t="n">
        <v>0</v>
      </c>
      <c r="F18" s="0" t="n">
        <v>6</v>
      </c>
    </row>
    <row r="19" customFormat="false" ht="12.8" hidden="false" customHeight="false" outlineLevel="0" collapsed="false">
      <c r="A19" s="0" t="s">
        <v>13092</v>
      </c>
      <c r="B19" s="0" t="n">
        <v>0</v>
      </c>
      <c r="C19" s="0" t="n">
        <v>24</v>
      </c>
      <c r="D19" s="0" t="n">
        <v>0</v>
      </c>
      <c r="E19" s="0" t="n">
        <v>0</v>
      </c>
      <c r="F19" s="0" t="n">
        <v>24</v>
      </c>
    </row>
    <row r="20" customFormat="false" ht="12.8" hidden="false" customHeight="false" outlineLevel="0" collapsed="false">
      <c r="A20" s="0" t="s">
        <v>16397</v>
      </c>
      <c r="B20" s="0" t="n">
        <v>10</v>
      </c>
      <c r="C20" s="0" t="n">
        <v>95</v>
      </c>
      <c r="D20" s="0" t="n">
        <v>0</v>
      </c>
      <c r="E20" s="0" t="n">
        <v>0</v>
      </c>
      <c r="F20" s="0" t="n">
        <v>105</v>
      </c>
    </row>
    <row r="21" customFormat="false" ht="12.8" hidden="false" customHeight="false" outlineLevel="0" collapsed="false">
      <c r="A21" s="0" t="s">
        <v>16436</v>
      </c>
      <c r="B21" s="0" t="n">
        <v>0</v>
      </c>
      <c r="C21" s="0" t="n">
        <v>14</v>
      </c>
      <c r="D21" s="0" t="n">
        <v>0</v>
      </c>
      <c r="E21" s="0" t="n">
        <v>0</v>
      </c>
      <c r="F21" s="0" t="n">
        <v>14</v>
      </c>
    </row>
    <row r="22" customFormat="false" ht="12.8" hidden="false" customHeight="false" outlineLevel="0" collapsed="false">
      <c r="A22" s="0" t="s">
        <v>11720</v>
      </c>
      <c r="B22" s="0" t="n">
        <v>0</v>
      </c>
      <c r="C22" s="0" t="n">
        <v>9</v>
      </c>
      <c r="D22" s="0" t="n">
        <v>0</v>
      </c>
      <c r="E22" s="0" t="n">
        <v>0</v>
      </c>
      <c r="F22" s="0" t="n">
        <v>9</v>
      </c>
    </row>
    <row r="23" customFormat="false" ht="12.8" hidden="false" customHeight="false" outlineLevel="0" collapsed="false">
      <c r="A23" s="0" t="s">
        <v>18393</v>
      </c>
      <c r="B23" s="0" t="n">
        <v>0</v>
      </c>
      <c r="C23" s="0" t="n">
        <v>10</v>
      </c>
      <c r="D23" s="0" t="n">
        <v>0</v>
      </c>
      <c r="E23" s="0" t="n">
        <v>0</v>
      </c>
      <c r="F23" s="0" t="n">
        <v>10</v>
      </c>
    </row>
    <row r="24" customFormat="false" ht="12.8" hidden="false" customHeight="false" outlineLevel="0" collapsed="false">
      <c r="A24" s="0" t="s">
        <v>9960</v>
      </c>
      <c r="B24" s="0" t="n">
        <v>0</v>
      </c>
      <c r="C24" s="0" t="n">
        <v>5</v>
      </c>
      <c r="D24" s="0" t="n">
        <v>0</v>
      </c>
      <c r="E24" s="0" t="n">
        <v>0</v>
      </c>
      <c r="F24" s="0" t="n">
        <v>5</v>
      </c>
    </row>
    <row r="25" customFormat="false" ht="12.8" hidden="false" customHeight="false" outlineLevel="0" collapsed="false">
      <c r="A25" s="0" t="s">
        <v>15902</v>
      </c>
      <c r="B25" s="0" t="n">
        <v>0</v>
      </c>
      <c r="C25" s="0" t="n">
        <v>21</v>
      </c>
      <c r="D25" s="0" t="n">
        <v>0</v>
      </c>
      <c r="E25" s="0" t="n">
        <v>0</v>
      </c>
      <c r="F25" s="0" t="n">
        <v>21</v>
      </c>
    </row>
    <row r="26" customFormat="false" ht="12.8" hidden="false" customHeight="false" outlineLevel="0" collapsed="false">
      <c r="A26" s="0" t="s">
        <v>12263</v>
      </c>
      <c r="B26" s="0" t="n">
        <v>0</v>
      </c>
      <c r="C26" s="0" t="n">
        <v>114</v>
      </c>
      <c r="D26" s="0" t="n">
        <v>0</v>
      </c>
      <c r="E26" s="0" t="n">
        <v>0</v>
      </c>
      <c r="F26" s="0" t="n">
        <v>114</v>
      </c>
    </row>
    <row r="27" customFormat="false" ht="12.8" hidden="false" customHeight="false" outlineLevel="0" collapsed="false">
      <c r="A27" s="0" t="s">
        <v>799</v>
      </c>
      <c r="B27" s="0" t="n">
        <v>149</v>
      </c>
      <c r="C27" s="0" t="n">
        <v>2</v>
      </c>
      <c r="D27" s="0" t="n">
        <v>0</v>
      </c>
      <c r="E27" s="0" t="n">
        <v>0</v>
      </c>
      <c r="F27" s="0" t="n">
        <v>151</v>
      </c>
    </row>
    <row r="28" customFormat="false" ht="12.8" hidden="false" customHeight="false" outlineLevel="0" collapsed="false">
      <c r="A28" s="0" t="s">
        <v>10112</v>
      </c>
      <c r="B28" s="0" t="n">
        <v>0</v>
      </c>
      <c r="C28" s="0" t="n">
        <v>0</v>
      </c>
      <c r="D28" s="0" t="n">
        <v>0</v>
      </c>
      <c r="E28" s="0" t="n">
        <v>73</v>
      </c>
      <c r="F28" s="0" t="n">
        <v>73</v>
      </c>
    </row>
    <row r="29" customFormat="false" ht="12.8" hidden="false" customHeight="false" outlineLevel="0" collapsed="false">
      <c r="A29" s="0" t="s">
        <v>18394</v>
      </c>
      <c r="B29" s="0" t="n">
        <v>0</v>
      </c>
      <c r="C29" s="0" t="n">
        <v>0</v>
      </c>
      <c r="D29" s="0" t="n">
        <v>0</v>
      </c>
      <c r="E29" s="0" t="n">
        <v>4</v>
      </c>
      <c r="F29" s="0" t="n">
        <v>4</v>
      </c>
    </row>
    <row r="30" customFormat="false" ht="12.8" hidden="false" customHeight="false" outlineLevel="0" collapsed="false">
      <c r="A30" s="0" t="s">
        <v>10141</v>
      </c>
      <c r="B30" s="0" t="n">
        <v>0</v>
      </c>
      <c r="C30" s="0" t="n">
        <v>0</v>
      </c>
      <c r="D30" s="0" t="n">
        <v>0</v>
      </c>
      <c r="E30" s="0" t="n">
        <v>47</v>
      </c>
      <c r="F30" s="0" t="n">
        <v>47</v>
      </c>
    </row>
    <row r="31" customFormat="false" ht="12.8" hidden="false" customHeight="false" outlineLevel="0" collapsed="false">
      <c r="A31" s="0" t="s">
        <v>4301</v>
      </c>
      <c r="B31" s="0" t="n">
        <v>0</v>
      </c>
      <c r="C31" s="0" t="n">
        <v>198</v>
      </c>
      <c r="D31" s="0" t="n">
        <v>0</v>
      </c>
      <c r="E31" s="0" t="n">
        <v>0</v>
      </c>
      <c r="F31" s="0" t="n">
        <v>198</v>
      </c>
    </row>
    <row r="32" customFormat="false" ht="12.8" hidden="false" customHeight="false" outlineLevel="0" collapsed="false">
      <c r="A32" s="0" t="s">
        <v>18395</v>
      </c>
      <c r="B32" s="0" t="n">
        <v>0</v>
      </c>
      <c r="C32" s="0" t="n">
        <v>22</v>
      </c>
      <c r="D32" s="0" t="n">
        <v>0</v>
      </c>
      <c r="E32" s="0" t="n">
        <v>0</v>
      </c>
      <c r="F32" s="0" t="n">
        <v>22</v>
      </c>
    </row>
    <row r="33" customFormat="false" ht="12.8" hidden="false" customHeight="false" outlineLevel="0" collapsed="false">
      <c r="A33" s="0" t="s">
        <v>12644</v>
      </c>
      <c r="B33" s="0" t="n">
        <v>0</v>
      </c>
      <c r="C33" s="0" t="n">
        <v>7</v>
      </c>
      <c r="D33" s="0" t="n">
        <v>0</v>
      </c>
      <c r="E33" s="0" t="n">
        <v>0</v>
      </c>
      <c r="F33" s="0" t="n">
        <v>7</v>
      </c>
    </row>
    <row r="34" customFormat="false" ht="12.8" hidden="false" customHeight="false" outlineLevel="0" collapsed="false">
      <c r="A34" s="0" t="s">
        <v>18396</v>
      </c>
      <c r="B34" s="0" t="n">
        <v>0</v>
      </c>
      <c r="C34" s="0" t="n">
        <v>78</v>
      </c>
      <c r="D34" s="0" t="n">
        <v>0</v>
      </c>
      <c r="E34" s="0" t="n">
        <v>0</v>
      </c>
      <c r="F34" s="0" t="n">
        <v>78</v>
      </c>
    </row>
    <row r="35" customFormat="false" ht="12.8" hidden="false" customHeight="false" outlineLevel="0" collapsed="false">
      <c r="A35" s="0" t="s">
        <v>18397</v>
      </c>
      <c r="B35" s="0" t="n">
        <v>312</v>
      </c>
      <c r="C35" s="0" t="n">
        <v>155</v>
      </c>
      <c r="D35" s="0" t="n">
        <v>0</v>
      </c>
      <c r="E35" s="0" t="n">
        <v>0</v>
      </c>
      <c r="F35" s="0" t="n">
        <v>467</v>
      </c>
    </row>
    <row r="36" customFormat="false" ht="12.8" hidden="false" customHeight="false" outlineLevel="0" collapsed="false">
      <c r="A36" s="0" t="s">
        <v>1054</v>
      </c>
      <c r="B36" s="0" t="n">
        <v>0</v>
      </c>
      <c r="C36" s="0" t="n">
        <v>37</v>
      </c>
      <c r="D36" s="0" t="n">
        <v>0</v>
      </c>
      <c r="E36" s="0" t="n">
        <v>0</v>
      </c>
      <c r="F36" s="0" t="n">
        <v>37</v>
      </c>
    </row>
    <row r="37" customFormat="false" ht="12.8" hidden="false" customHeight="false" outlineLevel="0" collapsed="false">
      <c r="A37" s="0" t="s">
        <v>18398</v>
      </c>
      <c r="B37" s="0" t="n">
        <v>544</v>
      </c>
      <c r="C37" s="0" t="n">
        <v>1938</v>
      </c>
      <c r="D37" s="0" t="n">
        <v>126</v>
      </c>
      <c r="E37" s="0" t="n">
        <v>471</v>
      </c>
      <c r="F37" s="0" t="n">
        <v>3079</v>
      </c>
    </row>
    <row r="46" customFormat="false" ht="12.8" hidden="false" customHeight="false" outlineLevel="0" collapsed="false">
      <c r="A46" s="0" t="s">
        <v>18387</v>
      </c>
      <c r="B46" s="0" t="s">
        <v>18399</v>
      </c>
      <c r="C46" s="0" t="s">
        <v>18400</v>
      </c>
      <c r="D46" s="0" t="s">
        <v>18401</v>
      </c>
      <c r="E46" s="0" t="s">
        <v>18402</v>
      </c>
      <c r="F46" s="0" t="s">
        <v>18398</v>
      </c>
    </row>
    <row r="47" customFormat="false" ht="12.8" hidden="false" customHeight="false" outlineLevel="0" collapsed="false">
      <c r="A47" s="0" t="s">
        <v>11565</v>
      </c>
      <c r="B47" s="0" t="n">
        <f aca="false">B2*0</f>
        <v>0</v>
      </c>
      <c r="C47" s="0" t="n">
        <f aca="false">C2*150</f>
        <v>90450</v>
      </c>
      <c r="D47" s="0" t="n">
        <f aca="false">D2*0</f>
        <v>0</v>
      </c>
      <c r="E47" s="0" t="n">
        <f aca="false">E2*300</f>
        <v>2100</v>
      </c>
      <c r="F47" s="0" t="n">
        <f aca="false">SUM(B47:E47)</f>
        <v>92550</v>
      </c>
    </row>
    <row r="48" customFormat="false" ht="12.8" hidden="false" customHeight="false" outlineLevel="0" collapsed="false">
      <c r="A48" s="0" t="s">
        <v>7354</v>
      </c>
      <c r="B48" s="0" t="n">
        <f aca="false">B3*0</f>
        <v>0</v>
      </c>
      <c r="C48" s="0" t="n">
        <f aca="false">C3*150</f>
        <v>2550</v>
      </c>
      <c r="D48" s="0" t="n">
        <f aca="false">D3*0</f>
        <v>0</v>
      </c>
      <c r="E48" s="0" t="n">
        <f aca="false">E3*300</f>
        <v>0</v>
      </c>
      <c r="F48" s="0" t="n">
        <f aca="false">SUM(B48:E48)</f>
        <v>2550</v>
      </c>
    </row>
    <row r="49" customFormat="false" ht="12.8" hidden="false" customHeight="false" outlineLevel="0" collapsed="false">
      <c r="A49" s="0" t="s">
        <v>18280</v>
      </c>
      <c r="B49" s="0" t="n">
        <f aca="false">B4*0</f>
        <v>0</v>
      </c>
      <c r="C49" s="0" t="n">
        <f aca="false">C4*150</f>
        <v>0</v>
      </c>
      <c r="D49" s="0" t="n">
        <f aca="false">D4*0</f>
        <v>0</v>
      </c>
      <c r="E49" s="0" t="n">
        <f aca="false">E4*300</f>
        <v>5100</v>
      </c>
      <c r="F49" s="0" t="n">
        <f aca="false">SUM(B49:E49)</f>
        <v>5100</v>
      </c>
    </row>
    <row r="50" customFormat="false" ht="12.8" hidden="false" customHeight="false" outlineLevel="0" collapsed="false">
      <c r="A50" s="0" t="s">
        <v>2665</v>
      </c>
      <c r="B50" s="0" t="n">
        <f aca="false">B5*0</f>
        <v>0</v>
      </c>
      <c r="C50" s="0" t="n">
        <f aca="false">C5*150</f>
        <v>0</v>
      </c>
      <c r="D50" s="0" t="n">
        <f aca="false">D5*0</f>
        <v>0</v>
      </c>
      <c r="E50" s="0" t="n">
        <f aca="false">E5*300</f>
        <v>0</v>
      </c>
      <c r="F50" s="0" t="n">
        <f aca="false">SUM(B50:E50)</f>
        <v>0</v>
      </c>
    </row>
    <row r="51" customFormat="false" ht="12.8" hidden="false" customHeight="false" outlineLevel="0" collapsed="false">
      <c r="A51" s="0" t="s">
        <v>18390</v>
      </c>
      <c r="B51" s="0" t="n">
        <f aca="false">B6*0</f>
        <v>0</v>
      </c>
      <c r="C51" s="0" t="n">
        <f aca="false">C6*150</f>
        <v>28800</v>
      </c>
      <c r="D51" s="0" t="n">
        <f aca="false">D6*0</f>
        <v>0</v>
      </c>
      <c r="E51" s="0" t="n">
        <f aca="false">E6*300</f>
        <v>9000</v>
      </c>
      <c r="F51" s="0" t="n">
        <f aca="false">SUM(B51:E51)</f>
        <v>37800</v>
      </c>
    </row>
    <row r="52" customFormat="false" ht="12.8" hidden="false" customHeight="false" outlineLevel="0" collapsed="false">
      <c r="A52" s="0" t="s">
        <v>13764</v>
      </c>
      <c r="B52" s="0" t="n">
        <f aca="false">B7*0</f>
        <v>0</v>
      </c>
      <c r="C52" s="0" t="n">
        <f aca="false">C7*150</f>
        <v>0</v>
      </c>
      <c r="D52" s="0" t="n">
        <f aca="false">D7*0</f>
        <v>0</v>
      </c>
      <c r="E52" s="0" t="n">
        <f aca="false">E7*300</f>
        <v>2700</v>
      </c>
      <c r="F52" s="0" t="n">
        <f aca="false">SUM(B52:E52)</f>
        <v>2700</v>
      </c>
    </row>
    <row r="53" customFormat="false" ht="12.8" hidden="false" customHeight="false" outlineLevel="0" collapsed="false">
      <c r="A53" s="0" t="s">
        <v>18391</v>
      </c>
      <c r="B53" s="0" t="n">
        <f aca="false">B8*0</f>
        <v>0</v>
      </c>
      <c r="C53" s="0" t="n">
        <f aca="false">C8*150</f>
        <v>0</v>
      </c>
      <c r="D53" s="0" t="n">
        <f aca="false">D8*0</f>
        <v>0</v>
      </c>
      <c r="E53" s="0" t="n">
        <f aca="false">E8*300</f>
        <v>15600</v>
      </c>
      <c r="F53" s="0" t="n">
        <f aca="false">SUM(B53:E53)</f>
        <v>15600</v>
      </c>
    </row>
    <row r="54" customFormat="false" ht="12.8" hidden="false" customHeight="false" outlineLevel="0" collapsed="false">
      <c r="A54" s="0" t="s">
        <v>4925</v>
      </c>
      <c r="B54" s="0" t="n">
        <f aca="false">B9*0</f>
        <v>0</v>
      </c>
      <c r="C54" s="0" t="n">
        <f aca="false">C9*150</f>
        <v>1950</v>
      </c>
      <c r="D54" s="0" t="n">
        <f aca="false">D9*0</f>
        <v>0</v>
      </c>
      <c r="E54" s="0" t="n">
        <f aca="false">E9*300</f>
        <v>0</v>
      </c>
      <c r="F54" s="0" t="n">
        <f aca="false">SUM(B54:E54)</f>
        <v>1950</v>
      </c>
    </row>
    <row r="55" customFormat="false" ht="12.8" hidden="false" customHeight="false" outlineLevel="0" collapsed="false">
      <c r="A55" s="0" t="s">
        <v>3317</v>
      </c>
      <c r="B55" s="0" t="n">
        <f aca="false">B10*0</f>
        <v>0</v>
      </c>
      <c r="C55" s="0" t="n">
        <f aca="false">C10*150</f>
        <v>0</v>
      </c>
      <c r="D55" s="0" t="n">
        <f aca="false">D10*0</f>
        <v>0</v>
      </c>
      <c r="E55" s="0" t="n">
        <f aca="false">E10*300</f>
        <v>30000</v>
      </c>
      <c r="F55" s="0" t="n">
        <f aca="false">SUM(B55:E55)</f>
        <v>30000</v>
      </c>
    </row>
    <row r="56" customFormat="false" ht="12.8" hidden="false" customHeight="false" outlineLevel="0" collapsed="false">
      <c r="A56" s="0" t="s">
        <v>5560</v>
      </c>
      <c r="B56" s="0" t="n">
        <f aca="false">B11*0</f>
        <v>0</v>
      </c>
      <c r="C56" s="0" t="n">
        <f aca="false">C11*150</f>
        <v>0</v>
      </c>
      <c r="D56" s="0" t="n">
        <f aca="false">D11*0</f>
        <v>0</v>
      </c>
      <c r="E56" s="0" t="n">
        <f aca="false">E11*300</f>
        <v>12300</v>
      </c>
      <c r="F56" s="0" t="n">
        <f aca="false">SUM(B56:E56)</f>
        <v>12300</v>
      </c>
    </row>
    <row r="57" customFormat="false" ht="12.8" hidden="false" customHeight="false" outlineLevel="0" collapsed="false">
      <c r="A57" s="0" t="s">
        <v>16351</v>
      </c>
      <c r="B57" s="0" t="n">
        <f aca="false">B12*0</f>
        <v>0</v>
      </c>
      <c r="C57" s="0" t="n">
        <f aca="false">C12*150</f>
        <v>12300</v>
      </c>
      <c r="D57" s="0" t="n">
        <f aca="false">D12*0</f>
        <v>0</v>
      </c>
      <c r="E57" s="0" t="n">
        <f aca="false">E12*300</f>
        <v>18000</v>
      </c>
      <c r="F57" s="0" t="n">
        <f aca="false">SUM(B57:E57)</f>
        <v>30300</v>
      </c>
    </row>
    <row r="58" customFormat="false" ht="12.8" hidden="false" customHeight="false" outlineLevel="0" collapsed="false">
      <c r="A58" s="0" t="s">
        <v>17409</v>
      </c>
      <c r="B58" s="0" t="n">
        <f aca="false">B13*0</f>
        <v>0</v>
      </c>
      <c r="C58" s="0" t="n">
        <f aca="false">C13*150</f>
        <v>8400</v>
      </c>
      <c r="D58" s="0" t="n">
        <f aca="false">D13*0</f>
        <v>0</v>
      </c>
      <c r="E58" s="0" t="n">
        <f aca="false">E13*300</f>
        <v>4800</v>
      </c>
      <c r="F58" s="0" t="n">
        <f aca="false">SUM(B58:E58)</f>
        <v>13200</v>
      </c>
    </row>
    <row r="59" customFormat="false" ht="12.8" hidden="false" customHeight="false" outlineLevel="0" collapsed="false">
      <c r="A59" s="0" t="s">
        <v>14091</v>
      </c>
      <c r="B59" s="0" t="n">
        <f aca="false">B14*0</f>
        <v>0</v>
      </c>
      <c r="C59" s="0" t="n">
        <f aca="false">C14*150</f>
        <v>24750</v>
      </c>
      <c r="D59" s="0" t="n">
        <f aca="false">D14*0</f>
        <v>0</v>
      </c>
      <c r="E59" s="0" t="n">
        <f aca="false">E14*300</f>
        <v>0</v>
      </c>
      <c r="F59" s="0" t="n">
        <f aca="false">SUM(B59:E59)</f>
        <v>24750</v>
      </c>
    </row>
    <row r="60" customFormat="false" ht="12.8" hidden="false" customHeight="false" outlineLevel="0" collapsed="false">
      <c r="A60" s="0" t="s">
        <v>509</v>
      </c>
      <c r="B60" s="0" t="n">
        <f aca="false">B15*0</f>
        <v>0</v>
      </c>
      <c r="C60" s="0" t="n">
        <f aca="false">C15*150</f>
        <v>2400</v>
      </c>
      <c r="D60" s="0" t="n">
        <f aca="false">D15*0</f>
        <v>0</v>
      </c>
      <c r="E60" s="0" t="n">
        <f aca="false">E15*300</f>
        <v>0</v>
      </c>
      <c r="F60" s="0" t="n">
        <f aca="false">SUM(B60:E60)</f>
        <v>2400</v>
      </c>
    </row>
    <row r="61" customFormat="false" ht="12.8" hidden="false" customHeight="false" outlineLevel="0" collapsed="false">
      <c r="A61" s="0" t="s">
        <v>15780</v>
      </c>
      <c r="B61" s="0" t="n">
        <f aca="false">B16*0</f>
        <v>0</v>
      </c>
      <c r="C61" s="0" t="n">
        <f aca="false">C16*150</f>
        <v>450</v>
      </c>
      <c r="D61" s="0" t="n">
        <f aca="false">D16*0</f>
        <v>0</v>
      </c>
      <c r="E61" s="0" t="n">
        <f aca="false">E16*300</f>
        <v>0</v>
      </c>
      <c r="F61" s="0" t="n">
        <f aca="false">SUM(B61:E61)</f>
        <v>450</v>
      </c>
    </row>
    <row r="62" customFormat="false" ht="12.8" hidden="false" customHeight="false" outlineLevel="0" collapsed="false">
      <c r="A62" s="0" t="s">
        <v>18392</v>
      </c>
      <c r="B62" s="0" t="n">
        <f aca="false">B17*0</f>
        <v>0</v>
      </c>
      <c r="C62" s="0" t="n">
        <f aca="false">C17*150</f>
        <v>0</v>
      </c>
      <c r="D62" s="0" t="n">
        <f aca="false">D17*0</f>
        <v>0</v>
      </c>
      <c r="E62" s="0" t="n">
        <f aca="false">E17*300</f>
        <v>4500</v>
      </c>
      <c r="F62" s="0" t="n">
        <f aca="false">SUM(B62:E62)</f>
        <v>4500</v>
      </c>
    </row>
    <row r="63" customFormat="false" ht="12.8" hidden="false" customHeight="false" outlineLevel="0" collapsed="false">
      <c r="A63" s="0" t="s">
        <v>590</v>
      </c>
      <c r="B63" s="0" t="n">
        <f aca="false">B18*0</f>
        <v>0</v>
      </c>
      <c r="C63" s="0" t="n">
        <f aca="false">C18*150</f>
        <v>0</v>
      </c>
      <c r="D63" s="0" t="n">
        <f aca="false">D18*0</f>
        <v>0</v>
      </c>
      <c r="E63" s="0" t="n">
        <f aca="false">E18*300</f>
        <v>0</v>
      </c>
      <c r="F63" s="0" t="n">
        <f aca="false">SUM(B63:E63)</f>
        <v>0</v>
      </c>
    </row>
    <row r="64" customFormat="false" ht="12.8" hidden="false" customHeight="false" outlineLevel="0" collapsed="false">
      <c r="A64" s="0" t="s">
        <v>13092</v>
      </c>
      <c r="B64" s="0" t="n">
        <f aca="false">B19*0</f>
        <v>0</v>
      </c>
      <c r="C64" s="0" t="n">
        <f aca="false">C19*150</f>
        <v>3600</v>
      </c>
      <c r="D64" s="0" t="n">
        <f aca="false">D19*0</f>
        <v>0</v>
      </c>
      <c r="E64" s="0" t="n">
        <f aca="false">E19*300</f>
        <v>0</v>
      </c>
      <c r="F64" s="0" t="n">
        <f aca="false">SUM(B64:E64)</f>
        <v>3600</v>
      </c>
    </row>
    <row r="65" customFormat="false" ht="12.8" hidden="false" customHeight="false" outlineLevel="0" collapsed="false">
      <c r="A65" s="0" t="s">
        <v>16397</v>
      </c>
      <c r="B65" s="0" t="n">
        <f aca="false">B20*0</f>
        <v>0</v>
      </c>
      <c r="C65" s="0" t="n">
        <f aca="false">C20*150</f>
        <v>14250</v>
      </c>
      <c r="D65" s="0" t="n">
        <f aca="false">D20*0</f>
        <v>0</v>
      </c>
      <c r="E65" s="0" t="n">
        <f aca="false">E20*300</f>
        <v>0</v>
      </c>
      <c r="F65" s="0" t="n">
        <f aca="false">SUM(B65:E65)</f>
        <v>14250</v>
      </c>
    </row>
    <row r="66" customFormat="false" ht="12.8" hidden="false" customHeight="false" outlineLevel="0" collapsed="false">
      <c r="A66" s="0" t="s">
        <v>16436</v>
      </c>
      <c r="B66" s="0" t="n">
        <f aca="false">B21*0</f>
        <v>0</v>
      </c>
      <c r="C66" s="0" t="n">
        <f aca="false">C21*150</f>
        <v>2100</v>
      </c>
      <c r="D66" s="0" t="n">
        <f aca="false">D21*0</f>
        <v>0</v>
      </c>
      <c r="E66" s="0" t="n">
        <f aca="false">E21*300</f>
        <v>0</v>
      </c>
      <c r="F66" s="0" t="n">
        <f aca="false">SUM(B66:E66)</f>
        <v>2100</v>
      </c>
    </row>
    <row r="67" customFormat="false" ht="12.8" hidden="false" customHeight="false" outlineLevel="0" collapsed="false">
      <c r="A67" s="0" t="s">
        <v>11720</v>
      </c>
      <c r="B67" s="0" t="n">
        <f aca="false">B22*0</f>
        <v>0</v>
      </c>
      <c r="C67" s="0" t="n">
        <f aca="false">C22*150</f>
        <v>1350</v>
      </c>
      <c r="D67" s="0" t="n">
        <f aca="false">D22*0</f>
        <v>0</v>
      </c>
      <c r="E67" s="0" t="n">
        <f aca="false">E22*300</f>
        <v>0</v>
      </c>
      <c r="F67" s="0" t="n">
        <f aca="false">SUM(B67:E67)</f>
        <v>1350</v>
      </c>
    </row>
    <row r="68" customFormat="false" ht="12.8" hidden="false" customHeight="false" outlineLevel="0" collapsed="false">
      <c r="A68" s="0" t="s">
        <v>18393</v>
      </c>
      <c r="B68" s="0" t="n">
        <f aca="false">B23*0</f>
        <v>0</v>
      </c>
      <c r="C68" s="0" t="n">
        <f aca="false">C23*150</f>
        <v>1500</v>
      </c>
      <c r="D68" s="0" t="n">
        <f aca="false">D23*0</f>
        <v>0</v>
      </c>
      <c r="E68" s="0" t="n">
        <f aca="false">E23*300</f>
        <v>0</v>
      </c>
      <c r="F68" s="0" t="n">
        <f aca="false">SUM(B68:E68)</f>
        <v>1500</v>
      </c>
    </row>
    <row r="69" customFormat="false" ht="12.8" hidden="false" customHeight="false" outlineLevel="0" collapsed="false">
      <c r="A69" s="0" t="s">
        <v>9960</v>
      </c>
      <c r="B69" s="0" t="n">
        <f aca="false">B24*0</f>
        <v>0</v>
      </c>
      <c r="C69" s="0" t="n">
        <f aca="false">C24*150</f>
        <v>750</v>
      </c>
      <c r="D69" s="0" t="n">
        <f aca="false">D24*0</f>
        <v>0</v>
      </c>
      <c r="E69" s="0" t="n">
        <f aca="false">E24*300</f>
        <v>0</v>
      </c>
      <c r="F69" s="0" t="n">
        <f aca="false">SUM(B69:E69)</f>
        <v>750</v>
      </c>
    </row>
    <row r="70" customFormat="false" ht="12.8" hidden="false" customHeight="false" outlineLevel="0" collapsed="false">
      <c r="A70" s="0" t="s">
        <v>15902</v>
      </c>
      <c r="B70" s="0" t="n">
        <f aca="false">B25*0</f>
        <v>0</v>
      </c>
      <c r="C70" s="0" t="n">
        <f aca="false">C25*150</f>
        <v>3150</v>
      </c>
      <c r="D70" s="0" t="n">
        <f aca="false">D25*0</f>
        <v>0</v>
      </c>
      <c r="E70" s="0" t="n">
        <f aca="false">E25*300</f>
        <v>0</v>
      </c>
      <c r="F70" s="0" t="n">
        <f aca="false">SUM(B70:E70)</f>
        <v>3150</v>
      </c>
    </row>
    <row r="71" customFormat="false" ht="12.8" hidden="false" customHeight="false" outlineLevel="0" collapsed="false">
      <c r="A71" s="0" t="s">
        <v>12263</v>
      </c>
      <c r="B71" s="0" t="n">
        <f aca="false">B26*0</f>
        <v>0</v>
      </c>
      <c r="C71" s="0" t="n">
        <f aca="false">C26*150</f>
        <v>17100</v>
      </c>
      <c r="D71" s="0" t="n">
        <f aca="false">D26*0</f>
        <v>0</v>
      </c>
      <c r="E71" s="0" t="n">
        <f aca="false">E26*300</f>
        <v>0</v>
      </c>
      <c r="F71" s="0" t="n">
        <f aca="false">SUM(B71:E71)</f>
        <v>17100</v>
      </c>
    </row>
    <row r="72" customFormat="false" ht="12.8" hidden="false" customHeight="false" outlineLevel="0" collapsed="false">
      <c r="A72" s="0" t="s">
        <v>799</v>
      </c>
      <c r="B72" s="0" t="n">
        <f aca="false">B27*0</f>
        <v>0</v>
      </c>
      <c r="C72" s="0" t="n">
        <f aca="false">C27*150</f>
        <v>300</v>
      </c>
      <c r="D72" s="0" t="n">
        <f aca="false">D27*0</f>
        <v>0</v>
      </c>
      <c r="E72" s="0" t="n">
        <f aca="false">E27*300</f>
        <v>0</v>
      </c>
      <c r="F72" s="0" t="n">
        <f aca="false">SUM(B72:E72)</f>
        <v>300</v>
      </c>
    </row>
    <row r="73" customFormat="false" ht="12.8" hidden="false" customHeight="false" outlineLevel="0" collapsed="false">
      <c r="A73" s="0" t="s">
        <v>10112</v>
      </c>
      <c r="B73" s="0" t="n">
        <f aca="false">B28*0</f>
        <v>0</v>
      </c>
      <c r="C73" s="0" t="n">
        <f aca="false">C28*150</f>
        <v>0</v>
      </c>
      <c r="D73" s="0" t="n">
        <f aca="false">D28*0</f>
        <v>0</v>
      </c>
      <c r="E73" s="0" t="n">
        <f aca="false">E28*300</f>
        <v>21900</v>
      </c>
      <c r="F73" s="0" t="n">
        <f aca="false">SUM(B73:E73)</f>
        <v>21900</v>
      </c>
    </row>
    <row r="74" customFormat="false" ht="12.8" hidden="false" customHeight="false" outlineLevel="0" collapsed="false">
      <c r="A74" s="0" t="s">
        <v>18394</v>
      </c>
      <c r="B74" s="0" t="n">
        <f aca="false">B29*0</f>
        <v>0</v>
      </c>
      <c r="C74" s="0" t="n">
        <f aca="false">C29*150</f>
        <v>0</v>
      </c>
      <c r="D74" s="0" t="n">
        <f aca="false">D29*0</f>
        <v>0</v>
      </c>
      <c r="E74" s="0" t="n">
        <f aca="false">E29*300</f>
        <v>1200</v>
      </c>
      <c r="F74" s="0" t="n">
        <f aca="false">SUM(B74:E74)</f>
        <v>1200</v>
      </c>
    </row>
    <row r="75" customFormat="false" ht="12.8" hidden="false" customHeight="false" outlineLevel="0" collapsed="false">
      <c r="A75" s="0" t="s">
        <v>10141</v>
      </c>
      <c r="B75" s="0" t="n">
        <f aca="false">B30*0</f>
        <v>0</v>
      </c>
      <c r="C75" s="0" t="n">
        <f aca="false">C30*150</f>
        <v>0</v>
      </c>
      <c r="D75" s="0" t="n">
        <f aca="false">D30*0</f>
        <v>0</v>
      </c>
      <c r="E75" s="0" t="n">
        <f aca="false">E30*300</f>
        <v>14100</v>
      </c>
      <c r="F75" s="0" t="n">
        <f aca="false">SUM(B75:E75)</f>
        <v>14100</v>
      </c>
    </row>
    <row r="76" customFormat="false" ht="12.8" hidden="false" customHeight="false" outlineLevel="0" collapsed="false">
      <c r="A76" s="0" t="s">
        <v>4301</v>
      </c>
      <c r="B76" s="0" t="n">
        <f aca="false">B31*0</f>
        <v>0</v>
      </c>
      <c r="C76" s="0" t="n">
        <f aca="false">C31*150</f>
        <v>29700</v>
      </c>
      <c r="D76" s="0" t="n">
        <f aca="false">D31*0</f>
        <v>0</v>
      </c>
      <c r="E76" s="0" t="n">
        <f aca="false">E31*300</f>
        <v>0</v>
      </c>
      <c r="F76" s="0" t="n">
        <f aca="false">SUM(B76:E76)</f>
        <v>29700</v>
      </c>
    </row>
    <row r="77" customFormat="false" ht="12.8" hidden="false" customHeight="false" outlineLevel="0" collapsed="false">
      <c r="A77" s="0" t="s">
        <v>18395</v>
      </c>
      <c r="B77" s="0" t="n">
        <f aca="false">B32*0</f>
        <v>0</v>
      </c>
      <c r="C77" s="0" t="n">
        <f aca="false">C32*150</f>
        <v>3300</v>
      </c>
      <c r="D77" s="0" t="n">
        <f aca="false">D32*0</f>
        <v>0</v>
      </c>
      <c r="E77" s="0" t="n">
        <f aca="false">E32*300</f>
        <v>0</v>
      </c>
      <c r="F77" s="0" t="n">
        <f aca="false">SUM(B77:E77)</f>
        <v>3300</v>
      </c>
    </row>
    <row r="78" customFormat="false" ht="12.8" hidden="false" customHeight="false" outlineLevel="0" collapsed="false">
      <c r="A78" s="0" t="s">
        <v>12644</v>
      </c>
      <c r="B78" s="0" t="n">
        <f aca="false">B33*0</f>
        <v>0</v>
      </c>
      <c r="C78" s="0" t="n">
        <f aca="false">C33*150</f>
        <v>1050</v>
      </c>
      <c r="D78" s="0" t="n">
        <f aca="false">D33*0</f>
        <v>0</v>
      </c>
      <c r="E78" s="0" t="n">
        <f aca="false">E33*300</f>
        <v>0</v>
      </c>
      <c r="F78" s="0" t="n">
        <f aca="false">SUM(B78:E78)</f>
        <v>1050</v>
      </c>
    </row>
    <row r="79" customFormat="false" ht="12.8" hidden="false" customHeight="false" outlineLevel="0" collapsed="false">
      <c r="A79" s="0" t="s">
        <v>18396</v>
      </c>
      <c r="B79" s="0" t="n">
        <f aca="false">B34*0</f>
        <v>0</v>
      </c>
      <c r="C79" s="0" t="n">
        <f aca="false">C34*150</f>
        <v>11700</v>
      </c>
      <c r="D79" s="0" t="n">
        <f aca="false">D34*0</f>
        <v>0</v>
      </c>
      <c r="E79" s="0" t="n">
        <f aca="false">E34*300</f>
        <v>0</v>
      </c>
      <c r="F79" s="0" t="n">
        <f aca="false">SUM(B79:E79)</f>
        <v>11700</v>
      </c>
    </row>
    <row r="80" customFormat="false" ht="12.8" hidden="false" customHeight="false" outlineLevel="0" collapsed="false">
      <c r="A80" s="0" t="s">
        <v>18397</v>
      </c>
      <c r="B80" s="0" t="n">
        <f aca="false">B35*0</f>
        <v>0</v>
      </c>
      <c r="C80" s="0" t="n">
        <f aca="false">C35*150</f>
        <v>23250</v>
      </c>
      <c r="D80" s="0" t="n">
        <f aca="false">D35*0</f>
        <v>0</v>
      </c>
      <c r="E80" s="0" t="n">
        <f aca="false">E35*300</f>
        <v>0</v>
      </c>
      <c r="F80" s="0" t="n">
        <f aca="false">SUM(B80:E80)</f>
        <v>23250</v>
      </c>
    </row>
    <row r="81" customFormat="false" ht="12.8" hidden="false" customHeight="false" outlineLevel="0" collapsed="false">
      <c r="A81" s="0" t="s">
        <v>1054</v>
      </c>
      <c r="B81" s="0" t="n">
        <f aca="false">B36*0</f>
        <v>0</v>
      </c>
      <c r="C81" s="0" t="n">
        <f aca="false">C36*150</f>
        <v>5550</v>
      </c>
      <c r="D81" s="0" t="n">
        <f aca="false">D36*0</f>
        <v>0</v>
      </c>
      <c r="E81" s="0" t="n">
        <f aca="false">E36*300</f>
        <v>0</v>
      </c>
      <c r="F81" s="0" t="n">
        <f aca="false">SUM(B81:E81)</f>
        <v>5550</v>
      </c>
    </row>
    <row r="82" customFormat="false" ht="12.8" hidden="false" customHeight="false" outlineLevel="0" collapsed="false">
      <c r="A82" s="0" t="s">
        <v>18398</v>
      </c>
      <c r="B82" s="0" t="n">
        <f aca="false">B37*0</f>
        <v>0</v>
      </c>
      <c r="C82" s="0" t="n">
        <f aca="false">C37*150</f>
        <v>290700</v>
      </c>
      <c r="D82" s="0" t="n">
        <f aca="false">D37*0</f>
        <v>0</v>
      </c>
      <c r="E82" s="0" t="n">
        <f aca="false">E37*300</f>
        <v>141300</v>
      </c>
      <c r="F82" s="0" t="n">
        <f aca="false">SUM(B82:E82)</f>
        <v>432000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9"/>
  <sheetViews>
    <sheetView showFormulas="false" showGridLines="true" showRowColHeaders="true" showZeros="true" rightToLeft="false" tabSelected="false" showOutlineSymbols="true" defaultGridColor="true" view="normal" topLeftCell="A38" colorId="64" zoomScale="100" zoomScaleNormal="100" zoomScalePageLayoutView="100" workbookViewId="0">
      <selection pane="topLeft" activeCell="F45" activeCellId="0" sqref="F45"/>
    </sheetView>
  </sheetViews>
  <sheetFormatPr defaultColWidth="11.894531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5.99"/>
    <col collapsed="false" customWidth="true" hidden="false" outlineLevel="0" max="3" min="3" style="0" width="15.37"/>
    <col collapsed="false" customWidth="true" hidden="false" outlineLevel="0" max="4" min="4" style="0" width="12.59"/>
    <col collapsed="false" customWidth="true" hidden="false" outlineLevel="0" max="5" min="5" style="0" width="11.98"/>
    <col collapsed="false" customWidth="true" hidden="false" outlineLevel="0" max="6" min="6" style="0" width="8.13"/>
    <col collapsed="false" customWidth="true" hidden="false" outlineLevel="0" max="7" min="7" style="0" width="11.52"/>
  </cols>
  <sheetData>
    <row r="1" customFormat="false" ht="12.8" hidden="false" customHeight="false" outlineLevel="0" collapsed="false">
      <c r="A1" s="0" t="s">
        <v>18387</v>
      </c>
      <c r="B1" s="0" t="s">
        <v>18403</v>
      </c>
      <c r="C1" s="0" t="s">
        <v>18404</v>
      </c>
      <c r="D1" s="0" t="s">
        <v>18405</v>
      </c>
      <c r="E1" s="0" t="s">
        <v>18402</v>
      </c>
      <c r="F1" s="0" t="s">
        <v>18398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603</v>
      </c>
      <c r="D2" s="0" t="n">
        <v>39</v>
      </c>
      <c r="E2" s="0" t="n">
        <v>7</v>
      </c>
      <c r="F2" s="0" t="n">
        <v>649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17</v>
      </c>
      <c r="D3" s="0" t="n">
        <v>0</v>
      </c>
      <c r="E3" s="0" t="n">
        <v>0</v>
      </c>
      <c r="F3" s="0" t="n">
        <v>17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17</v>
      </c>
      <c r="F4" s="0" t="n">
        <v>17</v>
      </c>
    </row>
    <row r="5" customFormat="false" ht="12.8" hidden="false" customHeight="false" outlineLevel="0" collapsed="false">
      <c r="A5" s="0" t="s">
        <v>2665</v>
      </c>
      <c r="B5" s="0" t="n">
        <v>73</v>
      </c>
      <c r="C5" s="0" t="n">
        <v>0</v>
      </c>
      <c r="D5" s="0" t="n">
        <v>0</v>
      </c>
      <c r="E5" s="0" t="n">
        <v>0</v>
      </c>
      <c r="F5" s="0" t="n">
        <v>73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192</v>
      </c>
      <c r="D6" s="0" t="n">
        <v>0</v>
      </c>
      <c r="E6" s="0" t="n">
        <v>30</v>
      </c>
      <c r="F6" s="0" t="n">
        <v>222</v>
      </c>
    </row>
    <row r="7" customFormat="false" ht="12.8" hidden="false" customHeight="false" outlineLevel="0" collapsed="false">
      <c r="A7" s="0" t="s">
        <v>13764</v>
      </c>
      <c r="B7" s="0" t="n">
        <v>0</v>
      </c>
      <c r="C7" s="0" t="n">
        <v>0</v>
      </c>
      <c r="D7" s="0" t="n">
        <v>0</v>
      </c>
      <c r="E7" s="0" t="n">
        <v>9</v>
      </c>
      <c r="F7" s="0" t="n">
        <v>9</v>
      </c>
    </row>
    <row r="8" customFormat="false" ht="12.8" hidden="false" customHeight="false" outlineLevel="0" collapsed="false">
      <c r="A8" s="0" t="s">
        <v>18391</v>
      </c>
      <c r="B8" s="0" t="n">
        <v>0</v>
      </c>
      <c r="C8" s="0" t="n">
        <v>0</v>
      </c>
      <c r="D8" s="0" t="n">
        <v>0</v>
      </c>
      <c r="E8" s="0" t="n">
        <v>52</v>
      </c>
      <c r="F8" s="0" t="n">
        <v>52</v>
      </c>
    </row>
    <row r="9" customFormat="false" ht="12.8" hidden="false" customHeight="false" outlineLevel="0" collapsed="false">
      <c r="A9" s="0" t="s">
        <v>4925</v>
      </c>
      <c r="B9" s="0" t="n">
        <v>0</v>
      </c>
      <c r="C9" s="0" t="n">
        <v>13</v>
      </c>
      <c r="D9" s="0" t="n">
        <v>0</v>
      </c>
      <c r="E9" s="0" t="n">
        <v>0</v>
      </c>
      <c r="F9" s="0" t="n">
        <v>13</v>
      </c>
    </row>
    <row r="10" customFormat="false" ht="12.8" hidden="false" customHeight="false" outlineLevel="0" collapsed="false">
      <c r="A10" s="0" t="s">
        <v>3317</v>
      </c>
      <c r="B10" s="0" t="n">
        <v>0</v>
      </c>
      <c r="C10" s="0" t="n">
        <v>0</v>
      </c>
      <c r="D10" s="0" t="n">
        <v>81</v>
      </c>
      <c r="E10" s="0" t="n">
        <v>100</v>
      </c>
      <c r="F10" s="0" t="n">
        <v>181</v>
      </c>
    </row>
    <row r="11" customFormat="false" ht="12.8" hidden="false" customHeight="false" outlineLevel="0" collapsed="false">
      <c r="A11" s="0" t="s">
        <v>5560</v>
      </c>
      <c r="B11" s="0" t="n">
        <v>0</v>
      </c>
      <c r="C11" s="0" t="n">
        <v>0</v>
      </c>
      <c r="D11" s="0" t="n">
        <v>0</v>
      </c>
      <c r="E11" s="0" t="n">
        <v>41</v>
      </c>
      <c r="F11" s="0" t="n">
        <v>41</v>
      </c>
    </row>
    <row r="12" customFormat="false" ht="12.8" hidden="false" customHeight="false" outlineLevel="0" collapsed="false">
      <c r="A12" s="0" t="s">
        <v>16351</v>
      </c>
      <c r="B12" s="0" t="n">
        <v>0</v>
      </c>
      <c r="C12" s="0" t="n">
        <v>82</v>
      </c>
      <c r="D12" s="0" t="n">
        <v>0</v>
      </c>
      <c r="E12" s="0" t="n">
        <v>60</v>
      </c>
      <c r="F12" s="0" t="n">
        <v>142</v>
      </c>
    </row>
    <row r="13" customFormat="false" ht="12.8" hidden="false" customHeight="false" outlineLevel="0" collapsed="false">
      <c r="A13" s="0" t="s">
        <v>17409</v>
      </c>
      <c r="B13" s="0" t="n">
        <v>0</v>
      </c>
      <c r="C13" s="0" t="n">
        <v>56</v>
      </c>
      <c r="D13" s="0" t="n">
        <v>0</v>
      </c>
      <c r="E13" s="0" t="n">
        <v>16</v>
      </c>
      <c r="F13" s="0" t="n">
        <v>72</v>
      </c>
    </row>
    <row r="14" customFormat="false" ht="12.8" hidden="false" customHeight="false" outlineLevel="0" collapsed="false">
      <c r="A14" s="0" t="s">
        <v>14091</v>
      </c>
      <c r="B14" s="0" t="n">
        <v>0</v>
      </c>
      <c r="C14" s="0" t="n">
        <v>165</v>
      </c>
      <c r="D14" s="0" t="n">
        <v>0</v>
      </c>
      <c r="E14" s="0" t="n">
        <v>0</v>
      </c>
      <c r="F14" s="0" t="n">
        <v>165</v>
      </c>
    </row>
    <row r="15" customFormat="false" ht="12.8" hidden="false" customHeight="false" outlineLevel="0" collapsed="false">
      <c r="A15" s="0" t="s">
        <v>509</v>
      </c>
      <c r="B15" s="0" t="n">
        <v>0</v>
      </c>
      <c r="C15" s="0" t="n">
        <v>16</v>
      </c>
      <c r="D15" s="0" t="n">
        <v>0</v>
      </c>
      <c r="E15" s="0" t="n">
        <v>0</v>
      </c>
      <c r="F15" s="0" t="n">
        <v>16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3</v>
      </c>
      <c r="D16" s="0" t="n">
        <v>0</v>
      </c>
      <c r="E16" s="0" t="n">
        <v>0</v>
      </c>
      <c r="F16" s="0" t="n">
        <v>3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15</v>
      </c>
      <c r="F17" s="0" t="n">
        <v>15</v>
      </c>
    </row>
    <row r="18" customFormat="false" ht="12.8" hidden="false" customHeight="false" outlineLevel="0" collapsed="false">
      <c r="A18" s="0" t="s">
        <v>13092</v>
      </c>
      <c r="B18" s="0" t="n">
        <v>0</v>
      </c>
      <c r="C18" s="0" t="n">
        <v>24</v>
      </c>
      <c r="D18" s="0" t="n">
        <v>0</v>
      </c>
      <c r="E18" s="0" t="n">
        <v>0</v>
      </c>
      <c r="F18" s="0" t="n">
        <v>24</v>
      </c>
    </row>
    <row r="19" customFormat="false" ht="12.8" hidden="false" customHeight="false" outlineLevel="0" collapsed="false">
      <c r="A19" s="0" t="s">
        <v>16397</v>
      </c>
      <c r="B19" s="0" t="n">
        <v>10</v>
      </c>
      <c r="C19" s="0" t="n">
        <v>95</v>
      </c>
      <c r="D19" s="0" t="n">
        <v>0</v>
      </c>
      <c r="E19" s="0" t="n">
        <v>0</v>
      </c>
      <c r="F19" s="0" t="n">
        <v>105</v>
      </c>
    </row>
    <row r="20" customFormat="false" ht="12.8" hidden="false" customHeight="false" outlineLevel="0" collapsed="false">
      <c r="A20" s="0" t="s">
        <v>16436</v>
      </c>
      <c r="B20" s="0" t="n">
        <v>0</v>
      </c>
      <c r="C20" s="0" t="n">
        <v>14</v>
      </c>
      <c r="D20" s="0" t="n">
        <v>0</v>
      </c>
      <c r="E20" s="0" t="n">
        <v>0</v>
      </c>
      <c r="F20" s="0" t="n">
        <v>14</v>
      </c>
    </row>
    <row r="21" customFormat="false" ht="12.8" hidden="false" customHeight="false" outlineLevel="0" collapsed="false">
      <c r="A21" s="0" t="s">
        <v>11720</v>
      </c>
      <c r="B21" s="0" t="n">
        <v>0</v>
      </c>
      <c r="C21" s="0" t="n">
        <v>9</v>
      </c>
      <c r="D21" s="0" t="n">
        <v>0</v>
      </c>
      <c r="E21" s="0" t="n">
        <v>0</v>
      </c>
      <c r="F21" s="0" t="n">
        <v>9</v>
      </c>
    </row>
    <row r="22" customFormat="false" ht="12.8" hidden="false" customHeight="false" outlineLevel="0" collapsed="false">
      <c r="A22" s="0" t="s">
        <v>18393</v>
      </c>
      <c r="B22" s="0" t="n">
        <v>0</v>
      </c>
      <c r="C22" s="0" t="n">
        <v>10</v>
      </c>
      <c r="D22" s="0" t="n">
        <v>0</v>
      </c>
      <c r="E22" s="0" t="n">
        <v>0</v>
      </c>
      <c r="F22" s="0" t="n">
        <v>10</v>
      </c>
    </row>
    <row r="23" customFormat="false" ht="12.8" hidden="false" customHeight="false" outlineLevel="0" collapsed="false">
      <c r="A23" s="0" t="s">
        <v>9960</v>
      </c>
      <c r="B23" s="0" t="n">
        <v>0</v>
      </c>
      <c r="C23" s="0" t="n">
        <v>5</v>
      </c>
      <c r="D23" s="0" t="n">
        <v>0</v>
      </c>
      <c r="E23" s="0" t="n">
        <v>0</v>
      </c>
      <c r="F23" s="0" t="n">
        <v>5</v>
      </c>
    </row>
    <row r="24" customFormat="false" ht="12.8" hidden="false" customHeight="false" outlineLevel="0" collapsed="false">
      <c r="A24" s="0" t="s">
        <v>15902</v>
      </c>
      <c r="B24" s="0" t="n">
        <v>0</v>
      </c>
      <c r="C24" s="0" t="n">
        <v>21</v>
      </c>
      <c r="D24" s="0" t="n">
        <v>0</v>
      </c>
      <c r="E24" s="0" t="n">
        <v>0</v>
      </c>
      <c r="F24" s="0" t="n">
        <v>21</v>
      </c>
    </row>
    <row r="25" customFormat="false" ht="12.8" hidden="false" customHeight="false" outlineLevel="0" collapsed="false">
      <c r="A25" s="0" t="s">
        <v>12263</v>
      </c>
      <c r="B25" s="0" t="n">
        <v>0</v>
      </c>
      <c r="C25" s="0" t="n">
        <v>114</v>
      </c>
      <c r="D25" s="0" t="n">
        <v>0</v>
      </c>
      <c r="E25" s="0" t="n">
        <v>0</v>
      </c>
      <c r="F25" s="0" t="n">
        <v>114</v>
      </c>
    </row>
    <row r="26" customFormat="false" ht="12.8" hidden="false" customHeight="false" outlineLevel="0" collapsed="false">
      <c r="A26" s="0" t="s">
        <v>799</v>
      </c>
      <c r="B26" s="0" t="n">
        <v>149</v>
      </c>
      <c r="C26" s="0" t="n">
        <v>2</v>
      </c>
      <c r="D26" s="0" t="n">
        <v>0</v>
      </c>
      <c r="E26" s="0" t="n">
        <v>0</v>
      </c>
      <c r="F26" s="0" t="n">
        <v>151</v>
      </c>
    </row>
    <row r="27" customFormat="false" ht="12.8" hidden="false" customHeight="false" outlineLevel="0" collapsed="false">
      <c r="A27" s="0" t="s">
        <v>10112</v>
      </c>
      <c r="B27" s="0" t="n">
        <v>0</v>
      </c>
      <c r="C27" s="0" t="n">
        <v>0</v>
      </c>
      <c r="D27" s="0" t="n">
        <v>0</v>
      </c>
      <c r="E27" s="0" t="n">
        <v>73</v>
      </c>
      <c r="F27" s="0" t="n">
        <v>73</v>
      </c>
    </row>
    <row r="28" customFormat="false" ht="12.8" hidden="false" customHeight="false" outlineLevel="0" collapsed="false">
      <c r="A28" s="0" t="s">
        <v>18394</v>
      </c>
      <c r="B28" s="0" t="n">
        <v>0</v>
      </c>
      <c r="C28" s="0" t="n">
        <v>0</v>
      </c>
      <c r="D28" s="0" t="n">
        <v>0</v>
      </c>
      <c r="E28" s="0" t="n">
        <v>4</v>
      </c>
      <c r="F28" s="0" t="n">
        <v>4</v>
      </c>
    </row>
    <row r="29" customFormat="false" ht="12.8" hidden="false" customHeight="false" outlineLevel="0" collapsed="false">
      <c r="A29" s="0" t="s">
        <v>10141</v>
      </c>
      <c r="B29" s="0" t="n">
        <v>0</v>
      </c>
      <c r="C29" s="0" t="n">
        <v>0</v>
      </c>
      <c r="D29" s="0" t="n">
        <v>0</v>
      </c>
      <c r="E29" s="0" t="n">
        <v>47</v>
      </c>
      <c r="F29" s="0" t="n">
        <v>47</v>
      </c>
    </row>
    <row r="30" customFormat="false" ht="12.8" hidden="false" customHeight="false" outlineLevel="0" collapsed="false">
      <c r="A30" s="0" t="s">
        <v>4301</v>
      </c>
      <c r="B30" s="0" t="n">
        <v>0</v>
      </c>
      <c r="C30" s="0" t="n">
        <v>198</v>
      </c>
      <c r="D30" s="0" t="n">
        <v>0</v>
      </c>
      <c r="E30" s="0" t="n">
        <v>0</v>
      </c>
      <c r="F30" s="0" t="n">
        <v>198</v>
      </c>
    </row>
    <row r="31" customFormat="false" ht="12.8" hidden="false" customHeight="false" outlineLevel="0" collapsed="false">
      <c r="A31" s="0" t="s">
        <v>18395</v>
      </c>
      <c r="B31" s="0" t="n">
        <v>0</v>
      </c>
      <c r="C31" s="0" t="n">
        <v>22</v>
      </c>
      <c r="D31" s="0" t="n">
        <v>0</v>
      </c>
      <c r="E31" s="0" t="n">
        <v>0</v>
      </c>
      <c r="F31" s="0" t="n">
        <v>22</v>
      </c>
    </row>
    <row r="32" customFormat="false" ht="12.8" hidden="false" customHeight="false" outlineLevel="0" collapsed="false">
      <c r="A32" s="0" t="s">
        <v>12644</v>
      </c>
      <c r="B32" s="0" t="n">
        <v>0</v>
      </c>
      <c r="C32" s="0" t="n">
        <v>7</v>
      </c>
      <c r="D32" s="0" t="n">
        <v>0</v>
      </c>
      <c r="E32" s="0" t="n">
        <v>0</v>
      </c>
      <c r="F32" s="0" t="n">
        <v>7</v>
      </c>
    </row>
    <row r="33" customFormat="false" ht="12.8" hidden="false" customHeight="false" outlineLevel="0" collapsed="false">
      <c r="A33" s="0" t="s">
        <v>18396</v>
      </c>
      <c r="B33" s="0" t="n">
        <v>0</v>
      </c>
      <c r="C33" s="0" t="n">
        <v>78</v>
      </c>
      <c r="D33" s="0" t="n">
        <v>0</v>
      </c>
      <c r="E33" s="0" t="n">
        <v>0</v>
      </c>
      <c r="F33" s="0" t="n">
        <v>78</v>
      </c>
    </row>
    <row r="34" customFormat="false" ht="12.8" hidden="false" customHeight="false" outlineLevel="0" collapsed="false">
      <c r="A34" s="0" t="s">
        <v>18397</v>
      </c>
      <c r="B34" s="0" t="n">
        <v>312</v>
      </c>
      <c r="C34" s="0" t="n">
        <v>155</v>
      </c>
      <c r="D34" s="0" t="n">
        <v>0</v>
      </c>
      <c r="E34" s="0" t="n">
        <v>0</v>
      </c>
      <c r="F34" s="0" t="n">
        <v>467</v>
      </c>
    </row>
    <row r="35" customFormat="false" ht="12.8" hidden="false" customHeight="false" outlineLevel="0" collapsed="false">
      <c r="A35" s="0" t="s">
        <v>1054</v>
      </c>
      <c r="B35" s="0" t="n">
        <v>0</v>
      </c>
      <c r="C35" s="0" t="n">
        <v>37</v>
      </c>
      <c r="D35" s="0" t="n">
        <v>0</v>
      </c>
      <c r="E35" s="0" t="n">
        <v>0</v>
      </c>
      <c r="F35" s="0" t="n">
        <v>37</v>
      </c>
    </row>
    <row r="36" customFormat="false" ht="12.8" hidden="false" customHeight="false" outlineLevel="0" collapsed="false">
      <c r="A36" s="0" t="s">
        <v>18398</v>
      </c>
      <c r="B36" s="0" t="n">
        <v>544</v>
      </c>
      <c r="C36" s="0" t="n">
        <v>1938</v>
      </c>
      <c r="D36" s="0" t="n">
        <v>120</v>
      </c>
      <c r="E36" s="0" t="n">
        <v>471</v>
      </c>
      <c r="F36" s="0" t="n">
        <v>3073</v>
      </c>
    </row>
    <row r="44" customFormat="false" ht="12.8" hidden="false" customHeight="false" outlineLevel="0" collapsed="false">
      <c r="A44" s="0" t="s">
        <v>18387</v>
      </c>
      <c r="B44" s="0" t="s">
        <v>18403</v>
      </c>
      <c r="C44" s="0" t="s">
        <v>18404</v>
      </c>
      <c r="D44" s="0" t="s">
        <v>18405</v>
      </c>
      <c r="E44" s="0" t="s">
        <v>18402</v>
      </c>
      <c r="F44" s="0" t="s">
        <v>18398</v>
      </c>
    </row>
    <row r="45" customFormat="false" ht="12.8" hidden="false" customHeight="false" outlineLevel="0" collapsed="false">
      <c r="A45" s="0" t="s">
        <v>11565</v>
      </c>
      <c r="B45" s="0" t="n">
        <f aca="false">B2*1254.56</f>
        <v>0</v>
      </c>
      <c r="C45" s="0" t="n">
        <f aca="false">C2*300</f>
        <v>180900</v>
      </c>
      <c r="D45" s="0" t="n">
        <f aca="false">D2*1200</f>
        <v>46800</v>
      </c>
      <c r="E45" s="0" t="n">
        <f aca="false">E2*300</f>
        <v>2100</v>
      </c>
      <c r="F45" s="0" t="n">
        <f aca="false">SUM(B45:E45)</f>
        <v>229800</v>
      </c>
    </row>
    <row r="46" customFormat="false" ht="12.8" hidden="false" customHeight="false" outlineLevel="0" collapsed="false">
      <c r="A46" s="0" t="s">
        <v>7354</v>
      </c>
      <c r="B46" s="0" t="n">
        <f aca="false">B3*1254.56</f>
        <v>0</v>
      </c>
      <c r="C46" s="0" t="n">
        <f aca="false">C3*300</f>
        <v>5100</v>
      </c>
      <c r="D46" s="0" t="n">
        <f aca="false">D3*1200</f>
        <v>0</v>
      </c>
      <c r="E46" s="0" t="n">
        <f aca="false">E3*300</f>
        <v>0</v>
      </c>
      <c r="F46" s="0" t="n">
        <f aca="false">SUM(B46:E46)</f>
        <v>5100</v>
      </c>
    </row>
    <row r="47" customFormat="false" ht="12.8" hidden="false" customHeight="false" outlineLevel="0" collapsed="false">
      <c r="A47" s="0" t="s">
        <v>18280</v>
      </c>
      <c r="B47" s="0" t="n">
        <f aca="false">B4*1254.56</f>
        <v>0</v>
      </c>
      <c r="C47" s="0" t="n">
        <f aca="false">C4*300</f>
        <v>0</v>
      </c>
      <c r="D47" s="0" t="n">
        <f aca="false">D4*1200</f>
        <v>0</v>
      </c>
      <c r="E47" s="0" t="n">
        <f aca="false">E4*300</f>
        <v>5100</v>
      </c>
      <c r="F47" s="0" t="n">
        <f aca="false">SUM(B47:E47)</f>
        <v>5100</v>
      </c>
    </row>
    <row r="48" customFormat="false" ht="12.8" hidden="false" customHeight="false" outlineLevel="0" collapsed="false">
      <c r="A48" s="0" t="s">
        <v>2665</v>
      </c>
      <c r="B48" s="0" t="n">
        <f aca="false">B5*1254.56</f>
        <v>91582.88</v>
      </c>
      <c r="C48" s="0" t="n">
        <f aca="false">C5*300</f>
        <v>0</v>
      </c>
      <c r="D48" s="0" t="n">
        <f aca="false">D5*1200</f>
        <v>0</v>
      </c>
      <c r="E48" s="0" t="n">
        <f aca="false">E5*300</f>
        <v>0</v>
      </c>
      <c r="F48" s="0" t="n">
        <f aca="false">SUM(B48:E48)</f>
        <v>91582.88</v>
      </c>
    </row>
    <row r="49" customFormat="false" ht="12.8" hidden="false" customHeight="false" outlineLevel="0" collapsed="false">
      <c r="A49" s="0" t="s">
        <v>18390</v>
      </c>
      <c r="B49" s="0" t="n">
        <f aca="false">B6*1254.56</f>
        <v>0</v>
      </c>
      <c r="C49" s="0" t="n">
        <f aca="false">C6*300</f>
        <v>57600</v>
      </c>
      <c r="D49" s="0" t="n">
        <f aca="false">D6*1200</f>
        <v>0</v>
      </c>
      <c r="E49" s="0" t="n">
        <f aca="false">E6*300</f>
        <v>9000</v>
      </c>
      <c r="F49" s="0" t="n">
        <f aca="false">SUM(B49:E49)</f>
        <v>66600</v>
      </c>
    </row>
    <row r="50" customFormat="false" ht="12.8" hidden="false" customHeight="false" outlineLevel="0" collapsed="false">
      <c r="A50" s="0" t="s">
        <v>13764</v>
      </c>
      <c r="B50" s="0" t="n">
        <f aca="false">B7*1254.56</f>
        <v>0</v>
      </c>
      <c r="C50" s="0" t="n">
        <f aca="false">C7*300</f>
        <v>0</v>
      </c>
      <c r="D50" s="0" t="n">
        <f aca="false">D7*1200</f>
        <v>0</v>
      </c>
      <c r="E50" s="0" t="n">
        <f aca="false">E7*300</f>
        <v>2700</v>
      </c>
      <c r="F50" s="0" t="n">
        <f aca="false">SUM(B50:E50)</f>
        <v>2700</v>
      </c>
    </row>
    <row r="51" customFormat="false" ht="12.8" hidden="false" customHeight="false" outlineLevel="0" collapsed="false">
      <c r="A51" s="0" t="s">
        <v>18391</v>
      </c>
      <c r="B51" s="0" t="n">
        <f aca="false">B8*1254.56</f>
        <v>0</v>
      </c>
      <c r="C51" s="0" t="n">
        <f aca="false">C8*300</f>
        <v>0</v>
      </c>
      <c r="D51" s="0" t="n">
        <f aca="false">D8*1200</f>
        <v>0</v>
      </c>
      <c r="E51" s="0" t="n">
        <f aca="false">E8*300</f>
        <v>15600</v>
      </c>
      <c r="F51" s="0" t="n">
        <f aca="false">SUM(B51:E51)</f>
        <v>15600</v>
      </c>
    </row>
    <row r="52" customFormat="false" ht="12.8" hidden="false" customHeight="false" outlineLevel="0" collapsed="false">
      <c r="A52" s="0" t="s">
        <v>4925</v>
      </c>
      <c r="B52" s="0" t="n">
        <f aca="false">B9*1254.56</f>
        <v>0</v>
      </c>
      <c r="C52" s="0" t="n">
        <f aca="false">C9*300</f>
        <v>3900</v>
      </c>
      <c r="D52" s="0" t="n">
        <f aca="false">D9*1200</f>
        <v>0</v>
      </c>
      <c r="E52" s="0" t="n">
        <f aca="false">E9*300</f>
        <v>0</v>
      </c>
      <c r="F52" s="0" t="n">
        <f aca="false">SUM(B52:E52)</f>
        <v>3900</v>
      </c>
    </row>
    <row r="53" customFormat="false" ht="12.8" hidden="false" customHeight="false" outlineLevel="0" collapsed="false">
      <c r="A53" s="0" t="s">
        <v>3317</v>
      </c>
      <c r="B53" s="0" t="n">
        <f aca="false">B10*1254.56</f>
        <v>0</v>
      </c>
      <c r="C53" s="0" t="n">
        <f aca="false">C10*300</f>
        <v>0</v>
      </c>
      <c r="D53" s="0" t="n">
        <f aca="false">D10*1200</f>
        <v>97200</v>
      </c>
      <c r="E53" s="0" t="n">
        <f aca="false">E10*300</f>
        <v>30000</v>
      </c>
      <c r="F53" s="0" t="n">
        <f aca="false">SUM(B53:E53)</f>
        <v>127200</v>
      </c>
    </row>
    <row r="54" customFormat="false" ht="12.8" hidden="false" customHeight="false" outlineLevel="0" collapsed="false">
      <c r="A54" s="0" t="s">
        <v>5560</v>
      </c>
      <c r="B54" s="0" t="n">
        <f aca="false">B11*1254.56</f>
        <v>0</v>
      </c>
      <c r="C54" s="0" t="n">
        <f aca="false">C11*300</f>
        <v>0</v>
      </c>
      <c r="D54" s="0" t="n">
        <f aca="false">D11*1200</f>
        <v>0</v>
      </c>
      <c r="E54" s="0" t="n">
        <f aca="false">E11*300</f>
        <v>12300</v>
      </c>
      <c r="F54" s="0" t="n">
        <f aca="false">SUM(B54:E54)</f>
        <v>12300</v>
      </c>
    </row>
    <row r="55" customFormat="false" ht="12.8" hidden="false" customHeight="false" outlineLevel="0" collapsed="false">
      <c r="A55" s="0" t="s">
        <v>16351</v>
      </c>
      <c r="B55" s="0" t="n">
        <f aca="false">B12*1254.56</f>
        <v>0</v>
      </c>
      <c r="C55" s="0" t="n">
        <f aca="false">C12*300</f>
        <v>24600</v>
      </c>
      <c r="D55" s="0" t="n">
        <f aca="false">D12*1200</f>
        <v>0</v>
      </c>
      <c r="E55" s="0" t="n">
        <f aca="false">E12*300</f>
        <v>18000</v>
      </c>
      <c r="F55" s="0" t="n">
        <f aca="false">SUM(B55:E55)</f>
        <v>42600</v>
      </c>
    </row>
    <row r="56" customFormat="false" ht="12.8" hidden="false" customHeight="false" outlineLevel="0" collapsed="false">
      <c r="A56" s="0" t="s">
        <v>17409</v>
      </c>
      <c r="B56" s="0" t="n">
        <f aca="false">B13*1254.56</f>
        <v>0</v>
      </c>
      <c r="C56" s="0" t="n">
        <f aca="false">C13*300</f>
        <v>16800</v>
      </c>
      <c r="D56" s="0" t="n">
        <f aca="false">D13*1200</f>
        <v>0</v>
      </c>
      <c r="E56" s="0" t="n">
        <f aca="false">E13*300</f>
        <v>4800</v>
      </c>
      <c r="F56" s="0" t="n">
        <f aca="false">SUM(B56:E56)</f>
        <v>21600</v>
      </c>
    </row>
    <row r="57" customFormat="false" ht="12.8" hidden="false" customHeight="false" outlineLevel="0" collapsed="false">
      <c r="A57" s="0" t="s">
        <v>14091</v>
      </c>
      <c r="B57" s="0" t="n">
        <f aca="false">B14*1254.56</f>
        <v>0</v>
      </c>
      <c r="C57" s="0" t="n">
        <f aca="false">C14*300</f>
        <v>49500</v>
      </c>
      <c r="D57" s="0" t="n">
        <f aca="false">D14*1200</f>
        <v>0</v>
      </c>
      <c r="E57" s="0" t="n">
        <f aca="false">E14*300</f>
        <v>0</v>
      </c>
      <c r="F57" s="0" t="n">
        <f aca="false">SUM(B57:E57)</f>
        <v>49500</v>
      </c>
    </row>
    <row r="58" customFormat="false" ht="12.8" hidden="false" customHeight="false" outlineLevel="0" collapsed="false">
      <c r="A58" s="0" t="s">
        <v>509</v>
      </c>
      <c r="B58" s="0" t="n">
        <f aca="false">B15*1254.56</f>
        <v>0</v>
      </c>
      <c r="C58" s="0" t="n">
        <f aca="false">C15*300</f>
        <v>4800</v>
      </c>
      <c r="D58" s="0" t="n">
        <f aca="false">D15*1200</f>
        <v>0</v>
      </c>
      <c r="E58" s="0" t="n">
        <f aca="false">E15*300</f>
        <v>0</v>
      </c>
      <c r="F58" s="0" t="n">
        <f aca="false">SUM(B58:E58)</f>
        <v>4800</v>
      </c>
    </row>
    <row r="59" customFormat="false" ht="12.8" hidden="false" customHeight="false" outlineLevel="0" collapsed="false">
      <c r="A59" s="0" t="s">
        <v>15780</v>
      </c>
      <c r="B59" s="0" t="n">
        <f aca="false">B16*1254.56</f>
        <v>0</v>
      </c>
      <c r="C59" s="0" t="n">
        <f aca="false">C16*300</f>
        <v>900</v>
      </c>
      <c r="D59" s="0" t="n">
        <f aca="false">D16*1200</f>
        <v>0</v>
      </c>
      <c r="E59" s="0" t="n">
        <f aca="false">E16*300</f>
        <v>0</v>
      </c>
      <c r="F59" s="0" t="n">
        <f aca="false">SUM(B59:E59)</f>
        <v>900</v>
      </c>
    </row>
    <row r="60" customFormat="false" ht="12.8" hidden="false" customHeight="false" outlineLevel="0" collapsed="false">
      <c r="A60" s="0" t="s">
        <v>18392</v>
      </c>
      <c r="B60" s="0" t="n">
        <f aca="false">B17*1254.56</f>
        <v>0</v>
      </c>
      <c r="C60" s="0" t="n">
        <f aca="false">C17*300</f>
        <v>0</v>
      </c>
      <c r="D60" s="0" t="n">
        <f aca="false">D17*1200</f>
        <v>0</v>
      </c>
      <c r="E60" s="0" t="n">
        <f aca="false">E17*300</f>
        <v>4500</v>
      </c>
      <c r="F60" s="0" t="n">
        <f aca="false">SUM(B60:E60)</f>
        <v>4500</v>
      </c>
    </row>
    <row r="61" customFormat="false" ht="12.8" hidden="false" customHeight="false" outlineLevel="0" collapsed="false">
      <c r="A61" s="0" t="s">
        <v>13092</v>
      </c>
      <c r="B61" s="0" t="n">
        <f aca="false">B18*1254.56</f>
        <v>0</v>
      </c>
      <c r="C61" s="0" t="n">
        <f aca="false">C18*300</f>
        <v>7200</v>
      </c>
      <c r="D61" s="0" t="n">
        <f aca="false">D18*1200</f>
        <v>0</v>
      </c>
      <c r="E61" s="0" t="n">
        <f aca="false">E18*300</f>
        <v>0</v>
      </c>
      <c r="F61" s="0" t="n">
        <f aca="false">SUM(B61:E61)</f>
        <v>7200</v>
      </c>
    </row>
    <row r="62" customFormat="false" ht="12.8" hidden="false" customHeight="false" outlineLevel="0" collapsed="false">
      <c r="A62" s="0" t="s">
        <v>16397</v>
      </c>
      <c r="B62" s="0" t="n">
        <f aca="false">B19*1254.56</f>
        <v>12545.6</v>
      </c>
      <c r="C62" s="0" t="n">
        <f aca="false">C19*300</f>
        <v>28500</v>
      </c>
      <c r="D62" s="0" t="n">
        <f aca="false">D19*1200</f>
        <v>0</v>
      </c>
      <c r="E62" s="0" t="n">
        <f aca="false">E19*300</f>
        <v>0</v>
      </c>
      <c r="F62" s="0" t="n">
        <f aca="false">SUM(B62:E62)</f>
        <v>41045.6</v>
      </c>
    </row>
    <row r="63" customFormat="false" ht="12.8" hidden="false" customHeight="false" outlineLevel="0" collapsed="false">
      <c r="A63" s="0" t="s">
        <v>16436</v>
      </c>
      <c r="B63" s="0" t="n">
        <f aca="false">B20*1254.56</f>
        <v>0</v>
      </c>
      <c r="C63" s="0" t="n">
        <f aca="false">C20*300</f>
        <v>4200</v>
      </c>
      <c r="D63" s="0" t="n">
        <f aca="false">D20*1200</f>
        <v>0</v>
      </c>
      <c r="E63" s="0" t="n">
        <f aca="false">E20*300</f>
        <v>0</v>
      </c>
      <c r="F63" s="0" t="n">
        <f aca="false">SUM(B63:E63)</f>
        <v>4200</v>
      </c>
    </row>
    <row r="64" customFormat="false" ht="12.8" hidden="false" customHeight="false" outlineLevel="0" collapsed="false">
      <c r="A64" s="0" t="s">
        <v>11720</v>
      </c>
      <c r="B64" s="0" t="n">
        <f aca="false">B21*1254.56</f>
        <v>0</v>
      </c>
      <c r="C64" s="0" t="n">
        <f aca="false">C21*300</f>
        <v>2700</v>
      </c>
      <c r="D64" s="0" t="n">
        <f aca="false">D21*1200</f>
        <v>0</v>
      </c>
      <c r="E64" s="0" t="n">
        <f aca="false">E21*300</f>
        <v>0</v>
      </c>
      <c r="F64" s="0" t="n">
        <f aca="false">SUM(B64:E64)</f>
        <v>2700</v>
      </c>
    </row>
    <row r="65" customFormat="false" ht="12.8" hidden="false" customHeight="false" outlineLevel="0" collapsed="false">
      <c r="A65" s="0" t="s">
        <v>18393</v>
      </c>
      <c r="B65" s="0" t="n">
        <f aca="false">B22*1254.56</f>
        <v>0</v>
      </c>
      <c r="C65" s="0" t="n">
        <f aca="false">C22*300</f>
        <v>3000</v>
      </c>
      <c r="D65" s="0" t="n">
        <f aca="false">D22*1200</f>
        <v>0</v>
      </c>
      <c r="E65" s="0" t="n">
        <f aca="false">E22*300</f>
        <v>0</v>
      </c>
      <c r="F65" s="0" t="n">
        <f aca="false">SUM(B65:E65)</f>
        <v>3000</v>
      </c>
    </row>
    <row r="66" customFormat="false" ht="12.8" hidden="false" customHeight="false" outlineLevel="0" collapsed="false">
      <c r="A66" s="0" t="s">
        <v>9960</v>
      </c>
      <c r="B66" s="0" t="n">
        <f aca="false">B23*1254.56</f>
        <v>0</v>
      </c>
      <c r="C66" s="0" t="n">
        <f aca="false">C23*300</f>
        <v>1500</v>
      </c>
      <c r="D66" s="0" t="n">
        <f aca="false">D23*1200</f>
        <v>0</v>
      </c>
      <c r="E66" s="0" t="n">
        <f aca="false">E23*300</f>
        <v>0</v>
      </c>
      <c r="F66" s="0" t="n">
        <f aca="false">SUM(B66:E66)</f>
        <v>1500</v>
      </c>
    </row>
    <row r="67" customFormat="false" ht="12.8" hidden="false" customHeight="false" outlineLevel="0" collapsed="false">
      <c r="A67" s="0" t="s">
        <v>15902</v>
      </c>
      <c r="B67" s="0" t="n">
        <f aca="false">B24*1254.56</f>
        <v>0</v>
      </c>
      <c r="C67" s="0" t="n">
        <f aca="false">C24*300</f>
        <v>6300</v>
      </c>
      <c r="D67" s="0" t="n">
        <f aca="false">D24*1200</f>
        <v>0</v>
      </c>
      <c r="E67" s="0" t="n">
        <f aca="false">E24*300</f>
        <v>0</v>
      </c>
      <c r="F67" s="0" t="n">
        <f aca="false">SUM(B67:E67)</f>
        <v>6300</v>
      </c>
    </row>
    <row r="68" customFormat="false" ht="12.8" hidden="false" customHeight="false" outlineLevel="0" collapsed="false">
      <c r="A68" s="0" t="s">
        <v>12263</v>
      </c>
      <c r="B68" s="0" t="n">
        <f aca="false">B25*1254.56</f>
        <v>0</v>
      </c>
      <c r="C68" s="0" t="n">
        <f aca="false">C25*300</f>
        <v>34200</v>
      </c>
      <c r="D68" s="0" t="n">
        <f aca="false">D25*1200</f>
        <v>0</v>
      </c>
      <c r="E68" s="0" t="n">
        <f aca="false">E25*300</f>
        <v>0</v>
      </c>
      <c r="F68" s="0" t="n">
        <f aca="false">SUM(B68:E68)</f>
        <v>34200</v>
      </c>
    </row>
    <row r="69" customFormat="false" ht="12.8" hidden="false" customHeight="false" outlineLevel="0" collapsed="false">
      <c r="A69" s="0" t="s">
        <v>799</v>
      </c>
      <c r="B69" s="0" t="n">
        <f aca="false">B26*1254.56</f>
        <v>186929.44</v>
      </c>
      <c r="C69" s="0" t="n">
        <f aca="false">C26*300</f>
        <v>600</v>
      </c>
      <c r="D69" s="0" t="n">
        <f aca="false">D26*1200</f>
        <v>0</v>
      </c>
      <c r="E69" s="0" t="n">
        <f aca="false">E26*300</f>
        <v>0</v>
      </c>
      <c r="F69" s="0" t="n">
        <f aca="false">SUM(B69:E69)</f>
        <v>187529.44</v>
      </c>
    </row>
    <row r="70" customFormat="false" ht="12.8" hidden="false" customHeight="false" outlineLevel="0" collapsed="false">
      <c r="A70" s="0" t="s">
        <v>10112</v>
      </c>
      <c r="B70" s="0" t="n">
        <f aca="false">B27*1254.56</f>
        <v>0</v>
      </c>
      <c r="C70" s="0" t="n">
        <f aca="false">C27*300</f>
        <v>0</v>
      </c>
      <c r="D70" s="0" t="n">
        <f aca="false">D27*1200</f>
        <v>0</v>
      </c>
      <c r="E70" s="0" t="n">
        <f aca="false">E27*300</f>
        <v>21900</v>
      </c>
      <c r="F70" s="0" t="n">
        <f aca="false">SUM(B70:E70)</f>
        <v>21900</v>
      </c>
    </row>
    <row r="71" customFormat="false" ht="12.8" hidden="false" customHeight="false" outlineLevel="0" collapsed="false">
      <c r="A71" s="0" t="s">
        <v>18394</v>
      </c>
      <c r="B71" s="0" t="n">
        <f aca="false">B28*1254.56</f>
        <v>0</v>
      </c>
      <c r="C71" s="0" t="n">
        <f aca="false">C28*300</f>
        <v>0</v>
      </c>
      <c r="D71" s="0" t="n">
        <f aca="false">D28*1200</f>
        <v>0</v>
      </c>
      <c r="E71" s="0" t="n">
        <f aca="false">E28*300</f>
        <v>1200</v>
      </c>
      <c r="F71" s="0" t="n">
        <f aca="false">SUM(B71:E71)</f>
        <v>1200</v>
      </c>
    </row>
    <row r="72" customFormat="false" ht="12.8" hidden="false" customHeight="false" outlineLevel="0" collapsed="false">
      <c r="A72" s="0" t="s">
        <v>10141</v>
      </c>
      <c r="B72" s="0" t="n">
        <f aca="false">B29*1254.56</f>
        <v>0</v>
      </c>
      <c r="C72" s="0" t="n">
        <f aca="false">C29*300</f>
        <v>0</v>
      </c>
      <c r="D72" s="0" t="n">
        <f aca="false">D29*1200</f>
        <v>0</v>
      </c>
      <c r="E72" s="0" t="n">
        <f aca="false">E29*300</f>
        <v>14100</v>
      </c>
      <c r="F72" s="0" t="n">
        <f aca="false">SUM(B72:E72)</f>
        <v>14100</v>
      </c>
    </row>
    <row r="73" customFormat="false" ht="12.8" hidden="false" customHeight="false" outlineLevel="0" collapsed="false">
      <c r="A73" s="0" t="s">
        <v>4301</v>
      </c>
      <c r="B73" s="0" t="n">
        <f aca="false">B30*1254.56</f>
        <v>0</v>
      </c>
      <c r="C73" s="0" t="n">
        <f aca="false">C30*300</f>
        <v>59400</v>
      </c>
      <c r="D73" s="0" t="n">
        <f aca="false">D30*1200</f>
        <v>0</v>
      </c>
      <c r="E73" s="0" t="n">
        <f aca="false">E30*300</f>
        <v>0</v>
      </c>
      <c r="F73" s="0" t="n">
        <f aca="false">SUM(B73:E73)</f>
        <v>59400</v>
      </c>
    </row>
    <row r="74" customFormat="false" ht="12.8" hidden="false" customHeight="false" outlineLevel="0" collapsed="false">
      <c r="A74" s="0" t="s">
        <v>18395</v>
      </c>
      <c r="B74" s="0" t="n">
        <f aca="false">B31*1254.56</f>
        <v>0</v>
      </c>
      <c r="C74" s="0" t="n">
        <f aca="false">C31*300</f>
        <v>6600</v>
      </c>
      <c r="D74" s="0" t="n">
        <f aca="false">D31*1200</f>
        <v>0</v>
      </c>
      <c r="E74" s="0" t="n">
        <f aca="false">E31*300</f>
        <v>0</v>
      </c>
      <c r="F74" s="0" t="n">
        <f aca="false">SUM(B74:E74)</f>
        <v>6600</v>
      </c>
    </row>
    <row r="75" customFormat="false" ht="12.8" hidden="false" customHeight="false" outlineLevel="0" collapsed="false">
      <c r="A75" s="0" t="s">
        <v>12644</v>
      </c>
      <c r="B75" s="0" t="n">
        <f aca="false">B32*1254.56</f>
        <v>0</v>
      </c>
      <c r="C75" s="0" t="n">
        <f aca="false">C32*300</f>
        <v>2100</v>
      </c>
      <c r="D75" s="0" t="n">
        <f aca="false">D32*1200</f>
        <v>0</v>
      </c>
      <c r="E75" s="0" t="n">
        <f aca="false">E32*300</f>
        <v>0</v>
      </c>
      <c r="F75" s="0" t="n">
        <f aca="false">SUM(B75:E75)</f>
        <v>2100</v>
      </c>
    </row>
    <row r="76" customFormat="false" ht="12.8" hidden="false" customHeight="false" outlineLevel="0" collapsed="false">
      <c r="A76" s="0" t="s">
        <v>18396</v>
      </c>
      <c r="B76" s="0" t="n">
        <f aca="false">B33*1254.56</f>
        <v>0</v>
      </c>
      <c r="C76" s="0" t="n">
        <f aca="false">C33*300</f>
        <v>23400</v>
      </c>
      <c r="D76" s="0" t="n">
        <f aca="false">D33*1200</f>
        <v>0</v>
      </c>
      <c r="E76" s="0" t="n">
        <f aca="false">E33*300</f>
        <v>0</v>
      </c>
      <c r="F76" s="0" t="n">
        <f aca="false">SUM(B76:E76)</f>
        <v>23400</v>
      </c>
    </row>
    <row r="77" customFormat="false" ht="12.8" hidden="false" customHeight="false" outlineLevel="0" collapsed="false">
      <c r="A77" s="0" t="s">
        <v>18397</v>
      </c>
      <c r="B77" s="0" t="n">
        <f aca="false">B34*1254.56</f>
        <v>391422.72</v>
      </c>
      <c r="C77" s="0" t="n">
        <f aca="false">C34*300</f>
        <v>46500</v>
      </c>
      <c r="D77" s="0" t="n">
        <f aca="false">D34*1200</f>
        <v>0</v>
      </c>
      <c r="E77" s="0" t="n">
        <f aca="false">E34*300</f>
        <v>0</v>
      </c>
      <c r="F77" s="0" t="n">
        <f aca="false">SUM(B77:E77)</f>
        <v>437922.72</v>
      </c>
    </row>
    <row r="78" customFormat="false" ht="12.8" hidden="false" customHeight="false" outlineLevel="0" collapsed="false">
      <c r="A78" s="0" t="s">
        <v>1054</v>
      </c>
      <c r="B78" s="0" t="n">
        <f aca="false">B35*1254.56</f>
        <v>0</v>
      </c>
      <c r="C78" s="0" t="n">
        <f aca="false">C35*300</f>
        <v>11100</v>
      </c>
      <c r="D78" s="0" t="n">
        <f aca="false">D35*1200</f>
        <v>0</v>
      </c>
      <c r="E78" s="0" t="n">
        <f aca="false">E35*300</f>
        <v>0</v>
      </c>
      <c r="F78" s="0" t="n">
        <f aca="false">SUM(B78:E78)</f>
        <v>11100</v>
      </c>
    </row>
    <row r="79" customFormat="false" ht="12.8" hidden="false" customHeight="false" outlineLevel="0" collapsed="false">
      <c r="A79" s="0" t="s">
        <v>18398</v>
      </c>
      <c r="B79" s="0" t="n">
        <f aca="false">B36*1254.56</f>
        <v>682480.64</v>
      </c>
      <c r="C79" s="0" t="n">
        <f aca="false">C36*300</f>
        <v>581400</v>
      </c>
      <c r="D79" s="0" t="n">
        <f aca="false">D36*1200</f>
        <v>144000</v>
      </c>
      <c r="E79" s="0" t="n">
        <f aca="false">E36*300</f>
        <v>141300</v>
      </c>
      <c r="F79" s="0" t="n">
        <f aca="false">SUM(B79:E79)</f>
        <v>1549180.64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0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O43" activeCellId="0" sqref="O43"/>
    </sheetView>
  </sheetViews>
  <sheetFormatPr defaultColWidth="11.89453125" defaultRowHeight="12.8" zeroHeight="false" outlineLevelRow="0" outlineLevelCol="0"/>
  <cols>
    <col collapsed="false" customWidth="true" hidden="false" outlineLevel="0" max="1" min="1" style="0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18406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18407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18408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18409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18411</v>
      </c>
      <c r="E7" s="16"/>
      <c r="F7" s="16" t="s">
        <v>18412</v>
      </c>
      <c r="G7" s="16"/>
      <c r="H7" s="16" t="s">
        <v>18413</v>
      </c>
      <c r="I7" s="16"/>
      <c r="J7" s="18" t="s">
        <v>18414</v>
      </c>
      <c r="K7" s="18"/>
      <c r="L7" s="18" t="s">
        <v>18415</v>
      </c>
      <c r="M7" s="18"/>
      <c r="N7" s="18" t="s">
        <v>18398</v>
      </c>
      <c r="O7" s="18"/>
    </row>
    <row r="8" customFormat="false" ht="12.8" hidden="false" customHeight="false" outlineLevel="0" collapsed="false">
      <c r="B8" s="18" t="s">
        <v>18387</v>
      </c>
      <c r="C8" s="18" t="s">
        <v>18416</v>
      </c>
      <c r="D8" s="18" t="s">
        <v>18417</v>
      </c>
      <c r="E8" s="19" t="s">
        <v>18418</v>
      </c>
      <c r="F8" s="18" t="s">
        <v>18417</v>
      </c>
      <c r="G8" s="19" t="s">
        <v>18418</v>
      </c>
      <c r="H8" s="18" t="s">
        <v>18417</v>
      </c>
      <c r="I8" s="19" t="s">
        <v>18418</v>
      </c>
      <c r="J8" s="18" t="s">
        <v>18419</v>
      </c>
      <c r="K8" s="19" t="s">
        <v>18418</v>
      </c>
      <c r="L8" s="18" t="s">
        <v>18419</v>
      </c>
      <c r="M8" s="19" t="s">
        <v>18418</v>
      </c>
      <c r="N8" s="18" t="s">
        <v>18419</v>
      </c>
      <c r="O8" s="19" t="s">
        <v>18418</v>
      </c>
    </row>
    <row r="9" customFormat="false" ht="12.8" hidden="false" customHeight="false" outlineLevel="0" collapsed="false">
      <c r="A9" s="0" t="str">
        <f aca="false">LEFT(B9,7)</f>
        <v>0019259</v>
      </c>
      <c r="B9" s="17" t="s">
        <v>11565</v>
      </c>
      <c r="C9" s="17" t="e">
        <f aca="false">VLOOKUP(A9,bsia,3,0)</f>
        <v>#N/A</v>
      </c>
      <c r="D9" s="17" t="n">
        <f aca="false">VLOOKUP(B9,Gera,2,0)</f>
        <v>649</v>
      </c>
      <c r="E9" s="17" t="n">
        <f aca="false">VLOOKUP(B9,Gera,3,0)</f>
        <v>450500.31</v>
      </c>
      <c r="F9" s="17"/>
      <c r="G9" s="20"/>
      <c r="H9" s="17" t="n">
        <f aca="false">VLOOKUP(B9,santa,2,0)</f>
        <v>519</v>
      </c>
      <c r="I9" s="17" t="n">
        <f aca="false">VLOOKUP(B9,santa,3,0)</f>
        <v>375898.32</v>
      </c>
      <c r="J9" s="17" t="n">
        <f aca="false">VLOOKUP(B9,pac,6,0)</f>
        <v>649</v>
      </c>
      <c r="K9" s="17" t="n">
        <f aca="false">VLOOKUP(B9,paca,6,0)</f>
        <v>92550</v>
      </c>
      <c r="L9" s="17" t="n">
        <f aca="false">VLOOKUP(B9,pre,6,0)</f>
        <v>649</v>
      </c>
      <c r="M9" s="17" t="n">
        <f aca="false">VLOOKUP(B9,prea,6,0)</f>
        <v>229800</v>
      </c>
      <c r="N9" s="17" t="n">
        <f aca="false">D9</f>
        <v>649</v>
      </c>
      <c r="O9" s="20" t="n">
        <f aca="false">K9+M9</f>
        <v>322350</v>
      </c>
    </row>
    <row r="10" customFormat="false" ht="12.8" hidden="false" customHeight="false" outlineLevel="0" collapsed="false">
      <c r="A10" s="0" t="str">
        <f aca="false">LEFT(B10,7)</f>
        <v>0610062</v>
      </c>
      <c r="B10" s="17" t="s">
        <v>7354</v>
      </c>
      <c r="C10" s="17" t="e">
        <f aca="false">VLOOKUP(A10,bsia,3,0)</f>
        <v>#N/A</v>
      </c>
      <c r="D10" s="17" t="n">
        <f aca="false">VLOOKUP(B10,Gera,2,0)</f>
        <v>17</v>
      </c>
      <c r="E10" s="17" t="n">
        <f aca="false">VLOOKUP(B10,Gera,3,0)</f>
        <v>13117.2</v>
      </c>
      <c r="F10" s="17"/>
      <c r="G10" s="20"/>
      <c r="H10" s="17" t="e">
        <f aca="false">VLOOKUP(B10,santa,2,0)</f>
        <v>#N/A</v>
      </c>
      <c r="I10" s="17" t="e">
        <f aca="false">VLOOKUP(B10,santa,3,0)</f>
        <v>#N/A</v>
      </c>
      <c r="J10" s="17" t="n">
        <f aca="false">VLOOKUP(B10,pac,6,0)</f>
        <v>17</v>
      </c>
      <c r="K10" s="17" t="n">
        <f aca="false">VLOOKUP(B10,paca,6,0)</f>
        <v>2550</v>
      </c>
      <c r="L10" s="17" t="n">
        <f aca="false">VLOOKUP(B10,pre,6,0)</f>
        <v>17</v>
      </c>
      <c r="M10" s="17" t="n">
        <f aca="false">VLOOKUP(B10,prea,6,0)</f>
        <v>5100</v>
      </c>
      <c r="N10" s="17" t="n">
        <f aca="false">D10</f>
        <v>17</v>
      </c>
      <c r="O10" s="20" t="n">
        <f aca="false">K10+M10</f>
        <v>7650</v>
      </c>
    </row>
    <row r="11" customFormat="false" ht="12.8" hidden="false" customHeight="false" outlineLevel="0" collapsed="false">
      <c r="A11" s="0" t="str">
        <f aca="false">LEFT(B11,7)</f>
        <v>0875740</v>
      </c>
      <c r="B11" s="17" t="s">
        <v>18280</v>
      </c>
      <c r="C11" s="17" t="e">
        <f aca="false">VLOOKUP(A11,bsia,3,0)</f>
        <v>#N/A</v>
      </c>
      <c r="D11" s="17" t="n">
        <f aca="false">VLOOKUP(B11,Gera,2,0)</f>
        <v>17</v>
      </c>
      <c r="E11" s="17" t="n">
        <f aca="false">VLOOKUP(B11,Gera,3,0)</f>
        <v>5113.26</v>
      </c>
      <c r="F11" s="17"/>
      <c r="G11" s="20"/>
      <c r="H11" s="17" t="e">
        <f aca="false">VLOOKUP(B11,santa,2,0)</f>
        <v>#N/A</v>
      </c>
      <c r="I11" s="17" t="e">
        <f aca="false">VLOOKUP(B11,santa,3,0)</f>
        <v>#N/A</v>
      </c>
      <c r="J11" s="17" t="n">
        <f aca="false">VLOOKUP(B11,pac,6,0)</f>
        <v>17</v>
      </c>
      <c r="K11" s="17" t="n">
        <f aca="false">VLOOKUP(B11,paca,6,0)</f>
        <v>5100</v>
      </c>
      <c r="L11" s="17" t="n">
        <f aca="false">VLOOKUP(B11,pre,6,0)</f>
        <v>17</v>
      </c>
      <c r="M11" s="17" t="n">
        <f aca="false">VLOOKUP(B11,prea,6,0)</f>
        <v>5100</v>
      </c>
      <c r="N11" s="17" t="n">
        <f aca="false">D11</f>
        <v>17</v>
      </c>
      <c r="O11" s="20" t="n">
        <f aca="false">K11+M11</f>
        <v>10200</v>
      </c>
    </row>
    <row r="12" customFormat="false" ht="12.8" hidden="false" customHeight="false" outlineLevel="0" collapsed="false">
      <c r="A12" s="0" t="str">
        <f aca="false">LEFT(B12,7)</f>
        <v>2306336</v>
      </c>
      <c r="B12" s="17" t="s">
        <v>2665</v>
      </c>
      <c r="C12" s="17" t="str">
        <f aca="false">VLOOKUP(A12,bsia,3,0)</f>
        <v>420890 Jaraguá do Sul</v>
      </c>
      <c r="D12" s="17" t="n">
        <f aca="false">VLOOKUP(B12,Gera,2,0)</f>
        <v>73</v>
      </c>
      <c r="E12" s="17" t="n">
        <f aca="false">VLOOKUP(B12,Gera,3,0)</f>
        <v>45791.44</v>
      </c>
      <c r="F12" s="17"/>
      <c r="G12" s="20"/>
      <c r="H12" s="17" t="n">
        <f aca="false">VLOOKUP(B12,santa,2,0)</f>
        <v>73</v>
      </c>
      <c r="I12" s="17" t="n">
        <f aca="false">VLOOKUP(B12,santa,3,0)</f>
        <v>45791.44</v>
      </c>
      <c r="J12" s="17" t="n">
        <f aca="false">VLOOKUP(B12,pac,6,0)</f>
        <v>73</v>
      </c>
      <c r="K12" s="17" t="n">
        <f aca="false">VLOOKUP(B12,paca,6,0)</f>
        <v>0</v>
      </c>
      <c r="L12" s="17" t="n">
        <f aca="false">VLOOKUP(B12,pre,6,0)</f>
        <v>73</v>
      </c>
      <c r="M12" s="17" t="n">
        <f aca="false">VLOOKUP(B12,prea,6,0)</f>
        <v>91582.88</v>
      </c>
      <c r="N12" s="17" t="n">
        <f aca="false">D12</f>
        <v>73</v>
      </c>
      <c r="O12" s="20" t="n">
        <f aca="false">K12+M12</f>
        <v>91582.88</v>
      </c>
    </row>
    <row r="13" customFormat="false" ht="12.8" hidden="false" customHeight="false" outlineLevel="0" collapsed="false">
      <c r="A13" s="0" t="str">
        <f aca="false">LEFT(B13,7)</f>
        <v>2306344</v>
      </c>
      <c r="B13" s="17" t="s">
        <v>18390</v>
      </c>
      <c r="C13" s="17" t="str">
        <f aca="false">VLOOKUP(A13,bsia,3,0)</f>
        <v>420890 Jaraguá do Sul</v>
      </c>
      <c r="D13" s="17" t="n">
        <f aca="false">VLOOKUP(B13,Gera,2,0)</f>
        <v>222</v>
      </c>
      <c r="E13" s="17" t="n">
        <f aca="false">VLOOKUP(B13,Gera,3,0)</f>
        <v>157170.6</v>
      </c>
      <c r="F13" s="17"/>
      <c r="G13" s="20"/>
      <c r="H13" s="17" t="n">
        <f aca="false">VLOOKUP(B13,santa,2,0)</f>
        <v>192</v>
      </c>
      <c r="I13" s="17" t="n">
        <f aca="false">VLOOKUP(B13,santa,3,0)</f>
        <v>148147.2</v>
      </c>
      <c r="J13" s="17" t="n">
        <f aca="false">VLOOKUP(B13,pac,6,0)</f>
        <v>222</v>
      </c>
      <c r="K13" s="17" t="n">
        <f aca="false">VLOOKUP(B13,paca,6,0)</f>
        <v>37800</v>
      </c>
      <c r="L13" s="17" t="n">
        <f aca="false">VLOOKUP(B13,pre,6,0)</f>
        <v>222</v>
      </c>
      <c r="M13" s="17" t="n">
        <f aca="false">VLOOKUP(B13,prea,6,0)</f>
        <v>66600</v>
      </c>
      <c r="N13" s="17" t="n">
        <f aca="false">D13</f>
        <v>222</v>
      </c>
      <c r="O13" s="20" t="n">
        <f aca="false">K13+M13</f>
        <v>104400</v>
      </c>
    </row>
    <row r="14" customFormat="false" ht="12.8" hidden="false" customHeight="false" outlineLevel="0" collapsed="false">
      <c r="A14" s="0" t="str">
        <f aca="false">LEFT(B14,7)</f>
        <v>2335026</v>
      </c>
      <c r="B14" s="17" t="s">
        <v>13764</v>
      </c>
      <c r="C14" s="17" t="str">
        <f aca="false">VLOOKUP(A14,bsia,3,0)</f>
        <v>420200 Balneário Camboriú</v>
      </c>
      <c r="D14" s="17" t="n">
        <f aca="false">VLOOKUP(B14,Gera,2,0)</f>
        <v>9</v>
      </c>
      <c r="E14" s="17" t="n">
        <f aca="false">VLOOKUP(B14,Gera,3,0)</f>
        <v>2707.02</v>
      </c>
      <c r="F14" s="17"/>
      <c r="G14" s="20"/>
      <c r="H14" s="17" t="e">
        <f aca="false">VLOOKUP(B14,santa,2,0)</f>
        <v>#N/A</v>
      </c>
      <c r="I14" s="17" t="e">
        <f aca="false">VLOOKUP(B14,santa,3,0)</f>
        <v>#N/A</v>
      </c>
      <c r="J14" s="17" t="n">
        <f aca="false">VLOOKUP(B14,pac,6,0)</f>
        <v>9</v>
      </c>
      <c r="K14" s="17" t="n">
        <f aca="false">VLOOKUP(B14,paca,6,0)</f>
        <v>2700</v>
      </c>
      <c r="L14" s="17" t="n">
        <f aca="false">VLOOKUP(B14,pre,6,0)</f>
        <v>9</v>
      </c>
      <c r="M14" s="17" t="n">
        <f aca="false">VLOOKUP(B14,prea,6,0)</f>
        <v>2700</v>
      </c>
      <c r="N14" s="17" t="n">
        <f aca="false">D14</f>
        <v>9</v>
      </c>
      <c r="O14" s="20" t="n">
        <f aca="false">K14+M14</f>
        <v>5400</v>
      </c>
    </row>
    <row r="15" customFormat="false" ht="12.8" hidden="false" customHeight="false" outlineLevel="0" collapsed="false">
      <c r="A15" s="0" t="str">
        <f aca="false">LEFT(B15,7)</f>
        <v>2418177</v>
      </c>
      <c r="B15" s="17" t="s">
        <v>18391</v>
      </c>
      <c r="C15" s="17" t="str">
        <f aca="false">VLOOKUP(A15,bsia,3,0)</f>
        <v>421570 Santo Amaro da Imperatriz</v>
      </c>
      <c r="D15" s="17" t="n">
        <f aca="false">VLOOKUP(B15,Gera,2,0)</f>
        <v>52</v>
      </c>
      <c r="E15" s="17" t="n">
        <f aca="false">VLOOKUP(B15,Gera,3,0)</f>
        <v>15640.56</v>
      </c>
      <c r="F15" s="17"/>
      <c r="G15" s="20"/>
      <c r="H15" s="17" t="e">
        <f aca="false">VLOOKUP(B15,santa,2,0)</f>
        <v>#N/A</v>
      </c>
      <c r="I15" s="17" t="e">
        <f aca="false">VLOOKUP(B15,santa,3,0)</f>
        <v>#N/A</v>
      </c>
      <c r="J15" s="17" t="n">
        <f aca="false">VLOOKUP(B15,pac,6,0)</f>
        <v>52</v>
      </c>
      <c r="K15" s="17" t="n">
        <f aca="false">VLOOKUP(B15,paca,6,0)</f>
        <v>15600</v>
      </c>
      <c r="L15" s="17" t="n">
        <f aca="false">VLOOKUP(B15,pre,6,0)</f>
        <v>52</v>
      </c>
      <c r="M15" s="17" t="n">
        <f aca="false">VLOOKUP(B15,prea,6,0)</f>
        <v>15600</v>
      </c>
      <c r="N15" s="17" t="n">
        <f aca="false">D15</f>
        <v>52</v>
      </c>
      <c r="O15" s="20" t="n">
        <f aca="false">K15+M15</f>
        <v>31200</v>
      </c>
    </row>
    <row r="16" customFormat="false" ht="12.8" hidden="false" customHeight="false" outlineLevel="0" collapsed="false">
      <c r="A16" s="0" t="str">
        <f aca="false">LEFT(B16,7)</f>
        <v>2491249</v>
      </c>
      <c r="B16" s="17" t="s">
        <v>4925</v>
      </c>
      <c r="C16" s="17" t="str">
        <f aca="false">VLOOKUP(A16,bsia,3,0)</f>
        <v>420380 Canoinhas</v>
      </c>
      <c r="D16" s="17" t="n">
        <f aca="false">VLOOKUP(B16,Gera,2,0)</f>
        <v>13</v>
      </c>
      <c r="E16" s="17" t="n">
        <f aca="false">VLOOKUP(B16,Gera,3,0)</f>
        <v>10030.8</v>
      </c>
      <c r="F16" s="17"/>
      <c r="G16" s="20"/>
      <c r="H16" s="17" t="e">
        <f aca="false">VLOOKUP(B16,santa,2,0)</f>
        <v>#N/A</v>
      </c>
      <c r="I16" s="17" t="e">
        <f aca="false">VLOOKUP(B16,santa,3,0)</f>
        <v>#N/A</v>
      </c>
      <c r="J16" s="17" t="n">
        <f aca="false">VLOOKUP(B16,pac,6,0)</f>
        <v>13</v>
      </c>
      <c r="K16" s="17" t="n">
        <f aca="false">VLOOKUP(B16,paca,6,0)</f>
        <v>1950</v>
      </c>
      <c r="L16" s="17" t="n">
        <f aca="false">VLOOKUP(B16,pre,6,0)</f>
        <v>13</v>
      </c>
      <c r="M16" s="17" t="n">
        <f aca="false">VLOOKUP(B16,prea,6,0)</f>
        <v>3900</v>
      </c>
      <c r="N16" s="17" t="n">
        <f aca="false">D16</f>
        <v>13</v>
      </c>
      <c r="O16" s="20" t="n">
        <f aca="false">K16+M16</f>
        <v>5850</v>
      </c>
    </row>
    <row r="17" customFormat="false" ht="12.8" hidden="false" customHeight="false" outlineLevel="0" collapsed="false">
      <c r="A17" s="0" t="str">
        <f aca="false">LEFT(B17,7)</f>
        <v>2521296</v>
      </c>
      <c r="B17" s="17" t="s">
        <v>3317</v>
      </c>
      <c r="C17" s="17" t="str">
        <f aca="false">VLOOKUP(A17,bsia,3,0)</f>
        <v>420910 Joinville</v>
      </c>
      <c r="D17" s="17" t="n">
        <f aca="false">VLOOKUP(B17,Gera,2,0)</f>
        <v>181</v>
      </c>
      <c r="E17" s="17" t="n">
        <f aca="false">VLOOKUP(B17,Gera,3,0)</f>
        <v>65626.47</v>
      </c>
      <c r="F17" s="17"/>
      <c r="G17" s="20"/>
      <c r="H17" s="17" t="e">
        <f aca="false">VLOOKUP(B17,santa,2,0)</f>
        <v>#N/A</v>
      </c>
      <c r="I17" s="17" t="e">
        <f aca="false">VLOOKUP(B17,santa,3,0)</f>
        <v>#N/A</v>
      </c>
      <c r="J17" s="17" t="n">
        <f aca="false">VLOOKUP(B17,pac,6,0)</f>
        <v>181</v>
      </c>
      <c r="K17" s="17" t="n">
        <f aca="false">VLOOKUP(B17,paca,6,0)</f>
        <v>30000</v>
      </c>
      <c r="L17" s="17" t="n">
        <f aca="false">VLOOKUP(B17,pre,6,0)</f>
        <v>181</v>
      </c>
      <c r="M17" s="17" t="n">
        <f aca="false">VLOOKUP(B17,prea,6,0)</f>
        <v>127200</v>
      </c>
      <c r="N17" s="17" t="n">
        <f aca="false">D17</f>
        <v>181</v>
      </c>
      <c r="O17" s="20" t="n">
        <f aca="false">K17+M17</f>
        <v>157200</v>
      </c>
    </row>
    <row r="18" customFormat="false" ht="12.8" hidden="false" customHeight="false" outlineLevel="0" collapsed="false">
      <c r="A18" s="0" t="str">
        <f aca="false">LEFT(B18,7)</f>
        <v>2521792</v>
      </c>
      <c r="B18" s="17" t="s">
        <v>5560</v>
      </c>
      <c r="C18" s="17" t="str">
        <f aca="false">VLOOKUP(A18,bsia,3,0)</f>
        <v>421580 São Bento do Sul</v>
      </c>
      <c r="D18" s="17" t="n">
        <f aca="false">VLOOKUP(B18,Gera,2,0)</f>
        <v>41</v>
      </c>
      <c r="E18" s="17" t="n">
        <f aca="false">VLOOKUP(B18,Gera,3,0)</f>
        <v>16097.42</v>
      </c>
      <c r="F18" s="17"/>
      <c r="G18" s="20"/>
      <c r="H18" s="17" t="e">
        <f aca="false">VLOOKUP(B18,santa,2,0)</f>
        <v>#N/A</v>
      </c>
      <c r="I18" s="17" t="e">
        <f aca="false">VLOOKUP(B18,santa,3,0)</f>
        <v>#N/A</v>
      </c>
      <c r="J18" s="17" t="n">
        <f aca="false">VLOOKUP(B18,pac,6,0)</f>
        <v>41</v>
      </c>
      <c r="K18" s="17" t="n">
        <f aca="false">VLOOKUP(B18,paca,6,0)</f>
        <v>12300</v>
      </c>
      <c r="L18" s="17" t="n">
        <f aca="false">VLOOKUP(B18,pre,6,0)</f>
        <v>41</v>
      </c>
      <c r="M18" s="17" t="n">
        <f aca="false">VLOOKUP(B18,prea,6,0)</f>
        <v>12300</v>
      </c>
      <c r="N18" s="17" t="n">
        <f aca="false">D18</f>
        <v>41</v>
      </c>
      <c r="O18" s="20" t="n">
        <f aca="false">K18+M18</f>
        <v>24600</v>
      </c>
    </row>
    <row r="19" customFormat="false" ht="12.8" hidden="false" customHeight="false" outlineLevel="0" collapsed="false">
      <c r="A19" s="0" t="str">
        <f aca="false">LEFT(B19,7)</f>
        <v>2522209</v>
      </c>
      <c r="B19" s="17" t="s">
        <v>16351</v>
      </c>
      <c r="C19" s="17" t="str">
        <f aca="false">VLOOKUP(A19,bsia,3,0)</f>
        <v>420240 Blumenau</v>
      </c>
      <c r="D19" s="17" t="n">
        <f aca="false">VLOOKUP(B19,Gera,2,0)</f>
        <v>142</v>
      </c>
      <c r="E19" s="17" t="n">
        <f aca="false">VLOOKUP(B19,Gera,3,0)</f>
        <v>78273.81</v>
      </c>
      <c r="F19" s="17"/>
      <c r="G19" s="20"/>
      <c r="H19" s="17" t="n">
        <f aca="false">VLOOKUP(B19,santa,2,0)</f>
        <v>65</v>
      </c>
      <c r="I19" s="17" t="n">
        <f aca="false">VLOOKUP(B19,santa,3,0)</f>
        <v>51044.16</v>
      </c>
      <c r="J19" s="17" t="n">
        <f aca="false">VLOOKUP(B19,pac,6,0)</f>
        <v>142</v>
      </c>
      <c r="K19" s="17" t="n">
        <f aca="false">VLOOKUP(B19,paca,6,0)</f>
        <v>30300</v>
      </c>
      <c r="L19" s="17" t="n">
        <f aca="false">VLOOKUP(B19,pre,6,0)</f>
        <v>142</v>
      </c>
      <c r="M19" s="17" t="n">
        <f aca="false">VLOOKUP(B19,prea,6,0)</f>
        <v>42600</v>
      </c>
      <c r="N19" s="17" t="n">
        <f aca="false">D19</f>
        <v>142</v>
      </c>
      <c r="O19" s="20" t="n">
        <f aca="false">K19+M19</f>
        <v>72900</v>
      </c>
    </row>
    <row r="20" customFormat="false" ht="12.8" hidden="false" customHeight="false" outlineLevel="0" collapsed="false">
      <c r="A20" s="0" t="str">
        <f aca="false">LEFT(B20,7)</f>
        <v>2522489</v>
      </c>
      <c r="B20" s="17" t="s">
        <v>17409</v>
      </c>
      <c r="C20" s="17" t="str">
        <f aca="false">VLOOKUP(A20,bsia,3,0)</f>
        <v>420290 Brusque</v>
      </c>
      <c r="D20" s="17" t="n">
        <f aca="false">VLOOKUP(B20,Gera,2,0)</f>
        <v>72</v>
      </c>
      <c r="E20" s="17" t="n">
        <f aca="false">VLOOKUP(B20,Gera,3,0)</f>
        <v>48022.08</v>
      </c>
      <c r="F20" s="17"/>
      <c r="G20" s="20"/>
      <c r="H20" s="17" t="n">
        <f aca="false">VLOOKUP(B20,santa,2,0)</f>
        <v>56</v>
      </c>
      <c r="I20" s="17" t="n">
        <f aca="false">VLOOKUP(B20,santa,3,0)</f>
        <v>43209.6</v>
      </c>
      <c r="J20" s="17" t="n">
        <f aca="false">VLOOKUP(B20,pac,6,0)</f>
        <v>72</v>
      </c>
      <c r="K20" s="17" t="n">
        <f aca="false">VLOOKUP(B20,paca,6,0)</f>
        <v>13200</v>
      </c>
      <c r="L20" s="17" t="n">
        <f aca="false">VLOOKUP(B20,pre,6,0)</f>
        <v>72</v>
      </c>
      <c r="M20" s="17" t="n">
        <f aca="false">VLOOKUP(B20,prea,6,0)</f>
        <v>21600</v>
      </c>
      <c r="N20" s="17" t="n">
        <f aca="false">D20</f>
        <v>72</v>
      </c>
      <c r="O20" s="20" t="n">
        <f aca="false">K20+M20</f>
        <v>34800</v>
      </c>
    </row>
    <row r="21" customFormat="false" ht="12.8" hidden="false" customHeight="false" outlineLevel="0" collapsed="false">
      <c r="A21" s="0" t="str">
        <f aca="false">LEFT(B21,7)</f>
        <v>2522691</v>
      </c>
      <c r="B21" s="17" t="s">
        <v>14091</v>
      </c>
      <c r="C21" s="17" t="str">
        <f aca="false">VLOOKUP(A21,bsia,3,0)</f>
        <v>420820 Itajaí</v>
      </c>
      <c r="D21" s="17" t="n">
        <f aca="false">VLOOKUP(B21,Gera,2,0)</f>
        <v>165</v>
      </c>
      <c r="E21" s="17" t="n">
        <f aca="false">VLOOKUP(B21,Gera,3,0)</f>
        <v>110011.16</v>
      </c>
      <c r="F21" s="17"/>
      <c r="G21" s="20"/>
      <c r="H21" s="17" t="n">
        <f aca="false">VLOOKUP(B21,santa,2,0)</f>
        <v>157</v>
      </c>
      <c r="I21" s="17" t="n">
        <f aca="false">VLOOKUP(B21,santa,3,0)</f>
        <v>105441.7</v>
      </c>
      <c r="J21" s="17" t="n">
        <f aca="false">VLOOKUP(B21,pac,6,0)</f>
        <v>165</v>
      </c>
      <c r="K21" s="17" t="n">
        <f aca="false">VLOOKUP(B21,paca,6,0)</f>
        <v>24750</v>
      </c>
      <c r="L21" s="17" t="n">
        <f aca="false">VLOOKUP(B21,pre,6,0)</f>
        <v>165</v>
      </c>
      <c r="M21" s="17" t="n">
        <f aca="false">VLOOKUP(B21,prea,6,0)</f>
        <v>49500</v>
      </c>
      <c r="N21" s="17" t="n">
        <f aca="false">D21</f>
        <v>165</v>
      </c>
      <c r="O21" s="20" t="n">
        <f aca="false">K21+M21</f>
        <v>74250</v>
      </c>
    </row>
    <row r="22" customFormat="false" ht="12.8" hidden="false" customHeight="false" outlineLevel="0" collapsed="false">
      <c r="A22" s="0" t="str">
        <f aca="false">LEFT(B22,7)</f>
        <v>2541343</v>
      </c>
      <c r="B22" s="17" t="s">
        <v>509</v>
      </c>
      <c r="C22" s="17" t="str">
        <f aca="false">VLOOKUP(A22,bsia,3,0)</f>
        <v>420460 Criciúma</v>
      </c>
      <c r="D22" s="17" t="n">
        <f aca="false">VLOOKUP(B22,Gera,2,0)</f>
        <v>16</v>
      </c>
      <c r="E22" s="17" t="n">
        <f aca="false">VLOOKUP(B22,Gera,3,0)</f>
        <v>12345.6</v>
      </c>
      <c r="F22" s="17"/>
      <c r="G22" s="20"/>
      <c r="H22" s="17" t="n">
        <f aca="false">VLOOKUP(B22,santa,2,0)</f>
        <v>16</v>
      </c>
      <c r="I22" s="17" t="n">
        <f aca="false">VLOOKUP(B22,santa,3,0)</f>
        <v>12345.6</v>
      </c>
      <c r="J22" s="17" t="n">
        <f aca="false">VLOOKUP(B22,pac,6,0)</f>
        <v>16</v>
      </c>
      <c r="K22" s="17" t="n">
        <f aca="false">VLOOKUP(B22,paca,6,0)</f>
        <v>2400</v>
      </c>
      <c r="L22" s="17" t="n">
        <f aca="false">VLOOKUP(B22,pre,6,0)</f>
        <v>16</v>
      </c>
      <c r="M22" s="17" t="n">
        <f aca="false">VLOOKUP(B22,prea,6,0)</f>
        <v>4800</v>
      </c>
      <c r="N22" s="17" t="n">
        <f aca="false">D22</f>
        <v>16</v>
      </c>
      <c r="O22" s="20" t="n">
        <f aca="false">K22+M22</f>
        <v>7200</v>
      </c>
    </row>
    <row r="23" customFormat="false" ht="12.8" hidden="false" customHeight="false" outlineLevel="0" collapsed="false">
      <c r="A23" s="0" t="str">
        <f aca="false">LEFT(B23,7)</f>
        <v>2568713</v>
      </c>
      <c r="B23" s="17" t="s">
        <v>15780</v>
      </c>
      <c r="C23" s="17" t="str">
        <f aca="false">VLOOKUP(A23,bsia,3,0)</f>
        <v>421480 Rio do Sul</v>
      </c>
      <c r="D23" s="17" t="n">
        <f aca="false">VLOOKUP(B23,Gera,2,0)</f>
        <v>3</v>
      </c>
      <c r="E23" s="17" t="n">
        <f aca="false">VLOOKUP(B23,Gera,3,0)</f>
        <v>628.65</v>
      </c>
      <c r="F23" s="17"/>
      <c r="G23" s="20"/>
      <c r="H23" s="17" t="e">
        <f aca="false">VLOOKUP(B23,santa,2,0)</f>
        <v>#N/A</v>
      </c>
      <c r="I23" s="17" t="e">
        <f aca="false">VLOOKUP(B23,santa,3,0)</f>
        <v>#N/A</v>
      </c>
      <c r="J23" s="17" t="n">
        <f aca="false">VLOOKUP(B23,pac,6,0)</f>
        <v>3</v>
      </c>
      <c r="K23" s="17" t="n">
        <f aca="false">VLOOKUP(B23,paca,6,0)</f>
        <v>450</v>
      </c>
      <c r="L23" s="17" t="n">
        <f aca="false">VLOOKUP(B23,pre,6,0)</f>
        <v>3</v>
      </c>
      <c r="M23" s="17" t="n">
        <f aca="false">VLOOKUP(B23,prea,6,0)</f>
        <v>900</v>
      </c>
      <c r="N23" s="17" t="n">
        <f aca="false">D23</f>
        <v>3</v>
      </c>
      <c r="O23" s="20" t="n">
        <f aca="false">K23+M23</f>
        <v>1350</v>
      </c>
    </row>
    <row r="24" customFormat="false" ht="12.8" hidden="false" customHeight="false" outlineLevel="0" collapsed="false">
      <c r="A24" s="0" t="str">
        <f aca="false">LEFT(B24,7)</f>
        <v>2641445</v>
      </c>
      <c r="B24" s="17" t="s">
        <v>18392</v>
      </c>
      <c r="C24" s="17" t="str">
        <f aca="false">VLOOKUP(A24,bsia,3,0)</f>
        <v>421480 Rio do Sul</v>
      </c>
      <c r="D24" s="17" t="n">
        <f aca="false">VLOOKUP(B24,Gera,2,0)</f>
        <v>15</v>
      </c>
      <c r="E24" s="17" t="n">
        <f aca="false">VLOOKUP(B24,Gera,3,0)</f>
        <v>4511.7</v>
      </c>
      <c r="F24" s="17"/>
      <c r="G24" s="20"/>
      <c r="H24" s="17" t="e">
        <f aca="false">VLOOKUP(B24,santa,2,0)</f>
        <v>#N/A</v>
      </c>
      <c r="I24" s="17" t="e">
        <f aca="false">VLOOKUP(B24,santa,3,0)</f>
        <v>#N/A</v>
      </c>
      <c r="J24" s="17" t="n">
        <f aca="false">VLOOKUP(B24,pac,6,0)</f>
        <v>15</v>
      </c>
      <c r="K24" s="17" t="n">
        <f aca="false">VLOOKUP(B24,paca,6,0)</f>
        <v>4500</v>
      </c>
      <c r="L24" s="17" t="n">
        <f aca="false">VLOOKUP(B24,pre,6,0)</f>
        <v>15</v>
      </c>
      <c r="M24" s="17" t="n">
        <f aca="false">VLOOKUP(B24,prea,6,0)</f>
        <v>4500</v>
      </c>
      <c r="N24" s="17" t="n">
        <f aca="false">D24</f>
        <v>15</v>
      </c>
      <c r="O24" s="20" t="n">
        <f aca="false">K24+M24</f>
        <v>9000</v>
      </c>
    </row>
    <row r="25" customFormat="false" ht="12.8" hidden="false" customHeight="false" outlineLevel="0" collapsed="false">
      <c r="A25" s="0" t="str">
        <f aca="false">LEFT(B25,7)</f>
        <v>2758164</v>
      </c>
      <c r="B25" s="17" t="s">
        <v>590</v>
      </c>
      <c r="C25" s="17" t="str">
        <f aca="false">VLOOKUP(A25,bsia,3,0)</f>
        <v>420460 Criciúma</v>
      </c>
      <c r="D25" s="17" t="n">
        <f aca="false">VLOOKUP(B25,Gera,2,0)</f>
        <v>6</v>
      </c>
      <c r="E25" s="17" t="n">
        <f aca="false">VLOOKUP(B25,Gera,3,0)</f>
        <v>5155.2</v>
      </c>
      <c r="F25" s="17"/>
      <c r="G25" s="20"/>
      <c r="H25" s="17" t="e">
        <f aca="false">VLOOKUP(B25,santa,2,0)</f>
        <v>#N/A</v>
      </c>
      <c r="I25" s="17" t="e">
        <f aca="false">VLOOKUP(B25,santa,3,0)</f>
        <v>#N/A</v>
      </c>
      <c r="J25" s="17" t="n">
        <f aca="false">VLOOKUP(B25,pac,6,0)</f>
        <v>6</v>
      </c>
      <c r="K25" s="17" t="n">
        <f aca="false">VLOOKUP(B25,paca,6,0)</f>
        <v>0</v>
      </c>
      <c r="L25" s="17" t="e">
        <f aca="false">VLOOKUP(B25,pre,6,0)</f>
        <v>#N/A</v>
      </c>
      <c r="M25" s="17" t="e">
        <f aca="false">VLOOKUP(B25,prea,6,0)</f>
        <v>#N/A</v>
      </c>
      <c r="N25" s="17" t="n">
        <f aca="false">D25</f>
        <v>6</v>
      </c>
      <c r="O25" s="20" t="e">
        <f aca="false">K25+M25</f>
        <v>#N/A</v>
      </c>
    </row>
    <row r="26" customFormat="false" ht="12.8" hidden="false" customHeight="false" outlineLevel="0" collapsed="false">
      <c r="A26" s="0" t="str">
        <f aca="false">LEFT(B26,7)</f>
        <v>2778831</v>
      </c>
      <c r="B26" s="17" t="s">
        <v>13092</v>
      </c>
      <c r="C26" s="17" t="str">
        <f aca="false">VLOOKUP(A26,bsia,3,0)</f>
        <v>421150 Nova Trento</v>
      </c>
      <c r="D26" s="17" t="n">
        <f aca="false">VLOOKUP(B26,Gera,2,0)</f>
        <v>24</v>
      </c>
      <c r="E26" s="17" t="n">
        <f aca="false">VLOOKUP(B26,Gera,3,0)</f>
        <v>18518.4</v>
      </c>
      <c r="F26" s="17"/>
      <c r="G26" s="20"/>
      <c r="H26" s="17" t="n">
        <f aca="false">VLOOKUP(B26,santa,2,0)</f>
        <v>24</v>
      </c>
      <c r="I26" s="17" t="n">
        <f aca="false">VLOOKUP(B26,santa,3,0)</f>
        <v>18518.4</v>
      </c>
      <c r="J26" s="17" t="n">
        <f aca="false">VLOOKUP(B26,pac,6,0)</f>
        <v>24</v>
      </c>
      <c r="K26" s="17" t="n">
        <f aca="false">VLOOKUP(B26,paca,6,0)</f>
        <v>3600</v>
      </c>
      <c r="L26" s="17" t="n">
        <f aca="false">VLOOKUP(B26,pre,6,0)</f>
        <v>24</v>
      </c>
      <c r="M26" s="17" t="n">
        <f aca="false">VLOOKUP(B26,prea,6,0)</f>
        <v>7200</v>
      </c>
      <c r="N26" s="17" t="n">
        <f aca="false">D26</f>
        <v>24</v>
      </c>
      <c r="O26" s="20" t="n">
        <f aca="false">K26+M26</f>
        <v>10800</v>
      </c>
    </row>
    <row r="27" customFormat="false" ht="12.8" hidden="false" customHeight="false" outlineLevel="0" collapsed="false">
      <c r="A27" s="0" t="str">
        <f aca="false">LEFT(B27,7)</f>
        <v>3123251</v>
      </c>
      <c r="B27" s="17" t="s">
        <v>16397</v>
      </c>
      <c r="C27" s="17" t="str">
        <f aca="false">VLOOKUP(A27,bsia,3,0)</f>
        <v>420240 Blumenau</v>
      </c>
      <c r="D27" s="17" t="n">
        <f aca="false">VLOOKUP(B27,Gera,2,0)</f>
        <v>105</v>
      </c>
      <c r="E27" s="17" t="n">
        <f aca="false">VLOOKUP(B27,Gera,3,0)</f>
        <v>67279.37</v>
      </c>
      <c r="F27" s="17"/>
      <c r="G27" s="20"/>
      <c r="H27" s="17" t="n">
        <f aca="false">VLOOKUP(B27,santa,2,0)</f>
        <v>90</v>
      </c>
      <c r="I27" s="17" t="n">
        <f aca="false">VLOOKUP(B27,santa,3,0)</f>
        <v>65375</v>
      </c>
      <c r="J27" s="17" t="n">
        <f aca="false">VLOOKUP(B27,pac,6,0)</f>
        <v>105</v>
      </c>
      <c r="K27" s="17" t="n">
        <f aca="false">VLOOKUP(B27,paca,6,0)</f>
        <v>14250</v>
      </c>
      <c r="L27" s="17" t="n">
        <f aca="false">VLOOKUP(B27,pre,6,0)</f>
        <v>105</v>
      </c>
      <c r="M27" s="17" t="n">
        <f aca="false">VLOOKUP(B27,prea,6,0)</f>
        <v>41045.6</v>
      </c>
      <c r="N27" s="17" t="n">
        <f aca="false">D27</f>
        <v>105</v>
      </c>
      <c r="O27" s="20" t="n">
        <f aca="false">K27+M27</f>
        <v>55295.6</v>
      </c>
    </row>
    <row r="28" customFormat="false" ht="12.8" hidden="false" customHeight="false" outlineLevel="0" collapsed="false">
      <c r="A28" s="0" t="str">
        <f aca="false">LEFT(B28,7)</f>
        <v>3181308</v>
      </c>
      <c r="B28" s="17" t="s">
        <v>16436</v>
      </c>
      <c r="C28" s="17" t="str">
        <f aca="false">VLOOKUP(A28,bsia,3,0)</f>
        <v>420240 Blumenau</v>
      </c>
      <c r="D28" s="17" t="n">
        <f aca="false">VLOOKUP(B28,Gera,2,0)</f>
        <v>14</v>
      </c>
      <c r="E28" s="17" t="n">
        <f aca="false">VLOOKUP(B28,Gera,3,0)</f>
        <v>4724.66</v>
      </c>
      <c r="F28" s="17"/>
      <c r="G28" s="20"/>
      <c r="H28" s="17" t="n">
        <f aca="false">VLOOKUP(B28,santa,2,0)</f>
        <v>14</v>
      </c>
      <c r="I28" s="17" t="n">
        <f aca="false">VLOOKUP(B28,santa,3,0)</f>
        <v>4724.66</v>
      </c>
      <c r="J28" s="17" t="n">
        <f aca="false">VLOOKUP(B28,pac,6,0)</f>
        <v>14</v>
      </c>
      <c r="K28" s="17" t="n">
        <f aca="false">VLOOKUP(B28,paca,6,0)</f>
        <v>2100</v>
      </c>
      <c r="L28" s="17" t="n">
        <f aca="false">VLOOKUP(B28,pre,6,0)</f>
        <v>14</v>
      </c>
      <c r="M28" s="17" t="n">
        <f aca="false">VLOOKUP(B28,prea,6,0)</f>
        <v>4200</v>
      </c>
      <c r="N28" s="17" t="n">
        <f aca="false">D28</f>
        <v>14</v>
      </c>
      <c r="O28" s="20" t="n">
        <f aca="false">K28+M28</f>
        <v>6300</v>
      </c>
    </row>
    <row r="29" customFormat="false" ht="12.8" hidden="false" customHeight="false" outlineLevel="0" collapsed="false">
      <c r="A29" s="0" t="str">
        <f aca="false">LEFT(B29,7)</f>
        <v>3321452</v>
      </c>
      <c r="B29" s="17" t="s">
        <v>11720</v>
      </c>
      <c r="C29" s="17" t="str">
        <f aca="false">VLOOKUP(A29,bsia,3,0)</f>
        <v>420540 Florianópolis</v>
      </c>
      <c r="D29" s="17" t="n">
        <f aca="false">VLOOKUP(B29,Gera,2,0)</f>
        <v>9</v>
      </c>
      <c r="E29" s="17" t="n">
        <f aca="false">VLOOKUP(B29,Gera,3,0)</f>
        <v>3983.16</v>
      </c>
      <c r="F29" s="17"/>
      <c r="G29" s="20"/>
      <c r="H29" s="17" t="n">
        <f aca="false">VLOOKUP(B29,santa,2,0)</f>
        <v>6</v>
      </c>
      <c r="I29" s="17" t="n">
        <f aca="false">VLOOKUP(B29,santa,3,0)</f>
        <v>2454.51</v>
      </c>
      <c r="J29" s="17" t="n">
        <f aca="false">VLOOKUP(B29,pac,6,0)</f>
        <v>9</v>
      </c>
      <c r="K29" s="17" t="n">
        <f aca="false">VLOOKUP(B29,paca,6,0)</f>
        <v>1350</v>
      </c>
      <c r="L29" s="17" t="n">
        <f aca="false">VLOOKUP(B29,pre,6,0)</f>
        <v>9</v>
      </c>
      <c r="M29" s="17" t="n">
        <f aca="false">VLOOKUP(B29,prea,6,0)</f>
        <v>2700</v>
      </c>
      <c r="N29" s="17" t="n">
        <f aca="false">D29</f>
        <v>9</v>
      </c>
      <c r="O29" s="20" t="n">
        <f aca="false">K29+M29</f>
        <v>4050</v>
      </c>
    </row>
    <row r="30" customFormat="false" ht="12.8" hidden="false" customHeight="false" outlineLevel="0" collapsed="false">
      <c r="A30" s="0" t="str">
        <f aca="false">LEFT(B30,7)</f>
        <v>5164222</v>
      </c>
      <c r="B30" s="17" t="s">
        <v>18393</v>
      </c>
      <c r="C30" s="17" t="str">
        <f aca="false">VLOOKUP(A30,bsia,3,0)</f>
        <v>420430 Concórdia</v>
      </c>
      <c r="D30" s="17" t="n">
        <f aca="false">VLOOKUP(B30,Gera,2,0)</f>
        <v>10</v>
      </c>
      <c r="E30" s="17" t="n">
        <f aca="false">VLOOKUP(B30,Gera,3,0)</f>
        <v>7716</v>
      </c>
      <c r="F30" s="17"/>
      <c r="G30" s="20"/>
      <c r="H30" s="17" t="e">
        <f aca="false">VLOOKUP(B30,santa,2,0)</f>
        <v>#N/A</v>
      </c>
      <c r="I30" s="17" t="e">
        <f aca="false">VLOOKUP(B30,santa,3,0)</f>
        <v>#N/A</v>
      </c>
      <c r="J30" s="17" t="n">
        <f aca="false">VLOOKUP(B30,pac,6,0)</f>
        <v>10</v>
      </c>
      <c r="K30" s="17" t="n">
        <f aca="false">VLOOKUP(B30,paca,6,0)</f>
        <v>1500</v>
      </c>
      <c r="L30" s="17" t="n">
        <f aca="false">VLOOKUP(B30,pre,6,0)</f>
        <v>10</v>
      </c>
      <c r="M30" s="17" t="n">
        <f aca="false">VLOOKUP(B30,prea,6,0)</f>
        <v>3000</v>
      </c>
      <c r="N30" s="17" t="n">
        <f aca="false">D30</f>
        <v>10</v>
      </c>
      <c r="O30" s="20" t="n">
        <f aca="false">K30+M30</f>
        <v>4500</v>
      </c>
    </row>
    <row r="31" customFormat="false" ht="12.8" hidden="false" customHeight="false" outlineLevel="0" collapsed="false">
      <c r="A31" s="0" t="str">
        <f aca="false">LEFT(B31,7)</f>
        <v>5431212</v>
      </c>
      <c r="B31" s="17" t="s">
        <v>9960</v>
      </c>
      <c r="C31" s="17" t="str">
        <f aca="false">VLOOKUP(A31,bsia,3,0)</f>
        <v>420420 Chapecó</v>
      </c>
      <c r="D31" s="17" t="n">
        <f aca="false">VLOOKUP(B31,Gera,2,0)</f>
        <v>5</v>
      </c>
      <c r="E31" s="17" t="n">
        <f aca="false">VLOOKUP(B31,Gera,3,0)</f>
        <v>563.85</v>
      </c>
      <c r="F31" s="17"/>
      <c r="G31" s="20"/>
      <c r="H31" s="17" t="e">
        <f aca="false">VLOOKUP(B31,santa,2,0)</f>
        <v>#N/A</v>
      </c>
      <c r="I31" s="17" t="e">
        <f aca="false">VLOOKUP(B31,santa,3,0)</f>
        <v>#N/A</v>
      </c>
      <c r="J31" s="17" t="n">
        <f aca="false">VLOOKUP(B31,pac,6,0)</f>
        <v>5</v>
      </c>
      <c r="K31" s="17" t="n">
        <f aca="false">VLOOKUP(B31,paca,6,0)</f>
        <v>750</v>
      </c>
      <c r="L31" s="17" t="n">
        <f aca="false">VLOOKUP(B31,pre,6,0)</f>
        <v>5</v>
      </c>
      <c r="M31" s="17" t="n">
        <f aca="false">VLOOKUP(B31,prea,6,0)</f>
        <v>1500</v>
      </c>
      <c r="N31" s="17" t="n">
        <f aca="false">D31</f>
        <v>5</v>
      </c>
      <c r="O31" s="20" t="n">
        <f aca="false">K31+M31</f>
        <v>2250</v>
      </c>
    </row>
    <row r="32" customFormat="false" ht="12.8" hidden="false" customHeight="false" outlineLevel="0" collapsed="false">
      <c r="A32" s="0" t="str">
        <f aca="false">LEFT(B32,7)</f>
        <v>5458471</v>
      </c>
      <c r="B32" s="17" t="s">
        <v>15902</v>
      </c>
      <c r="C32" s="17" t="str">
        <f aca="false">VLOOKUP(A32,bsia,3,0)</f>
        <v>421480 Rio do Sul</v>
      </c>
      <c r="D32" s="17" t="n">
        <f aca="false">VLOOKUP(B32,Gera,2,0)</f>
        <v>21</v>
      </c>
      <c r="E32" s="17" t="n">
        <f aca="false">VLOOKUP(B32,Gera,3,0)</f>
        <v>16203.6</v>
      </c>
      <c r="F32" s="17"/>
      <c r="G32" s="20"/>
      <c r="H32" s="17" t="n">
        <f aca="false">VLOOKUP(B32,santa,2,0)</f>
        <v>21</v>
      </c>
      <c r="I32" s="17" t="n">
        <f aca="false">VLOOKUP(B32,santa,3,0)</f>
        <v>16203.6</v>
      </c>
      <c r="J32" s="17" t="n">
        <f aca="false">VLOOKUP(B32,pac,6,0)</f>
        <v>21</v>
      </c>
      <c r="K32" s="17" t="n">
        <f aca="false">VLOOKUP(B32,paca,6,0)</f>
        <v>3150</v>
      </c>
      <c r="L32" s="17" t="n">
        <f aca="false">VLOOKUP(B32,pre,6,0)</f>
        <v>21</v>
      </c>
      <c r="M32" s="17" t="n">
        <f aca="false">VLOOKUP(B32,prea,6,0)</f>
        <v>6300</v>
      </c>
      <c r="N32" s="17" t="n">
        <f aca="false">D32</f>
        <v>21</v>
      </c>
      <c r="O32" s="20" t="n">
        <f aca="false">K32+M32</f>
        <v>9450</v>
      </c>
    </row>
    <row r="33" customFormat="false" ht="12.8" hidden="false" customHeight="false" outlineLevel="0" collapsed="false">
      <c r="A33" s="0" t="str">
        <f aca="false">LEFT(B33,7)</f>
        <v>6292224</v>
      </c>
      <c r="B33" s="17" t="s">
        <v>12263</v>
      </c>
      <c r="C33" s="17" t="str">
        <f aca="false">VLOOKUP(A33,bsia,3,0)</f>
        <v>420540 Florianópolis</v>
      </c>
      <c r="D33" s="17" t="n">
        <f aca="false">VLOOKUP(B33,Gera,2,0)</f>
        <v>114</v>
      </c>
      <c r="E33" s="17" t="n">
        <f aca="false">VLOOKUP(B33,Gera,3,0)</f>
        <v>53738.62</v>
      </c>
      <c r="F33" s="17"/>
      <c r="G33" s="20"/>
      <c r="H33" s="17" t="n">
        <f aca="false">VLOOKUP(B33,santa,2,0)</f>
        <v>110</v>
      </c>
      <c r="I33" s="17" t="n">
        <f aca="false">VLOOKUP(B33,santa,3,0)</f>
        <v>51700.42</v>
      </c>
      <c r="J33" s="17" t="n">
        <f aca="false">VLOOKUP(B33,pac,6,0)</f>
        <v>114</v>
      </c>
      <c r="K33" s="17" t="n">
        <f aca="false">VLOOKUP(B33,paca,6,0)</f>
        <v>17100</v>
      </c>
      <c r="L33" s="17" t="n">
        <f aca="false">VLOOKUP(B33,pre,6,0)</f>
        <v>114</v>
      </c>
      <c r="M33" s="17" t="n">
        <f aca="false">VLOOKUP(B33,prea,6,0)</f>
        <v>34200</v>
      </c>
      <c r="N33" s="17" t="n">
        <f aca="false">D33</f>
        <v>114</v>
      </c>
      <c r="O33" s="20" t="n">
        <f aca="false">K33+M33</f>
        <v>51300</v>
      </c>
    </row>
    <row r="34" customFormat="false" ht="12.8" hidden="false" customHeight="false" outlineLevel="0" collapsed="false">
      <c r="A34" s="0" t="str">
        <f aca="false">LEFT(B34,7)</f>
        <v>6567274</v>
      </c>
      <c r="B34" s="17" t="s">
        <v>799</v>
      </c>
      <c r="C34" s="17" t="str">
        <f aca="false">VLOOKUP(A34,bsia,3,0)</f>
        <v>420460 Criciúma</v>
      </c>
      <c r="D34" s="17" t="n">
        <f aca="false">VLOOKUP(B34,Gera,2,0)</f>
        <v>151</v>
      </c>
      <c r="E34" s="17" t="n">
        <f aca="false">VLOOKUP(B34,Gera,3,0)</f>
        <v>95007.92</v>
      </c>
      <c r="F34" s="17"/>
      <c r="G34" s="20"/>
      <c r="H34" s="17" t="n">
        <f aca="false">VLOOKUP(B34,santa,2,0)</f>
        <v>151</v>
      </c>
      <c r="I34" s="17" t="n">
        <f aca="false">VLOOKUP(B34,santa,3,0)</f>
        <v>95007.92</v>
      </c>
      <c r="J34" s="17" t="n">
        <f aca="false">VLOOKUP(B34,pac,6,0)</f>
        <v>151</v>
      </c>
      <c r="K34" s="17" t="n">
        <f aca="false">VLOOKUP(B34,paca,6,0)</f>
        <v>300</v>
      </c>
      <c r="L34" s="17" t="n">
        <f aca="false">VLOOKUP(B34,pre,6,0)</f>
        <v>151</v>
      </c>
      <c r="M34" s="17" t="n">
        <f aca="false">VLOOKUP(B34,prea,6,0)</f>
        <v>187529.44</v>
      </c>
      <c r="N34" s="17" t="n">
        <f aca="false">D34</f>
        <v>151</v>
      </c>
      <c r="O34" s="20" t="n">
        <f aca="false">K34+M34</f>
        <v>187829.44</v>
      </c>
    </row>
    <row r="35" customFormat="false" ht="12.8" hidden="false" customHeight="false" outlineLevel="0" collapsed="false">
      <c r="A35" s="0" t="str">
        <f aca="false">LEFT(B35,7)</f>
        <v>7123019</v>
      </c>
      <c r="B35" s="17" t="s">
        <v>10112</v>
      </c>
      <c r="C35" s="17" t="str">
        <f aca="false">VLOOKUP(A35,bsia,3,0)</f>
        <v>420420 Chapecó</v>
      </c>
      <c r="D35" s="17" t="n">
        <f aca="false">VLOOKUP(B35,Gera,2,0)</f>
        <v>73</v>
      </c>
      <c r="E35" s="17" t="n">
        <f aca="false">VLOOKUP(B35,Gera,3,0)</f>
        <v>28661.26</v>
      </c>
      <c r="F35" s="17"/>
      <c r="G35" s="20"/>
      <c r="H35" s="17" t="e">
        <f aca="false">VLOOKUP(B35,santa,2,0)</f>
        <v>#N/A</v>
      </c>
      <c r="I35" s="17" t="e">
        <f aca="false">VLOOKUP(B35,santa,3,0)</f>
        <v>#N/A</v>
      </c>
      <c r="J35" s="17" t="n">
        <f aca="false">VLOOKUP(B35,pac,6,0)</f>
        <v>73</v>
      </c>
      <c r="K35" s="17" t="n">
        <f aca="false">VLOOKUP(B35,paca,6,0)</f>
        <v>21900</v>
      </c>
      <c r="L35" s="17" t="n">
        <f aca="false">VLOOKUP(B35,pre,6,0)</f>
        <v>73</v>
      </c>
      <c r="M35" s="17" t="n">
        <f aca="false">VLOOKUP(B35,prea,6,0)</f>
        <v>21900</v>
      </c>
      <c r="N35" s="17" t="n">
        <f aca="false">D35</f>
        <v>73</v>
      </c>
      <c r="O35" s="20" t="n">
        <f aca="false">K35+M35</f>
        <v>43800</v>
      </c>
    </row>
    <row r="36" customFormat="false" ht="12.8" hidden="false" customHeight="false" outlineLevel="0" collapsed="false">
      <c r="A36" s="0" t="str">
        <f aca="false">LEFT(B36,7)</f>
        <v>7200625</v>
      </c>
      <c r="B36" s="17" t="s">
        <v>18394</v>
      </c>
      <c r="C36" s="17" t="str">
        <f aca="false">VLOOKUP(A36,bsia,3,0)</f>
        <v>420420 Chapecó</v>
      </c>
      <c r="D36" s="17" t="n">
        <f aca="false">VLOOKUP(B36,Gera,2,0)</f>
        <v>4</v>
      </c>
      <c r="E36" s="17" t="n">
        <f aca="false">VLOOKUP(B36,Gera,3,0)</f>
        <v>1294.96</v>
      </c>
      <c r="F36" s="17"/>
      <c r="G36" s="20"/>
      <c r="H36" s="17" t="e">
        <f aca="false">VLOOKUP(B36,santa,2,0)</f>
        <v>#N/A</v>
      </c>
      <c r="I36" s="17" t="e">
        <f aca="false">VLOOKUP(B36,santa,3,0)</f>
        <v>#N/A</v>
      </c>
      <c r="J36" s="17" t="n">
        <f aca="false">VLOOKUP(B36,pac,6,0)</f>
        <v>4</v>
      </c>
      <c r="K36" s="17" t="n">
        <f aca="false">VLOOKUP(B36,paca,6,0)</f>
        <v>1200</v>
      </c>
      <c r="L36" s="17" t="n">
        <f aca="false">VLOOKUP(B36,pre,6,0)</f>
        <v>4</v>
      </c>
      <c r="M36" s="17" t="n">
        <f aca="false">VLOOKUP(B36,prea,6,0)</f>
        <v>1200</v>
      </c>
      <c r="N36" s="17" t="n">
        <f aca="false">D36</f>
        <v>4</v>
      </c>
      <c r="O36" s="20" t="n">
        <f aca="false">K36+M36</f>
        <v>2400</v>
      </c>
    </row>
    <row r="37" customFormat="false" ht="12.8" hidden="false" customHeight="false" outlineLevel="0" collapsed="false">
      <c r="A37" s="0" t="str">
        <f aca="false">LEFT(B37,7)</f>
        <v>7286082</v>
      </c>
      <c r="B37" s="17" t="s">
        <v>10141</v>
      </c>
      <c r="C37" s="17" t="str">
        <f aca="false">VLOOKUP(A37,bsia,3,0)</f>
        <v>420420 Chapecó</v>
      </c>
      <c r="D37" s="17" t="n">
        <f aca="false">VLOOKUP(B37,Gera,2,0)</f>
        <v>47</v>
      </c>
      <c r="E37" s="17" t="n">
        <f aca="false">VLOOKUP(B37,Gera,3,0)</f>
        <v>14136.66</v>
      </c>
      <c r="F37" s="17"/>
      <c r="G37" s="20"/>
      <c r="H37" s="17" t="e">
        <f aca="false">VLOOKUP(B37,santa,2,0)</f>
        <v>#N/A</v>
      </c>
      <c r="I37" s="17" t="e">
        <f aca="false">VLOOKUP(B37,santa,3,0)</f>
        <v>#N/A</v>
      </c>
      <c r="J37" s="17" t="n">
        <f aca="false">VLOOKUP(B37,pac,6,0)</f>
        <v>47</v>
      </c>
      <c r="K37" s="17" t="n">
        <f aca="false">VLOOKUP(B37,paca,6,0)</f>
        <v>14100</v>
      </c>
      <c r="L37" s="17" t="n">
        <f aca="false">VLOOKUP(B37,pre,6,0)</f>
        <v>47</v>
      </c>
      <c r="M37" s="17" t="n">
        <f aca="false">VLOOKUP(B37,prea,6,0)</f>
        <v>14100</v>
      </c>
      <c r="N37" s="17" t="n">
        <f aca="false">D37</f>
        <v>47</v>
      </c>
      <c r="O37" s="20" t="n">
        <f aca="false">K37+M37</f>
        <v>28200</v>
      </c>
    </row>
    <row r="38" customFormat="false" ht="12.8" hidden="false" customHeight="false" outlineLevel="0" collapsed="false">
      <c r="A38" s="0" t="str">
        <f aca="false">LEFT(B38,7)</f>
        <v>7728557</v>
      </c>
      <c r="B38" s="17" t="s">
        <v>4301</v>
      </c>
      <c r="C38" s="17" t="str">
        <f aca="false">VLOOKUP(A38,bsia,3,0)</f>
        <v>420910 Joinville</v>
      </c>
      <c r="D38" s="17" t="n">
        <f aca="false">VLOOKUP(B38,Gera,2,0)</f>
        <v>198</v>
      </c>
      <c r="E38" s="17" t="n">
        <f aca="false">VLOOKUP(B38,Gera,3,0)</f>
        <v>120963.97</v>
      </c>
      <c r="F38" s="17"/>
      <c r="G38" s="20"/>
      <c r="H38" s="17" t="n">
        <f aca="false">VLOOKUP(B38,santa,2,0)</f>
        <v>167</v>
      </c>
      <c r="I38" s="17" t="n">
        <f aca="false">VLOOKUP(B38,santa,3,0)</f>
        <v>114467.92</v>
      </c>
      <c r="J38" s="17" t="n">
        <f aca="false">VLOOKUP(B38,pac,6,0)</f>
        <v>198</v>
      </c>
      <c r="K38" s="17" t="n">
        <f aca="false">VLOOKUP(B38,paca,6,0)</f>
        <v>29700</v>
      </c>
      <c r="L38" s="17" t="n">
        <f aca="false">VLOOKUP(B38,pre,6,0)</f>
        <v>198</v>
      </c>
      <c r="M38" s="17" t="n">
        <f aca="false">VLOOKUP(B38,prea,6,0)</f>
        <v>59400</v>
      </c>
      <c r="N38" s="17" t="n">
        <f aca="false">D38</f>
        <v>198</v>
      </c>
      <c r="O38" s="20" t="n">
        <f aca="false">K38+M38</f>
        <v>89100</v>
      </c>
    </row>
    <row r="39" customFormat="false" ht="12.8" hidden="false" customHeight="false" outlineLevel="0" collapsed="false">
      <c r="A39" s="0" t="str">
        <f aca="false">LEFT(B39,7)</f>
        <v>9047581</v>
      </c>
      <c r="B39" s="17" t="s">
        <v>18395</v>
      </c>
      <c r="C39" s="17" t="str">
        <f aca="false">VLOOKUP(A39,bsia,3,0)</f>
        <v>420420 Chapecó</v>
      </c>
      <c r="D39" s="17" t="n">
        <f aca="false">VLOOKUP(B39,Gera,2,0)</f>
        <v>22</v>
      </c>
      <c r="E39" s="17" t="n">
        <f aca="false">VLOOKUP(B39,Gera,3,0)</f>
        <v>16975.2</v>
      </c>
      <c r="F39" s="17"/>
      <c r="G39" s="20"/>
      <c r="H39" s="17" t="e">
        <f aca="false">VLOOKUP(B39,santa,2,0)</f>
        <v>#N/A</v>
      </c>
      <c r="I39" s="17" t="e">
        <f aca="false">VLOOKUP(B39,santa,3,0)</f>
        <v>#N/A</v>
      </c>
      <c r="J39" s="17" t="n">
        <f aca="false">VLOOKUP(B39,pac,6,0)</f>
        <v>22</v>
      </c>
      <c r="K39" s="17" t="n">
        <f aca="false">VLOOKUP(B39,paca,6,0)</f>
        <v>3300</v>
      </c>
      <c r="L39" s="17" t="n">
        <f aca="false">VLOOKUP(B39,pre,6,0)</f>
        <v>22</v>
      </c>
      <c r="M39" s="17" t="n">
        <f aca="false">VLOOKUP(B39,prea,6,0)</f>
        <v>6600</v>
      </c>
      <c r="N39" s="17" t="n">
        <f aca="false">D39</f>
        <v>22</v>
      </c>
      <c r="O39" s="20" t="n">
        <f aca="false">K39+M39</f>
        <v>9900</v>
      </c>
    </row>
    <row r="40" customFormat="false" ht="12.8" hidden="false" customHeight="false" outlineLevel="0" collapsed="false">
      <c r="A40" s="0" t="str">
        <f aca="false">LEFT(B40,7)</f>
        <v>9173277</v>
      </c>
      <c r="B40" s="17" t="s">
        <v>12644</v>
      </c>
      <c r="C40" s="17" t="str">
        <f aca="false">VLOOKUP(A40,bsia,3,0)</f>
        <v>420540 Florianópolis</v>
      </c>
      <c r="D40" s="17" t="n">
        <f aca="false">VLOOKUP(B40,Gera,2,0)</f>
        <v>7</v>
      </c>
      <c r="E40" s="17" t="n">
        <f aca="false">VLOOKUP(B40,Gera,3,0)</f>
        <v>3948</v>
      </c>
      <c r="F40" s="17"/>
      <c r="G40" s="20"/>
      <c r="H40" s="17" t="n">
        <f aca="false">VLOOKUP(B40,santa,2,0)</f>
        <v>7</v>
      </c>
      <c r="I40" s="17" t="n">
        <f aca="false">VLOOKUP(B40,santa,3,0)</f>
        <v>3948</v>
      </c>
      <c r="J40" s="17" t="n">
        <f aca="false">VLOOKUP(B40,pac,6,0)</f>
        <v>7</v>
      </c>
      <c r="K40" s="17" t="n">
        <f aca="false">VLOOKUP(B40,paca,6,0)</f>
        <v>1050</v>
      </c>
      <c r="L40" s="17" t="n">
        <f aca="false">VLOOKUP(B40,pre,6,0)</f>
        <v>7</v>
      </c>
      <c r="M40" s="17" t="n">
        <f aca="false">VLOOKUP(B40,prea,6,0)</f>
        <v>2100</v>
      </c>
      <c r="N40" s="17" t="n">
        <f aca="false">D40</f>
        <v>7</v>
      </c>
      <c r="O40" s="20" t="n">
        <f aca="false">K40+M40</f>
        <v>3150</v>
      </c>
    </row>
    <row r="41" customFormat="false" ht="12.8" hidden="false" customHeight="false" outlineLevel="0" collapsed="false">
      <c r="A41" s="0" t="str">
        <f aca="false">LEFT(B41,7)</f>
        <v>9175849</v>
      </c>
      <c r="B41" s="0" t="s">
        <v>18396</v>
      </c>
      <c r="C41" s="17" t="str">
        <f aca="false">VLOOKUP(A41,bsia,3,0)</f>
        <v>420910 Joinville</v>
      </c>
      <c r="D41" s="17" t="n">
        <f aca="false">VLOOKUP(B41,Gera,2,0)</f>
        <v>78</v>
      </c>
      <c r="E41" s="17" t="n">
        <f aca="false">VLOOKUP(B41,Gera,3,0)</f>
        <v>54677.18</v>
      </c>
      <c r="H41" s="17" t="n">
        <f aca="false">VLOOKUP(B41,santa,2,0)</f>
        <v>78</v>
      </c>
      <c r="I41" s="17" t="n">
        <f aca="false">VLOOKUP(B41,santa,3,0)</f>
        <v>54677.18</v>
      </c>
      <c r="J41" s="17" t="n">
        <f aca="false">VLOOKUP(B41,pac,6,0)</f>
        <v>78</v>
      </c>
      <c r="K41" s="17" t="n">
        <f aca="false">VLOOKUP(B41,paca,6,0)</f>
        <v>11700</v>
      </c>
      <c r="L41" s="17" t="n">
        <f aca="false">VLOOKUP(B41,pre,6,0)</f>
        <v>78</v>
      </c>
      <c r="M41" s="17" t="n">
        <f aca="false">VLOOKUP(B41,prea,6,0)</f>
        <v>23400</v>
      </c>
      <c r="N41" s="17" t="n">
        <f aca="false">D41</f>
        <v>78</v>
      </c>
      <c r="O41" s="20" t="n">
        <f aca="false">K41+M41</f>
        <v>35100</v>
      </c>
    </row>
    <row r="42" customFormat="false" ht="12.8" hidden="false" customHeight="false" outlineLevel="0" collapsed="false">
      <c r="A42" s="0" t="str">
        <f aca="false">LEFT(B42,7)</f>
        <v>9712038</v>
      </c>
      <c r="B42" s="0" t="s">
        <v>18397</v>
      </c>
      <c r="C42" s="17" t="str">
        <f aca="false">VLOOKUP(A42,bsia,3,0)</f>
        <v>420460 Criciúma</v>
      </c>
      <c r="D42" s="17" t="n">
        <f aca="false">VLOOKUP(B42,Gera,2,0)</f>
        <v>467</v>
      </c>
      <c r="E42" s="17" t="n">
        <f aca="false">VLOOKUP(B42,Gera,3,0)</f>
        <v>270077.96</v>
      </c>
      <c r="H42" s="17" t="n">
        <f aca="false">VLOOKUP(B42,santa,2,0)</f>
        <v>467</v>
      </c>
      <c r="I42" s="17" t="n">
        <f aca="false">VLOOKUP(B42,santa,3,0)</f>
        <v>270077.96</v>
      </c>
      <c r="J42" s="17" t="n">
        <f aca="false">VLOOKUP(B42,pac,6,0)</f>
        <v>467</v>
      </c>
      <c r="K42" s="17" t="n">
        <f aca="false">VLOOKUP(B42,paca,6,0)</f>
        <v>23250</v>
      </c>
      <c r="L42" s="17" t="n">
        <f aca="false">VLOOKUP(B42,pre,6,0)</f>
        <v>467</v>
      </c>
      <c r="M42" s="17" t="n">
        <f aca="false">VLOOKUP(B42,prea,6,0)</f>
        <v>437922.72</v>
      </c>
      <c r="N42" s="17" t="n">
        <f aca="false">D42</f>
        <v>467</v>
      </c>
      <c r="O42" s="20" t="n">
        <f aca="false">K42+M42</f>
        <v>461172.72</v>
      </c>
    </row>
    <row r="43" customFormat="false" ht="12.8" hidden="false" customHeight="false" outlineLevel="0" collapsed="false">
      <c r="A43" s="0" t="str">
        <f aca="false">LEFT(B43,7)</f>
        <v>9819371</v>
      </c>
      <c r="B43" s="0" t="s">
        <v>1054</v>
      </c>
      <c r="C43" s="17" t="str">
        <f aca="false">VLOOKUP(A43,bsia,3,0)</f>
        <v>420460 Criciúma</v>
      </c>
      <c r="D43" s="17" t="n">
        <f aca="false">VLOOKUP(B43,Gera,2,0)</f>
        <v>37</v>
      </c>
      <c r="E43" s="17" t="n">
        <f aca="false">VLOOKUP(B43,Gera,3,0)</f>
        <v>4172.49</v>
      </c>
      <c r="H43" s="17" t="n">
        <f aca="false">VLOOKUP(B43,santa,2,0)</f>
        <v>37</v>
      </c>
      <c r="I43" s="17" t="n">
        <f aca="false">VLOOKUP(B43,santa,3,0)</f>
        <v>4172.49</v>
      </c>
      <c r="J43" s="17" t="n">
        <f aca="false">VLOOKUP(B43,pac,6,0)</f>
        <v>37</v>
      </c>
      <c r="K43" s="17" t="n">
        <f aca="false">VLOOKUP(B43,paca,6,0)</f>
        <v>5550</v>
      </c>
      <c r="L43" s="17" t="n">
        <f aca="false">VLOOKUP(B43,pre,6,0)</f>
        <v>37</v>
      </c>
      <c r="M43" s="17" t="n">
        <f aca="false">VLOOKUP(B43,prea,6,0)</f>
        <v>11100</v>
      </c>
      <c r="N43" s="17" t="n">
        <f aca="false">D43</f>
        <v>37</v>
      </c>
      <c r="O43" s="20" t="n">
        <f aca="false">K43+M43</f>
        <v>16650</v>
      </c>
    </row>
    <row r="44" customFormat="false" ht="12.8" hidden="false" customHeight="false" outlineLevel="0" collapsed="false">
      <c r="A44" s="0" t="str">
        <f aca="false">LEFT(B44,7)</f>
        <v/>
      </c>
      <c r="C44" s="17" t="e">
        <f aca="false">VLOOKUP(A44,bsia,3,0)</f>
        <v>#N/A</v>
      </c>
      <c r="D44" s="17" t="e">
        <f aca="false">VLOOKUP(B44,Gera,2,0)</f>
        <v>#N/A</v>
      </c>
      <c r="E44" s="17" t="e">
        <f aca="false">VLOOKUP(B44,Gera,3,0)</f>
        <v>#N/A</v>
      </c>
      <c r="H44" s="17" t="e">
        <f aca="false">VLOOKUP(B44,santa,2,0)</f>
        <v>#N/A</v>
      </c>
      <c r="I44" s="17" t="e">
        <f aca="false">VLOOKUP(B44,santa,3,0)</f>
        <v>#N/A</v>
      </c>
      <c r="J44" s="17" t="e">
        <f aca="false">VLOOKUP(B44,pac,6,0)</f>
        <v>#N/A</v>
      </c>
      <c r="K44" s="17" t="e">
        <f aca="false">VLOOKUP(B44,paca,6,0)</f>
        <v>#N/A</v>
      </c>
      <c r="L44" s="17" t="e">
        <f aca="false">VLOOKUP(B44,pre,6,0)</f>
        <v>#N/A</v>
      </c>
      <c r="M44" s="17" t="e">
        <f aca="false">VLOOKUP(B44,prea,6,0)</f>
        <v>#N/A</v>
      </c>
      <c r="N44" s="17" t="e">
        <f aca="false">D44</f>
        <v>#N/A</v>
      </c>
      <c r="O44" s="20" t="e">
        <f aca="false">K44+M44</f>
        <v>#N/A</v>
      </c>
    </row>
    <row r="45" customFormat="false" ht="12.8" hidden="false" customHeight="false" outlineLevel="0" collapsed="false">
      <c r="A45" s="0" t="str">
        <f aca="false">LEFT(B45,7)</f>
        <v/>
      </c>
      <c r="C45" s="17" t="e">
        <f aca="false">VLOOKUP(A45,bsia,3,0)</f>
        <v>#N/A</v>
      </c>
      <c r="D45" s="17" t="e">
        <f aca="false">VLOOKUP(B45,Gera,2,0)</f>
        <v>#N/A</v>
      </c>
      <c r="E45" s="17" t="e">
        <f aca="false">VLOOKUP(B45,Gera,3,0)</f>
        <v>#N/A</v>
      </c>
      <c r="H45" s="17" t="e">
        <f aca="false">VLOOKUP(B45,santa,2,0)</f>
        <v>#N/A</v>
      </c>
      <c r="I45" s="17" t="e">
        <f aca="false">VLOOKUP(B45,santa,3,0)</f>
        <v>#N/A</v>
      </c>
      <c r="J45" s="17" t="e">
        <f aca="false">VLOOKUP(B45,pac,6,0)</f>
        <v>#N/A</v>
      </c>
      <c r="K45" s="17" t="e">
        <f aca="false">VLOOKUP(B45,paca,6,0)</f>
        <v>#N/A</v>
      </c>
      <c r="L45" s="17" t="e">
        <f aca="false">VLOOKUP(B45,pre,6,0)</f>
        <v>#N/A</v>
      </c>
      <c r="M45" s="17" t="e">
        <f aca="false">VLOOKUP(B45,prea,6,0)</f>
        <v>#N/A</v>
      </c>
      <c r="N45" s="17" t="e">
        <f aca="false">D45</f>
        <v>#N/A</v>
      </c>
      <c r="O45" s="20" t="e">
        <f aca="false">K45+M45</f>
        <v>#N/A</v>
      </c>
    </row>
    <row r="46" customFormat="false" ht="12.8" hidden="false" customHeight="false" outlineLevel="0" collapsed="false">
      <c r="A46" s="0" t="str">
        <f aca="false">LEFT(B46,7)</f>
        <v/>
      </c>
      <c r="C46" s="17" t="e">
        <f aca="false">VLOOKUP(A46,bsia,3,0)</f>
        <v>#N/A</v>
      </c>
      <c r="D46" s="17" t="e">
        <f aca="false">VLOOKUP(B46,Gera,2,0)</f>
        <v>#N/A</v>
      </c>
      <c r="E46" s="17" t="e">
        <f aca="false">VLOOKUP(B46,Gera,3,0)</f>
        <v>#N/A</v>
      </c>
      <c r="H46" s="17" t="e">
        <f aca="false">VLOOKUP(B46,santa,2,0)</f>
        <v>#N/A</v>
      </c>
      <c r="I46" s="17" t="e">
        <f aca="false">VLOOKUP(B46,santa,3,0)</f>
        <v>#N/A</v>
      </c>
      <c r="J46" s="17" t="e">
        <f aca="false">VLOOKUP(B46,pac,6,0)</f>
        <v>#N/A</v>
      </c>
      <c r="K46" s="17" t="e">
        <f aca="false">VLOOKUP(B46,paca,6,0)</f>
        <v>#N/A</v>
      </c>
      <c r="L46" s="17" t="e">
        <f aca="false">VLOOKUP(B46,pre,6,0)</f>
        <v>#N/A</v>
      </c>
      <c r="M46" s="17" t="e">
        <f aca="false">VLOOKUP(B46,prea,6,0)</f>
        <v>#N/A</v>
      </c>
      <c r="N46" s="17" t="e">
        <f aca="false">D46</f>
        <v>#N/A</v>
      </c>
      <c r="O46" s="20" t="e">
        <f aca="false">K46+M46</f>
        <v>#N/A</v>
      </c>
    </row>
    <row r="47" customFormat="false" ht="12.8" hidden="false" customHeight="false" outlineLevel="0" collapsed="false">
      <c r="A47" s="0" t="str">
        <f aca="false">LEFT(B47,7)</f>
        <v/>
      </c>
      <c r="C47" s="17" t="e">
        <f aca="false">VLOOKUP(A47,bsia,3,0)</f>
        <v>#N/A</v>
      </c>
      <c r="D47" s="17" t="e">
        <f aca="false">VLOOKUP(B47,Gera,2,0)</f>
        <v>#N/A</v>
      </c>
      <c r="E47" s="17" t="e">
        <f aca="false">VLOOKUP(B47,Gera,3,0)</f>
        <v>#N/A</v>
      </c>
      <c r="H47" s="17" t="e">
        <f aca="false">VLOOKUP(B47,santa,2,0)</f>
        <v>#N/A</v>
      </c>
      <c r="I47" s="17" t="e">
        <f aca="false">VLOOKUP(B47,santa,3,0)</f>
        <v>#N/A</v>
      </c>
      <c r="J47" s="17" t="e">
        <f aca="false">VLOOKUP(B47,pac,6,0)</f>
        <v>#N/A</v>
      </c>
      <c r="K47" s="17" t="e">
        <f aca="false">VLOOKUP(B47,paca,6,0)</f>
        <v>#N/A</v>
      </c>
      <c r="L47" s="17" t="e">
        <f aca="false">VLOOKUP(B47,pre,6,0)</f>
        <v>#N/A</v>
      </c>
      <c r="M47" s="17" t="e">
        <f aca="false">VLOOKUP(B47,prea,6,0)</f>
        <v>#N/A</v>
      </c>
      <c r="N47" s="17" t="e">
        <f aca="false">D47</f>
        <v>#N/A</v>
      </c>
      <c r="O47" s="20" t="e">
        <f aca="false">K47+M47</f>
        <v>#N/A</v>
      </c>
    </row>
    <row r="48" customFormat="false" ht="12.8" hidden="false" customHeight="false" outlineLevel="0" collapsed="false">
      <c r="A48" s="0" t="str">
        <f aca="false">LEFT(B48,7)</f>
        <v/>
      </c>
      <c r="C48" s="17" t="e">
        <f aca="false">VLOOKUP(A48,bsia,3,0)</f>
        <v>#N/A</v>
      </c>
      <c r="D48" s="17" t="e">
        <f aca="false">VLOOKUP(B48,Gera,2,0)</f>
        <v>#N/A</v>
      </c>
      <c r="E48" s="17" t="e">
        <f aca="false">VLOOKUP(B48,Gera,3,0)</f>
        <v>#N/A</v>
      </c>
      <c r="H48" s="17" t="e">
        <f aca="false">VLOOKUP(B48,santa,2,0)</f>
        <v>#N/A</v>
      </c>
      <c r="I48" s="17" t="e">
        <f aca="false">VLOOKUP(B48,santa,3,0)</f>
        <v>#N/A</v>
      </c>
      <c r="J48" s="17" t="e">
        <f aca="false">VLOOKUP(B48,pac,6,0)</f>
        <v>#N/A</v>
      </c>
      <c r="K48" s="17" t="e">
        <f aca="false">VLOOKUP(B48,paca,6,0)</f>
        <v>#N/A</v>
      </c>
      <c r="L48" s="17" t="e">
        <f aca="false">VLOOKUP(B48,pre,6,0)</f>
        <v>#N/A</v>
      </c>
      <c r="M48" s="17" t="e">
        <f aca="false">VLOOKUP(B48,prea,6,0)</f>
        <v>#N/A</v>
      </c>
      <c r="N48" s="17" t="e">
        <f aca="false">D48</f>
        <v>#N/A</v>
      </c>
      <c r="O48" s="20" t="e">
        <f aca="false">K48+M48</f>
        <v>#N/A</v>
      </c>
    </row>
    <row r="49" customFormat="false" ht="12.8" hidden="false" customHeight="false" outlineLevel="0" collapsed="false">
      <c r="A49" s="0" t="str">
        <f aca="false">LEFT(B49,7)</f>
        <v/>
      </c>
      <c r="C49" s="17" t="e">
        <f aca="false">VLOOKUP(A49,bsia,3,0)</f>
        <v>#N/A</v>
      </c>
      <c r="D49" s="17" t="e">
        <f aca="false">VLOOKUP(B49,Gera,2,0)</f>
        <v>#N/A</v>
      </c>
      <c r="E49" s="17" t="e">
        <f aca="false">VLOOKUP(B49,Gera,3,0)</f>
        <v>#N/A</v>
      </c>
      <c r="H49" s="17" t="e">
        <f aca="false">VLOOKUP(B49,santa,2,0)</f>
        <v>#N/A</v>
      </c>
      <c r="I49" s="17" t="e">
        <f aca="false">VLOOKUP(B49,santa,3,0)</f>
        <v>#N/A</v>
      </c>
      <c r="J49" s="17" t="e">
        <f aca="false">VLOOKUP(B49,pac,6,0)</f>
        <v>#N/A</v>
      </c>
      <c r="K49" s="17" t="e">
        <f aca="false">VLOOKUP(B49,paca,6,0)</f>
        <v>#N/A</v>
      </c>
      <c r="L49" s="17" t="e">
        <f aca="false">VLOOKUP(B49,pre,6,0)</f>
        <v>#N/A</v>
      </c>
      <c r="M49" s="17" t="e">
        <f aca="false">VLOOKUP(B49,prea,6,0)</f>
        <v>#N/A</v>
      </c>
      <c r="N49" s="17" t="e">
        <f aca="false">D49</f>
        <v>#N/A</v>
      </c>
      <c r="O49" s="20" t="e">
        <f aca="false">K49+M49</f>
        <v>#N/A</v>
      </c>
    </row>
    <row r="50" customFormat="false" ht="12.8" hidden="false" customHeight="false" outlineLevel="0" collapsed="false">
      <c r="A50" s="0" t="str">
        <f aca="false">LEFT(B50,7)</f>
        <v/>
      </c>
      <c r="C50" s="17" t="e">
        <f aca="false">VLOOKUP(A50,bsia,3,0)</f>
        <v>#N/A</v>
      </c>
      <c r="D50" s="17" t="e">
        <f aca="false">VLOOKUP(B50,Gera,2,0)</f>
        <v>#N/A</v>
      </c>
      <c r="E50" s="17" t="e">
        <f aca="false">VLOOKUP(B50,Gera,3,0)</f>
        <v>#N/A</v>
      </c>
      <c r="H50" s="17" t="e">
        <f aca="false">VLOOKUP(B50,santa,2,0)</f>
        <v>#N/A</v>
      </c>
      <c r="I50" s="17" t="e">
        <f aca="false">VLOOKUP(B50,santa,3,0)</f>
        <v>#N/A</v>
      </c>
      <c r="J50" s="17" t="e">
        <f aca="false">VLOOKUP(B50,pac,6,0)</f>
        <v>#N/A</v>
      </c>
      <c r="K50" s="17" t="e">
        <f aca="false">VLOOKUP(B50,paca,6,0)</f>
        <v>#N/A</v>
      </c>
      <c r="L50" s="17" t="e">
        <f aca="false">VLOOKUP(B50,pre,6,0)</f>
        <v>#N/A</v>
      </c>
      <c r="M50" s="17" t="e">
        <f aca="false">VLOOKUP(B50,prea,6,0)</f>
        <v>#N/A</v>
      </c>
      <c r="N50" s="17" t="e">
        <f aca="false">D50</f>
        <v>#N/A</v>
      </c>
      <c r="O50" s="20" t="e">
        <f aca="false">K50+M50</f>
        <v>#N/A</v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4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46" activeCellId="0" sqref="B46"/>
    </sheetView>
  </sheetViews>
  <sheetFormatPr defaultColWidth="11.8945312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0.89"/>
    <col collapsed="false" customWidth="true" hidden="false" outlineLevel="0" max="8" min="8" style="0" width="8.87"/>
    <col collapsed="false" customWidth="true" hidden="false" outlineLevel="0" max="9" min="9" style="11" width="15.68"/>
    <col collapsed="false" customWidth="true" hidden="false" outlineLevel="0" max="10" min="10" style="0" width="11.98"/>
    <col collapsed="false" customWidth="true" hidden="false" outlineLevel="0" max="11" min="11" style="11" width="14.14"/>
    <col collapsed="false" customWidth="true" hidden="false" outlineLevel="0" max="12" min="12" style="0" width="11.98"/>
    <col collapsed="false" customWidth="true" hidden="false" outlineLevel="0" max="13" min="13" style="11" width="15.68"/>
    <col collapsed="false" customWidth="true" hidden="false" outlineLevel="0" max="14" min="14" style="0" width="11.98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18406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18407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18408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18409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18420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18411</v>
      </c>
      <c r="E7" s="16"/>
      <c r="F7" s="16" t="s">
        <v>18412</v>
      </c>
      <c r="G7" s="16"/>
      <c r="H7" s="16" t="s">
        <v>18413</v>
      </c>
      <c r="I7" s="16"/>
      <c r="J7" s="21" t="s">
        <v>18414</v>
      </c>
      <c r="K7" s="21"/>
      <c r="L7" s="21" t="s">
        <v>18415</v>
      </c>
      <c r="M7" s="21"/>
      <c r="N7" s="18" t="s">
        <v>18398</v>
      </c>
      <c r="O7" s="18"/>
    </row>
    <row r="8" customFormat="false" ht="12.8" hidden="false" customHeight="false" outlineLevel="0" collapsed="false">
      <c r="B8" s="18" t="s">
        <v>18387</v>
      </c>
      <c r="C8" s="18" t="s">
        <v>18416</v>
      </c>
      <c r="D8" s="18" t="s">
        <v>18417</v>
      </c>
      <c r="E8" s="19" t="s">
        <v>18418</v>
      </c>
      <c r="F8" s="18" t="s">
        <v>18417</v>
      </c>
      <c r="G8" s="19" t="s">
        <v>18418</v>
      </c>
      <c r="H8" s="18" t="s">
        <v>18417</v>
      </c>
      <c r="I8" s="19" t="s">
        <v>18418</v>
      </c>
      <c r="J8" s="21" t="s">
        <v>18419</v>
      </c>
      <c r="K8" s="22" t="s">
        <v>18418</v>
      </c>
      <c r="L8" s="21" t="s">
        <v>18419</v>
      </c>
      <c r="M8" s="22" t="s">
        <v>18418</v>
      </c>
      <c r="N8" s="18" t="s">
        <v>18419</v>
      </c>
      <c r="O8" s="19" t="s">
        <v>18418</v>
      </c>
    </row>
    <row r="9" customFormat="false" ht="12.8" hidden="false" customHeight="false" outlineLevel="0" collapsed="false">
      <c r="B9" s="17" t="s">
        <v>13764</v>
      </c>
      <c r="C9" s="17" t="s">
        <v>13761</v>
      </c>
      <c r="D9" s="17" t="n">
        <v>9</v>
      </c>
      <c r="E9" s="20" t="n">
        <v>2707.02</v>
      </c>
      <c r="F9" s="17"/>
      <c r="G9" s="20"/>
      <c r="H9" s="17" t="n">
        <v>0</v>
      </c>
      <c r="I9" s="20" t="n">
        <v>0</v>
      </c>
      <c r="J9" s="23" t="n">
        <v>9</v>
      </c>
      <c r="K9" s="24" t="n">
        <v>2700</v>
      </c>
      <c r="L9" s="23" t="n">
        <v>9</v>
      </c>
      <c r="M9" s="24" t="n">
        <v>2700</v>
      </c>
      <c r="N9" s="17" t="n">
        <v>9</v>
      </c>
      <c r="O9" s="20" t="n">
        <v>5400</v>
      </c>
    </row>
    <row r="10" customFormat="false" ht="12.8" hidden="false" customHeight="false" outlineLevel="0" collapsed="false">
      <c r="B10" s="17" t="s">
        <v>16351</v>
      </c>
      <c r="C10" s="17" t="s">
        <v>16286</v>
      </c>
      <c r="D10" s="17" t="n">
        <v>142</v>
      </c>
      <c r="E10" s="20" t="n">
        <v>78273.81</v>
      </c>
      <c r="F10" s="17"/>
      <c r="G10" s="20"/>
      <c r="H10" s="17" t="n">
        <v>65</v>
      </c>
      <c r="I10" s="20" t="n">
        <v>51044.16</v>
      </c>
      <c r="J10" s="23" t="n">
        <v>142</v>
      </c>
      <c r="K10" s="24" t="n">
        <v>30300</v>
      </c>
      <c r="L10" s="23" t="n">
        <v>142</v>
      </c>
      <c r="M10" s="24" t="n">
        <v>42600</v>
      </c>
      <c r="N10" s="17" t="n">
        <v>142</v>
      </c>
      <c r="O10" s="20" t="n">
        <v>72900</v>
      </c>
    </row>
    <row r="11" customFormat="false" ht="12.8" hidden="false" customHeight="false" outlineLevel="0" collapsed="false">
      <c r="B11" s="17" t="s">
        <v>16397</v>
      </c>
      <c r="C11" s="17" t="s">
        <v>16286</v>
      </c>
      <c r="D11" s="17" t="n">
        <v>105</v>
      </c>
      <c r="E11" s="20" t="n">
        <v>67279.37</v>
      </c>
      <c r="F11" s="17"/>
      <c r="G11" s="20"/>
      <c r="H11" s="17" t="n">
        <v>90</v>
      </c>
      <c r="I11" s="20" t="n">
        <v>65375</v>
      </c>
      <c r="J11" s="23" t="n">
        <v>105</v>
      </c>
      <c r="K11" s="24" t="n">
        <v>14250</v>
      </c>
      <c r="L11" s="23" t="n">
        <v>105</v>
      </c>
      <c r="M11" s="24" t="n">
        <v>41045.6</v>
      </c>
      <c r="N11" s="17" t="n">
        <v>105</v>
      </c>
      <c r="O11" s="20" t="n">
        <v>55295.6</v>
      </c>
    </row>
    <row r="12" customFormat="false" ht="12.8" hidden="false" customHeight="false" outlineLevel="0" collapsed="false">
      <c r="B12" s="17" t="s">
        <v>16436</v>
      </c>
      <c r="C12" s="17" t="s">
        <v>16286</v>
      </c>
      <c r="D12" s="17" t="n">
        <v>14</v>
      </c>
      <c r="E12" s="20" t="n">
        <v>4724.66</v>
      </c>
      <c r="F12" s="17"/>
      <c r="G12" s="20"/>
      <c r="H12" s="17" t="n">
        <v>14</v>
      </c>
      <c r="I12" s="20" t="n">
        <v>4724.66</v>
      </c>
      <c r="J12" s="23" t="n">
        <v>14</v>
      </c>
      <c r="K12" s="24" t="n">
        <v>2100</v>
      </c>
      <c r="L12" s="23" t="n">
        <v>14</v>
      </c>
      <c r="M12" s="24" t="n">
        <v>4200</v>
      </c>
      <c r="N12" s="17" t="n">
        <v>14</v>
      </c>
      <c r="O12" s="20" t="n">
        <v>6300</v>
      </c>
    </row>
    <row r="13" customFormat="false" ht="12.8" hidden="false" customHeight="false" outlineLevel="0" collapsed="false">
      <c r="B13" s="17" t="s">
        <v>17409</v>
      </c>
      <c r="C13" s="17" t="s">
        <v>17390</v>
      </c>
      <c r="D13" s="17" t="n">
        <v>72</v>
      </c>
      <c r="E13" s="20" t="n">
        <v>48022.08</v>
      </c>
      <c r="F13" s="17"/>
      <c r="G13" s="20"/>
      <c r="H13" s="17" t="n">
        <v>56</v>
      </c>
      <c r="I13" s="20" t="n">
        <v>43209.6</v>
      </c>
      <c r="J13" s="23" t="n">
        <v>72</v>
      </c>
      <c r="K13" s="24" t="n">
        <v>13200</v>
      </c>
      <c r="L13" s="23" t="n">
        <v>72</v>
      </c>
      <c r="M13" s="24" t="n">
        <v>21600</v>
      </c>
      <c r="N13" s="17" t="n">
        <v>72</v>
      </c>
      <c r="O13" s="20" t="n">
        <v>34800</v>
      </c>
    </row>
    <row r="14" customFormat="false" ht="12.8" hidden="false" customHeight="false" outlineLevel="0" collapsed="false">
      <c r="B14" s="17" t="s">
        <v>4925</v>
      </c>
      <c r="C14" s="17" t="s">
        <v>4908</v>
      </c>
      <c r="D14" s="17" t="n">
        <v>13</v>
      </c>
      <c r="E14" s="20" t="n">
        <v>10030.8</v>
      </c>
      <c r="F14" s="17"/>
      <c r="G14" s="20"/>
      <c r="H14" s="17" t="n">
        <v>0</v>
      </c>
      <c r="I14" s="20" t="n">
        <v>0</v>
      </c>
      <c r="J14" s="23" t="n">
        <v>13</v>
      </c>
      <c r="K14" s="24" t="n">
        <v>1950</v>
      </c>
      <c r="L14" s="23" t="n">
        <v>13</v>
      </c>
      <c r="M14" s="24" t="n">
        <v>3900</v>
      </c>
      <c r="N14" s="17" t="n">
        <v>13</v>
      </c>
      <c r="O14" s="20" t="n">
        <v>5850</v>
      </c>
    </row>
    <row r="15" customFormat="false" ht="12.8" hidden="false" customHeight="false" outlineLevel="0" collapsed="false">
      <c r="B15" s="17" t="s">
        <v>9960</v>
      </c>
      <c r="C15" s="17" t="s">
        <v>9576</v>
      </c>
      <c r="D15" s="17" t="n">
        <v>5</v>
      </c>
      <c r="E15" s="20" t="n">
        <v>563.85</v>
      </c>
      <c r="F15" s="17"/>
      <c r="G15" s="20"/>
      <c r="H15" s="17" t="n">
        <v>0</v>
      </c>
      <c r="I15" s="20" t="n">
        <v>0</v>
      </c>
      <c r="J15" s="23" t="n">
        <v>5</v>
      </c>
      <c r="K15" s="24" t="n">
        <v>750</v>
      </c>
      <c r="L15" s="23" t="n">
        <v>5</v>
      </c>
      <c r="M15" s="24" t="n">
        <v>1500</v>
      </c>
      <c r="N15" s="17" t="n">
        <v>5</v>
      </c>
      <c r="O15" s="20" t="n">
        <v>2250</v>
      </c>
    </row>
    <row r="16" customFormat="false" ht="12.8" hidden="false" customHeight="false" outlineLevel="0" collapsed="false">
      <c r="B16" s="17" t="s">
        <v>10112</v>
      </c>
      <c r="C16" s="25" t="s">
        <v>9576</v>
      </c>
      <c r="D16" s="17" t="n">
        <v>73</v>
      </c>
      <c r="E16" s="20" t="n">
        <v>28661.26</v>
      </c>
      <c r="F16" s="17"/>
      <c r="G16" s="20"/>
      <c r="H16" s="17" t="n">
        <v>0</v>
      </c>
      <c r="I16" s="20" t="n">
        <v>0</v>
      </c>
      <c r="J16" s="23" t="n">
        <v>73</v>
      </c>
      <c r="K16" s="24" t="n">
        <v>21900</v>
      </c>
      <c r="L16" s="23" t="n">
        <v>73</v>
      </c>
      <c r="M16" s="24" t="n">
        <v>21900</v>
      </c>
      <c r="N16" s="17" t="n">
        <v>73</v>
      </c>
      <c r="O16" s="20" t="n">
        <v>43800</v>
      </c>
    </row>
    <row r="17" customFormat="false" ht="12.8" hidden="false" customHeight="false" outlineLevel="0" collapsed="false">
      <c r="B17" s="17" t="s">
        <v>18394</v>
      </c>
      <c r="C17" s="17" t="s">
        <v>9576</v>
      </c>
      <c r="D17" s="17" t="n">
        <v>4</v>
      </c>
      <c r="E17" s="20" t="n">
        <v>1294.96</v>
      </c>
      <c r="F17" s="17"/>
      <c r="G17" s="20"/>
      <c r="H17" s="17" t="n">
        <v>0</v>
      </c>
      <c r="I17" s="20" t="n">
        <v>0</v>
      </c>
      <c r="J17" s="23" t="n">
        <v>4</v>
      </c>
      <c r="K17" s="24" t="n">
        <v>1200</v>
      </c>
      <c r="L17" s="23" t="n">
        <v>4</v>
      </c>
      <c r="M17" s="24" t="n">
        <v>1200</v>
      </c>
      <c r="N17" s="17" t="n">
        <v>4</v>
      </c>
      <c r="O17" s="20" t="n">
        <v>2400</v>
      </c>
    </row>
    <row r="18" customFormat="false" ht="12.8" hidden="false" customHeight="false" outlineLevel="0" collapsed="false">
      <c r="B18" s="17" t="s">
        <v>10141</v>
      </c>
      <c r="C18" s="17" t="s">
        <v>9576</v>
      </c>
      <c r="D18" s="17" t="n">
        <v>47</v>
      </c>
      <c r="E18" s="20" t="n">
        <v>14136.66</v>
      </c>
      <c r="F18" s="17"/>
      <c r="G18" s="20"/>
      <c r="H18" s="17" t="n">
        <v>0</v>
      </c>
      <c r="I18" s="20" t="n">
        <v>0</v>
      </c>
      <c r="J18" s="23" t="n">
        <v>47</v>
      </c>
      <c r="K18" s="24" t="n">
        <v>14100</v>
      </c>
      <c r="L18" s="23" t="n">
        <v>47</v>
      </c>
      <c r="M18" s="24" t="n">
        <v>14100</v>
      </c>
      <c r="N18" s="17" t="n">
        <v>47</v>
      </c>
      <c r="O18" s="20" t="n">
        <v>28200</v>
      </c>
    </row>
    <row r="19" customFormat="false" ht="12.8" hidden="false" customHeight="false" outlineLevel="0" collapsed="false">
      <c r="B19" s="17" t="s">
        <v>18395</v>
      </c>
      <c r="C19" s="17" t="s">
        <v>9576</v>
      </c>
      <c r="D19" s="17" t="n">
        <v>22</v>
      </c>
      <c r="E19" s="20" t="n">
        <v>16975.2</v>
      </c>
      <c r="F19" s="17"/>
      <c r="G19" s="20"/>
      <c r="H19" s="17" t="n">
        <v>0</v>
      </c>
      <c r="I19" s="20" t="n">
        <v>0</v>
      </c>
      <c r="J19" s="23" t="n">
        <v>22</v>
      </c>
      <c r="K19" s="24" t="n">
        <v>3300</v>
      </c>
      <c r="L19" s="23" t="n">
        <v>22</v>
      </c>
      <c r="M19" s="24" t="n">
        <v>6600</v>
      </c>
      <c r="N19" s="17" t="n">
        <v>22</v>
      </c>
      <c r="O19" s="20" t="n">
        <v>9900</v>
      </c>
    </row>
    <row r="20" customFormat="false" ht="12.8" hidden="false" customHeight="false" outlineLevel="0" collapsed="false">
      <c r="B20" s="17" t="s">
        <v>7354</v>
      </c>
      <c r="C20" s="17" t="s">
        <v>7355</v>
      </c>
      <c r="D20" s="17" t="n">
        <v>17</v>
      </c>
      <c r="E20" s="20" t="n">
        <v>13117.2</v>
      </c>
      <c r="F20" s="17"/>
      <c r="G20" s="20"/>
      <c r="H20" s="17" t="n">
        <v>0</v>
      </c>
      <c r="I20" s="20" t="n">
        <v>0</v>
      </c>
      <c r="J20" s="23" t="n">
        <v>17</v>
      </c>
      <c r="K20" s="24" t="n">
        <v>2550</v>
      </c>
      <c r="L20" s="23" t="n">
        <v>17</v>
      </c>
      <c r="M20" s="24" t="n">
        <v>5100</v>
      </c>
      <c r="N20" s="17" t="n">
        <v>17</v>
      </c>
      <c r="O20" s="20" t="n">
        <v>7650</v>
      </c>
    </row>
    <row r="21" customFormat="false" ht="12.8" hidden="false" customHeight="false" outlineLevel="0" collapsed="false">
      <c r="B21" s="17" t="s">
        <v>18393</v>
      </c>
      <c r="C21" s="17" t="s">
        <v>7355</v>
      </c>
      <c r="D21" s="17" t="n">
        <v>10</v>
      </c>
      <c r="E21" s="20" t="n">
        <v>7716</v>
      </c>
      <c r="F21" s="17"/>
      <c r="G21" s="20"/>
      <c r="H21" s="17" t="n">
        <v>0</v>
      </c>
      <c r="I21" s="20" t="n">
        <v>0</v>
      </c>
      <c r="J21" s="23" t="n">
        <v>10</v>
      </c>
      <c r="K21" s="24" t="n">
        <v>1500</v>
      </c>
      <c r="L21" s="23" t="n">
        <v>10</v>
      </c>
      <c r="M21" s="24" t="n">
        <v>3000</v>
      </c>
      <c r="N21" s="17" t="n">
        <v>10</v>
      </c>
      <c r="O21" s="20" t="n">
        <v>4500</v>
      </c>
    </row>
    <row r="22" customFormat="false" ht="12.8" hidden="false" customHeight="false" outlineLevel="0" collapsed="false">
      <c r="B22" s="17" t="s">
        <v>509</v>
      </c>
      <c r="C22" s="17" t="s">
        <v>430</v>
      </c>
      <c r="D22" s="17" t="n">
        <v>16</v>
      </c>
      <c r="E22" s="20" t="n">
        <v>12345.6</v>
      </c>
      <c r="F22" s="17"/>
      <c r="G22" s="20"/>
      <c r="H22" s="17" t="n">
        <v>16</v>
      </c>
      <c r="I22" s="20" t="n">
        <v>12345.6</v>
      </c>
      <c r="J22" s="23" t="n">
        <v>16</v>
      </c>
      <c r="K22" s="24" t="n">
        <v>2400</v>
      </c>
      <c r="L22" s="23" t="n">
        <v>16</v>
      </c>
      <c r="M22" s="24" t="n">
        <v>4800</v>
      </c>
      <c r="N22" s="17" t="n">
        <v>16</v>
      </c>
      <c r="O22" s="20" t="n">
        <v>7200</v>
      </c>
    </row>
    <row r="23" customFormat="false" ht="12.8" hidden="false" customHeight="false" outlineLevel="0" collapsed="false">
      <c r="B23" s="17" t="s">
        <v>590</v>
      </c>
      <c r="C23" s="17" t="s">
        <v>430</v>
      </c>
      <c r="D23" s="17" t="n">
        <v>6</v>
      </c>
      <c r="E23" s="20" t="n">
        <v>5155.2</v>
      </c>
      <c r="F23" s="17"/>
      <c r="G23" s="20"/>
      <c r="H23" s="17" t="n">
        <v>0</v>
      </c>
      <c r="I23" s="20" t="n">
        <v>0</v>
      </c>
      <c r="J23" s="23" t="n">
        <v>6</v>
      </c>
      <c r="K23" s="24" t="n">
        <v>0</v>
      </c>
      <c r="L23" s="23" t="n">
        <v>0</v>
      </c>
      <c r="M23" s="24" t="n">
        <v>0</v>
      </c>
      <c r="N23" s="17" t="n">
        <v>6</v>
      </c>
      <c r="O23" s="20" t="n">
        <v>0</v>
      </c>
    </row>
    <row r="24" customFormat="false" ht="12.8" hidden="false" customHeight="false" outlineLevel="0" collapsed="false">
      <c r="B24" s="17" t="s">
        <v>799</v>
      </c>
      <c r="C24" s="17" t="s">
        <v>430</v>
      </c>
      <c r="D24" s="17" t="n">
        <v>151</v>
      </c>
      <c r="E24" s="20" t="n">
        <v>95007.92</v>
      </c>
      <c r="F24" s="17"/>
      <c r="G24" s="20"/>
      <c r="H24" s="17" t="n">
        <v>151</v>
      </c>
      <c r="I24" s="20" t="n">
        <v>95007.92</v>
      </c>
      <c r="J24" s="23" t="n">
        <v>151</v>
      </c>
      <c r="K24" s="24" t="n">
        <v>300</v>
      </c>
      <c r="L24" s="23" t="n">
        <v>151</v>
      </c>
      <c r="M24" s="24" t="n">
        <v>187529.44</v>
      </c>
      <c r="N24" s="17" t="n">
        <v>151</v>
      </c>
      <c r="O24" s="20" t="n">
        <v>187829.44</v>
      </c>
    </row>
    <row r="25" customFormat="false" ht="12.8" hidden="false" customHeight="false" outlineLevel="0" collapsed="false">
      <c r="B25" s="17" t="s">
        <v>18397</v>
      </c>
      <c r="C25" s="17" t="s">
        <v>430</v>
      </c>
      <c r="D25" s="17" t="n">
        <v>467</v>
      </c>
      <c r="E25" s="20" t="n">
        <v>270077.96</v>
      </c>
      <c r="F25" s="17"/>
      <c r="G25" s="20"/>
      <c r="H25" s="17" t="n">
        <v>467</v>
      </c>
      <c r="I25" s="20" t="n">
        <v>270077.96</v>
      </c>
      <c r="J25" s="23" t="n">
        <v>467</v>
      </c>
      <c r="K25" s="24" t="n">
        <v>23250</v>
      </c>
      <c r="L25" s="23" t="n">
        <v>467</v>
      </c>
      <c r="M25" s="24" t="n">
        <v>437922.72</v>
      </c>
      <c r="N25" s="17" t="n">
        <v>467</v>
      </c>
      <c r="O25" s="20" t="n">
        <v>461172.72</v>
      </c>
    </row>
    <row r="26" customFormat="false" ht="12.8" hidden="false" customHeight="false" outlineLevel="0" collapsed="false">
      <c r="B26" s="17" t="s">
        <v>1054</v>
      </c>
      <c r="C26" s="17" t="s">
        <v>430</v>
      </c>
      <c r="D26" s="17" t="n">
        <v>37</v>
      </c>
      <c r="E26" s="20" t="n">
        <v>4172.49</v>
      </c>
      <c r="F26" s="17"/>
      <c r="G26" s="20"/>
      <c r="H26" s="17" t="n">
        <v>37</v>
      </c>
      <c r="I26" s="20" t="n">
        <v>4172.49</v>
      </c>
      <c r="J26" s="23" t="n">
        <v>37</v>
      </c>
      <c r="K26" s="24" t="n">
        <v>5550</v>
      </c>
      <c r="L26" s="23" t="n">
        <v>37</v>
      </c>
      <c r="M26" s="24" t="n">
        <v>11100</v>
      </c>
      <c r="N26" s="17" t="n">
        <v>37</v>
      </c>
      <c r="O26" s="20" t="n">
        <v>16650</v>
      </c>
    </row>
    <row r="27" customFormat="false" ht="12.8" hidden="false" customHeight="false" outlineLevel="0" collapsed="false">
      <c r="B27" s="17" t="s">
        <v>11565</v>
      </c>
      <c r="C27" s="17" t="s">
        <v>11566</v>
      </c>
      <c r="D27" s="17" t="n">
        <v>649</v>
      </c>
      <c r="E27" s="20" t="n">
        <v>450500.31</v>
      </c>
      <c r="F27" s="17"/>
      <c r="G27" s="20"/>
      <c r="H27" s="17" t="n">
        <v>519</v>
      </c>
      <c r="I27" s="20" t="n">
        <v>375898.32</v>
      </c>
      <c r="J27" s="23" t="n">
        <v>649</v>
      </c>
      <c r="K27" s="24" t="n">
        <v>92550</v>
      </c>
      <c r="L27" s="23" t="n">
        <v>649</v>
      </c>
      <c r="M27" s="24" t="n">
        <v>229800</v>
      </c>
      <c r="N27" s="17" t="n">
        <v>649</v>
      </c>
      <c r="O27" s="20" t="n">
        <v>322350</v>
      </c>
    </row>
    <row r="28" customFormat="false" ht="12.8" hidden="false" customHeight="false" outlineLevel="0" collapsed="false">
      <c r="B28" s="17" t="s">
        <v>11720</v>
      </c>
      <c r="C28" s="17" t="s">
        <v>11566</v>
      </c>
      <c r="D28" s="17" t="n">
        <v>9</v>
      </c>
      <c r="E28" s="20" t="n">
        <v>3983.16</v>
      </c>
      <c r="F28" s="17"/>
      <c r="G28" s="20"/>
      <c r="H28" s="17" t="n">
        <v>6</v>
      </c>
      <c r="I28" s="20" t="n">
        <v>2454.51</v>
      </c>
      <c r="J28" s="23" t="n">
        <v>9</v>
      </c>
      <c r="K28" s="24" t="n">
        <v>1350</v>
      </c>
      <c r="L28" s="23" t="n">
        <v>9</v>
      </c>
      <c r="M28" s="24" t="n">
        <v>2700</v>
      </c>
      <c r="N28" s="17" t="n">
        <v>9</v>
      </c>
      <c r="O28" s="20" t="n">
        <v>4050</v>
      </c>
    </row>
    <row r="29" customFormat="false" ht="12.8" hidden="false" customHeight="false" outlineLevel="0" collapsed="false">
      <c r="B29" s="17" t="s">
        <v>12263</v>
      </c>
      <c r="C29" s="17" t="s">
        <v>11566</v>
      </c>
      <c r="D29" s="17" t="n">
        <v>114</v>
      </c>
      <c r="E29" s="20" t="n">
        <v>53738.62</v>
      </c>
      <c r="F29" s="17"/>
      <c r="G29" s="20"/>
      <c r="H29" s="17" t="n">
        <v>110</v>
      </c>
      <c r="I29" s="20" t="n">
        <v>51700.42</v>
      </c>
      <c r="J29" s="23" t="n">
        <v>114</v>
      </c>
      <c r="K29" s="24" t="n">
        <v>17100</v>
      </c>
      <c r="L29" s="23" t="n">
        <v>114</v>
      </c>
      <c r="M29" s="24" t="n">
        <v>34200</v>
      </c>
      <c r="N29" s="17" t="n">
        <v>114</v>
      </c>
      <c r="O29" s="20" t="n">
        <v>51300</v>
      </c>
    </row>
    <row r="30" customFormat="false" ht="12.8" hidden="false" customHeight="false" outlineLevel="0" collapsed="false">
      <c r="B30" s="17" t="s">
        <v>12644</v>
      </c>
      <c r="C30" s="17" t="s">
        <v>11566</v>
      </c>
      <c r="D30" s="17" t="n">
        <v>7</v>
      </c>
      <c r="E30" s="20" t="n">
        <v>3948</v>
      </c>
      <c r="F30" s="17"/>
      <c r="G30" s="20"/>
      <c r="H30" s="17" t="n">
        <v>7</v>
      </c>
      <c r="I30" s="20" t="n">
        <v>3948</v>
      </c>
      <c r="J30" s="23" t="n">
        <v>7</v>
      </c>
      <c r="K30" s="24" t="n">
        <v>1050</v>
      </c>
      <c r="L30" s="23" t="n">
        <v>7</v>
      </c>
      <c r="M30" s="24" t="n">
        <v>2100</v>
      </c>
      <c r="N30" s="17" t="n">
        <v>7</v>
      </c>
      <c r="O30" s="20" t="n">
        <v>3150</v>
      </c>
    </row>
    <row r="31" customFormat="false" ht="12.8" hidden="false" customHeight="false" outlineLevel="0" collapsed="false">
      <c r="B31" s="17" t="s">
        <v>14091</v>
      </c>
      <c r="C31" s="17" t="s">
        <v>14050</v>
      </c>
      <c r="D31" s="17" t="n">
        <v>165</v>
      </c>
      <c r="E31" s="20" t="n">
        <v>110011.16</v>
      </c>
      <c r="F31" s="17"/>
      <c r="G31" s="20"/>
      <c r="H31" s="17" t="n">
        <v>157</v>
      </c>
      <c r="I31" s="20" t="n">
        <v>105441.7</v>
      </c>
      <c r="J31" s="23" t="n">
        <v>165</v>
      </c>
      <c r="K31" s="24" t="n">
        <v>24750</v>
      </c>
      <c r="L31" s="23" t="n">
        <v>165</v>
      </c>
      <c r="M31" s="24" t="n">
        <v>49500</v>
      </c>
      <c r="N31" s="17" t="n">
        <v>165</v>
      </c>
      <c r="O31" s="20" t="n">
        <v>74250</v>
      </c>
    </row>
    <row r="32" customFormat="false" ht="12.8" hidden="false" customHeight="false" outlineLevel="0" collapsed="false">
      <c r="B32" s="17" t="s">
        <v>2665</v>
      </c>
      <c r="C32" s="17" t="s">
        <v>2630</v>
      </c>
      <c r="D32" s="17" t="n">
        <v>73</v>
      </c>
      <c r="E32" s="20" t="n">
        <v>45791.44</v>
      </c>
      <c r="F32" s="17"/>
      <c r="G32" s="20"/>
      <c r="H32" s="17" t="n">
        <v>73</v>
      </c>
      <c r="I32" s="20" t="n">
        <v>45791.44</v>
      </c>
      <c r="J32" s="23" t="n">
        <v>73</v>
      </c>
      <c r="K32" s="24" t="n">
        <v>0</v>
      </c>
      <c r="L32" s="23" t="n">
        <v>73</v>
      </c>
      <c r="M32" s="24" t="n">
        <v>91582.88</v>
      </c>
      <c r="N32" s="17" t="n">
        <v>73</v>
      </c>
      <c r="O32" s="20" t="n">
        <v>91582.88</v>
      </c>
    </row>
    <row r="33" customFormat="false" ht="12.8" hidden="false" customHeight="false" outlineLevel="0" collapsed="false">
      <c r="B33" s="17" t="s">
        <v>18390</v>
      </c>
      <c r="C33" s="17" t="s">
        <v>2630</v>
      </c>
      <c r="D33" s="17" t="n">
        <v>222</v>
      </c>
      <c r="E33" s="20" t="n">
        <v>157170.6</v>
      </c>
      <c r="F33" s="17"/>
      <c r="G33" s="20"/>
      <c r="H33" s="17" t="n">
        <v>192</v>
      </c>
      <c r="I33" s="20" t="n">
        <v>148147.2</v>
      </c>
      <c r="J33" s="23" t="n">
        <v>222</v>
      </c>
      <c r="K33" s="24" t="n">
        <v>37800</v>
      </c>
      <c r="L33" s="23" t="n">
        <v>222</v>
      </c>
      <c r="M33" s="24" t="n">
        <v>66600</v>
      </c>
      <c r="N33" s="17" t="n">
        <v>222</v>
      </c>
      <c r="O33" s="20" t="n">
        <v>104400</v>
      </c>
    </row>
    <row r="34" customFormat="false" ht="12.8" hidden="false" customHeight="false" outlineLevel="0" collapsed="false">
      <c r="B34" s="17" t="s">
        <v>3317</v>
      </c>
      <c r="C34" s="17" t="s">
        <v>3249</v>
      </c>
      <c r="D34" s="17" t="n">
        <v>181</v>
      </c>
      <c r="E34" s="20" t="n">
        <v>65626.47</v>
      </c>
      <c r="F34" s="17"/>
      <c r="G34" s="20"/>
      <c r="H34" s="17" t="n">
        <v>0</v>
      </c>
      <c r="I34" s="20" t="n">
        <v>0</v>
      </c>
      <c r="J34" s="23" t="n">
        <v>181</v>
      </c>
      <c r="K34" s="24" t="n">
        <v>30000</v>
      </c>
      <c r="L34" s="23" t="n">
        <v>181</v>
      </c>
      <c r="M34" s="24" t="n">
        <v>127200</v>
      </c>
      <c r="N34" s="17" t="n">
        <v>181</v>
      </c>
      <c r="O34" s="20" t="n">
        <v>157200</v>
      </c>
    </row>
    <row r="35" customFormat="false" ht="12.8" hidden="false" customHeight="false" outlineLevel="0" collapsed="false">
      <c r="B35" s="17" t="s">
        <v>4301</v>
      </c>
      <c r="C35" s="17" t="s">
        <v>3249</v>
      </c>
      <c r="D35" s="17" t="n">
        <v>198</v>
      </c>
      <c r="E35" s="20" t="n">
        <v>120963.97</v>
      </c>
      <c r="F35" s="17"/>
      <c r="G35" s="20"/>
      <c r="H35" s="17" t="n">
        <v>167</v>
      </c>
      <c r="I35" s="20" t="n">
        <v>114467.92</v>
      </c>
      <c r="J35" s="23" t="n">
        <v>198</v>
      </c>
      <c r="K35" s="24" t="n">
        <v>29700</v>
      </c>
      <c r="L35" s="23" t="n">
        <v>198</v>
      </c>
      <c r="M35" s="24" t="n">
        <v>59400</v>
      </c>
      <c r="N35" s="17" t="n">
        <v>198</v>
      </c>
      <c r="O35" s="20" t="n">
        <v>89100</v>
      </c>
    </row>
    <row r="36" customFormat="false" ht="12.8" hidden="false" customHeight="false" outlineLevel="0" collapsed="false">
      <c r="B36" s="17" t="s">
        <v>18396</v>
      </c>
      <c r="C36" s="17" t="s">
        <v>3249</v>
      </c>
      <c r="D36" s="17" t="n">
        <v>78</v>
      </c>
      <c r="E36" s="20" t="n">
        <v>54677.18</v>
      </c>
      <c r="F36" s="17"/>
      <c r="G36" s="20"/>
      <c r="H36" s="17" t="n">
        <v>78</v>
      </c>
      <c r="I36" s="20" t="n">
        <v>54677.18</v>
      </c>
      <c r="J36" s="23" t="n">
        <v>78</v>
      </c>
      <c r="K36" s="24" t="n">
        <v>11700</v>
      </c>
      <c r="L36" s="23" t="n">
        <v>78</v>
      </c>
      <c r="M36" s="24" t="n">
        <v>23400</v>
      </c>
      <c r="N36" s="17" t="n">
        <v>78</v>
      </c>
      <c r="O36" s="20" t="n">
        <v>35100</v>
      </c>
    </row>
    <row r="37" customFormat="false" ht="12.8" hidden="false" customHeight="false" outlineLevel="0" collapsed="false">
      <c r="B37" s="17" t="s">
        <v>13092</v>
      </c>
      <c r="C37" s="17" t="s">
        <v>13087</v>
      </c>
      <c r="D37" s="17" t="n">
        <v>24</v>
      </c>
      <c r="E37" s="20" t="n">
        <v>18518.4</v>
      </c>
      <c r="F37" s="17"/>
      <c r="G37" s="20"/>
      <c r="H37" s="17" t="n">
        <v>24</v>
      </c>
      <c r="I37" s="20" t="n">
        <v>18518.4</v>
      </c>
      <c r="J37" s="23" t="n">
        <v>24</v>
      </c>
      <c r="K37" s="24" t="n">
        <v>3600</v>
      </c>
      <c r="L37" s="23" t="n">
        <v>24</v>
      </c>
      <c r="M37" s="24" t="n">
        <v>7200</v>
      </c>
      <c r="N37" s="17" t="n">
        <v>24</v>
      </c>
      <c r="O37" s="20" t="n">
        <v>10800</v>
      </c>
    </row>
    <row r="38" customFormat="false" ht="12.8" hidden="false" customHeight="false" outlineLevel="0" collapsed="false">
      <c r="B38" s="17" t="s">
        <v>15780</v>
      </c>
      <c r="C38" s="17" t="s">
        <v>15759</v>
      </c>
      <c r="D38" s="17" t="n">
        <v>3</v>
      </c>
      <c r="E38" s="20" t="n">
        <v>628.65</v>
      </c>
      <c r="F38" s="17"/>
      <c r="G38" s="20"/>
      <c r="H38" s="17" t="n">
        <v>0</v>
      </c>
      <c r="I38" s="20" t="n">
        <v>0</v>
      </c>
      <c r="J38" s="23" t="n">
        <v>3</v>
      </c>
      <c r="K38" s="24" t="n">
        <v>450</v>
      </c>
      <c r="L38" s="23" t="n">
        <v>3</v>
      </c>
      <c r="M38" s="24" t="n">
        <v>900</v>
      </c>
      <c r="N38" s="17" t="n">
        <v>3</v>
      </c>
      <c r="O38" s="20" t="n">
        <v>1350</v>
      </c>
    </row>
    <row r="39" customFormat="false" ht="12.8" hidden="false" customHeight="false" outlineLevel="0" collapsed="false">
      <c r="B39" s="17" t="s">
        <v>18392</v>
      </c>
      <c r="C39" s="17" t="s">
        <v>15759</v>
      </c>
      <c r="D39" s="17" t="n">
        <v>15</v>
      </c>
      <c r="E39" s="20" t="n">
        <v>4511.7</v>
      </c>
      <c r="F39" s="17"/>
      <c r="G39" s="20"/>
      <c r="H39" s="17" t="n">
        <v>0</v>
      </c>
      <c r="I39" s="20" t="n">
        <v>0</v>
      </c>
      <c r="J39" s="23" t="n">
        <v>15</v>
      </c>
      <c r="K39" s="24" t="n">
        <v>4500</v>
      </c>
      <c r="L39" s="23" t="n">
        <v>15</v>
      </c>
      <c r="M39" s="24" t="n">
        <v>4500</v>
      </c>
      <c r="N39" s="17" t="n">
        <v>15</v>
      </c>
      <c r="O39" s="20" t="n">
        <v>9000</v>
      </c>
    </row>
    <row r="40" customFormat="false" ht="12.8" hidden="false" customHeight="false" outlineLevel="0" collapsed="false">
      <c r="B40" s="17" t="s">
        <v>15902</v>
      </c>
      <c r="C40" s="17" t="s">
        <v>15759</v>
      </c>
      <c r="D40" s="17" t="n">
        <v>21</v>
      </c>
      <c r="E40" s="20" t="n">
        <v>16203.6</v>
      </c>
      <c r="F40" s="17"/>
      <c r="G40" s="20"/>
      <c r="H40" s="17" t="n">
        <v>21</v>
      </c>
      <c r="I40" s="20" t="n">
        <v>16203.6</v>
      </c>
      <c r="J40" s="23" t="n">
        <v>21</v>
      </c>
      <c r="K40" s="24" t="n">
        <v>3150</v>
      </c>
      <c r="L40" s="23" t="n">
        <v>21</v>
      </c>
      <c r="M40" s="24" t="n">
        <v>6300</v>
      </c>
      <c r="N40" s="17" t="n">
        <v>21</v>
      </c>
      <c r="O40" s="20" t="n">
        <v>9450</v>
      </c>
    </row>
    <row r="41" customFormat="false" ht="12.8" hidden="false" customHeight="false" outlineLevel="0" collapsed="false">
      <c r="B41" s="17" t="s">
        <v>18391</v>
      </c>
      <c r="C41" s="17" t="s">
        <v>13286</v>
      </c>
      <c r="D41" s="17" t="n">
        <v>52</v>
      </c>
      <c r="E41" s="20" t="n">
        <v>15640.56</v>
      </c>
      <c r="F41" s="17"/>
      <c r="G41" s="20"/>
      <c r="H41" s="17" t="n">
        <v>0</v>
      </c>
      <c r="I41" s="20" t="n">
        <v>0</v>
      </c>
      <c r="J41" s="23" t="n">
        <v>52</v>
      </c>
      <c r="K41" s="24" t="n">
        <v>15600</v>
      </c>
      <c r="L41" s="23" t="n">
        <v>52</v>
      </c>
      <c r="M41" s="24" t="n">
        <v>15600</v>
      </c>
      <c r="N41" s="17" t="n">
        <v>52</v>
      </c>
      <c r="O41" s="20" t="n">
        <v>31200</v>
      </c>
    </row>
    <row r="42" customFormat="false" ht="12.8" hidden="false" customHeight="false" outlineLevel="0" collapsed="false">
      <c r="B42" s="17" t="s">
        <v>18280</v>
      </c>
      <c r="C42" s="17" t="s">
        <v>5539</v>
      </c>
      <c r="D42" s="17" t="n">
        <v>17</v>
      </c>
      <c r="E42" s="20" t="n">
        <v>5113.26</v>
      </c>
      <c r="F42" s="17"/>
      <c r="G42" s="20"/>
      <c r="H42" s="17" t="n">
        <v>0</v>
      </c>
      <c r="I42" s="20" t="n">
        <v>0</v>
      </c>
      <c r="J42" s="23" t="n">
        <v>17</v>
      </c>
      <c r="K42" s="24" t="n">
        <v>5100</v>
      </c>
      <c r="L42" s="23" t="n">
        <v>17</v>
      </c>
      <c r="M42" s="24" t="n">
        <v>5100</v>
      </c>
      <c r="N42" s="17" t="n">
        <v>17</v>
      </c>
      <c r="O42" s="20" t="n">
        <v>10200</v>
      </c>
    </row>
    <row r="43" customFormat="false" ht="12.8" hidden="false" customHeight="false" outlineLevel="0" collapsed="false">
      <c r="B43" s="17" t="s">
        <v>5560</v>
      </c>
      <c r="C43" s="17" t="s">
        <v>5539</v>
      </c>
      <c r="D43" s="17" t="n">
        <v>41</v>
      </c>
      <c r="E43" s="20" t="n">
        <v>16097.42</v>
      </c>
      <c r="F43" s="17"/>
      <c r="G43" s="20"/>
      <c r="H43" s="17" t="n">
        <v>0</v>
      </c>
      <c r="I43" s="20" t="n">
        <v>0</v>
      </c>
      <c r="J43" s="23" t="n">
        <v>41</v>
      </c>
      <c r="K43" s="24" t="n">
        <v>12300</v>
      </c>
      <c r="L43" s="23" t="n">
        <v>41</v>
      </c>
      <c r="M43" s="24" t="n">
        <v>12300</v>
      </c>
      <c r="N43" s="17" t="n">
        <v>41</v>
      </c>
      <c r="O43" s="20" t="n">
        <v>24600</v>
      </c>
    </row>
    <row r="44" customFormat="false" ht="12.8" hidden="false" customHeight="false" outlineLevel="0" collapsed="false">
      <c r="B44" s="26" t="s">
        <v>18398</v>
      </c>
      <c r="C44" s="17"/>
      <c r="D44" s="18" t="n">
        <f aca="false">SUM(D9:D43)</f>
        <v>3079</v>
      </c>
      <c r="E44" s="19" t="n">
        <f aca="false">SUM(E9:E43)</f>
        <v>1823386.54</v>
      </c>
      <c r="F44" s="18" t="n">
        <f aca="false">SUM(F9:F43)</f>
        <v>0</v>
      </c>
      <c r="G44" s="19" t="n">
        <f aca="false">SUM(G9:G43)</f>
        <v>0</v>
      </c>
      <c r="H44" s="18" t="n">
        <f aca="false">SUM(H9:H43)</f>
        <v>2250</v>
      </c>
      <c r="I44" s="19" t="n">
        <f aca="false">SUM(I9:I43)</f>
        <v>1483206.08</v>
      </c>
      <c r="J44" s="21" t="n">
        <f aca="false">SUM(J9:J43)</f>
        <v>3079</v>
      </c>
      <c r="K44" s="22" t="n">
        <f aca="false">SUM(K9:K43)</f>
        <v>432000</v>
      </c>
      <c r="L44" s="21" t="n">
        <f aca="false">SUM(L9:L43)</f>
        <v>3073</v>
      </c>
      <c r="M44" s="22" t="n">
        <f aca="false">SUM(M9:M43)</f>
        <v>1549180.64</v>
      </c>
      <c r="N44" s="18" t="n">
        <f aca="false">SUM(N9:N43)</f>
        <v>3079</v>
      </c>
      <c r="O44" s="19" t="n">
        <f aca="false">SUM(O9:O43)</f>
        <v>1981180.64</v>
      </c>
    </row>
    <row r="45" customFormat="false" ht="12.8" hidden="false" customHeight="false" outlineLevel="0" collapsed="false">
      <c r="B45" s="27"/>
      <c r="C45" s="28"/>
      <c r="D45" s="28"/>
      <c r="E45" s="29"/>
      <c r="F45" s="28"/>
      <c r="G45" s="29"/>
      <c r="H45" s="28"/>
      <c r="I45" s="29"/>
      <c r="J45" s="30" t="n">
        <f aca="false">SUBTOTAL(9,J9:J43)</f>
        <v>3079</v>
      </c>
      <c r="K45" s="29" t="n">
        <f aca="false">SUBTOTAL(9,K9:K43)</f>
        <v>432000</v>
      </c>
      <c r="L45" s="30" t="n">
        <f aca="false">SUBTOTAL(9,L9:L43)</f>
        <v>3073</v>
      </c>
      <c r="M45" s="29" t="n">
        <f aca="false">SUBTOTAL(9,M9:M43)</f>
        <v>1549180.64</v>
      </c>
      <c r="N45" s="30" t="n">
        <f aca="false">SUBTOTAL(9,N9:N43)</f>
        <v>3079</v>
      </c>
      <c r="O45" s="31" t="n">
        <f aca="false">SUBTOTAL(9,O9:O43)</f>
        <v>1981180.64</v>
      </c>
    </row>
    <row r="46" customFormat="false" ht="12.8" hidden="false" customHeight="false" outlineLevel="0" collapsed="false">
      <c r="B46" s="0" t="s">
        <v>18421</v>
      </c>
    </row>
    <row r="47" customFormat="false" ht="12.8" hidden="false" customHeight="false" outlineLevel="0" collapsed="false">
      <c r="O47" s="11"/>
    </row>
  </sheetData>
  <autoFilter ref="B8:C44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2023-08-17T12:24:49Z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