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6" activeTab="6"/>
  </bookViews>
  <sheets>
    <sheet name="procv BSIA" sheetId="1" state="hidden" r:id="rId2"/>
    <sheet name="Gerais" sheetId="2" state="hidden" r:id="rId3"/>
    <sheet name="SC" sheetId="3" state="hidden" r:id="rId4"/>
    <sheet name="Pacotes" sheetId="4" state="hidden" r:id="rId5"/>
    <sheet name="Prêmios" sheetId="5" state="hidden" r:id="rId6"/>
    <sheet name="Total_procv" sheetId="6" state="hidden" r:id="rId7"/>
    <sheet name="Total" sheetId="7" state="visible" r:id="rId8"/>
  </sheets>
  <definedNames>
    <definedName function="false" hidden="true" localSheetId="6" name="_xlnm._FilterDatabase" vbProcedure="false">Total!$B$8:$C$50</definedName>
    <definedName function="false" hidden="false" name="bsia" vbProcedure="false">'procv BSIA'!$A$1:$K$18028</definedName>
    <definedName function="false" hidden="false" name="Gera" vbProcedure="false">Gerais!$B$1:$D$45</definedName>
    <definedName function="false" hidden="false" name="pac" vbProcedure="false">Pacotes!$A$1:$G$43</definedName>
    <definedName function="false" hidden="false" name="paca" vbProcedure="false">Pacotes!$A$47:$G$89</definedName>
    <definedName function="false" hidden="false" name="pre" vbProcedure="false">Prêmios!$A$1:$G$43</definedName>
    <definedName function="false" hidden="false" name="prea" vbProcedure="false">Prêmios!$A$47:$G$89</definedName>
    <definedName function="false" hidden="false" name="santa" vbProcedure="false">SC!$A$1:$C$28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<sst xmlns="http://schemas.openxmlformats.org/spreadsheetml/2006/main" count="108375" uniqueCount="18426">
  <si>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</si>
  <si>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</si>
  <si>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</si>
  <si>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</si>
  <si>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</si>
  <si>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</si>
  <si>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</si>
  <si>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</si>
  <si>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</si>
  <si>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</si>
  <si>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</si>
  <si>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</si>
  <si>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</si>
  <si>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</si>
  <si>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</si>
  <si>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</si>
  <si>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</si>
  <si>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</si>
  <si>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</si>
  <si>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</si>
  <si>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</si>
  <si>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</si>
  <si>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</si>
  <si>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</si>
  <si>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</si>
  <si>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</si>
  <si>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</si>
  <si>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</si>
  <si>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</si>
  <si>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</si>
  <si>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</si>
  <si>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</si>
  <si>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</si>
  <si>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</si>
  <si>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</si>
  <si>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</si>
  <si>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</si>
  <si>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</si>
  <si>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</si>
  <si>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</si>
  <si>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</si>
  <si>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</si>
  <si>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</si>
  <si>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</si>
  <si>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</si>
  <si>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</si>
  <si>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</si>
  <si>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</si>
  <si>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</si>
  <si>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</si>
  <si>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</si>
  <si>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</si>
  <si>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</si>
  <si>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</si>
  <si>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</si>
  <si>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</si>
  <si>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</si>
  <si>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</si>
  <si>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</si>
  <si>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</si>
  <si>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</si>
  <si>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</si>
  <si>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</si>
  <si>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</si>
  <si>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</si>
  <si>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</si>
  <si>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</si>
  <si>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</si>
  <si>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</si>
  <si>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</si>
  <si>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</si>
  <si>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</si>
  <si>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</si>
  <si>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</si>
  <si>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</si>
  <si>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</si>
  <si>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</si>
  <si>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</si>
  <si>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</si>
  <si>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</si>
  <si>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</si>
  <si>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</si>
  <si>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</si>
  <si>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</si>
  <si>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</si>
  <si>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</si>
  <si>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</si>
  <si>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</si>
  <si>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</si>
  <si>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</si>
  <si>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</si>
  <si>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</si>
  <si>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</si>
  <si>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</si>
  <si>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</si>
  <si>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</si>
  <si>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</si>
  <si>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</si>
  <si>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</si>
  <si>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</si>
  <si>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</si>
  <si>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</si>
  <si>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</si>
  <si>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</si>
  <si>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</si>
  <si>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</si>
  <si>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</si>
  <si>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</si>
  <si>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</si>
  <si>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</si>
  <si>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</si>
  <si>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</si>
  <si>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</si>
  <si>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</si>
  <si>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</si>
  <si>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</si>
  <si>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</si>
  <si>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</si>
  <si>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</si>
  <si>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</si>
  <si>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</si>
  <si>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</si>
  <si>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</si>
  <si>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</si>
  <si>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</si>
  <si>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</si>
  <si>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</si>
  <si>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</si>
  <si>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</si>
  <si>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</si>
  <si>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</si>
  <si>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</si>
  <si>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</si>
  <si>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</si>
  <si>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</si>
  <si>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</si>
  <si>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</si>
  <si>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</si>
  <si>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</si>
  <si>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</si>
  <si>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</si>
  <si>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</si>
  <si>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</si>
  <si>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</si>
  <si>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</si>
  <si>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</si>
  <si>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</si>
  <si>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</si>
  <si>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</si>
  <si>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</si>
  <si>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</si>
  <si>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</si>
  <si>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</si>
  <si>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</si>
  <si>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</si>
  <si>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</si>
  <si>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</si>
  <si>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</si>
  <si>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</si>
  <si>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</si>
  <si>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</si>
  <si>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</si>
  <si>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</si>
  <si>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</si>
  <si>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</si>
  <si>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</si>
  <si>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</si>
  <si>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</si>
  <si>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</si>
  <si>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</si>
  <si>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</si>
  <si>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</si>
  <si>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</si>
  <si>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</si>
  <si>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</si>
  <si>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</si>
  <si>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</si>
  <si>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</si>
  <si>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</si>
  <si>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</si>
  <si>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</si>
  <si>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</si>
  <si>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</si>
  <si>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</si>
  <si>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</si>
  <si>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</si>
  <si>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</si>
  <si>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</si>
  <si>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</si>
  <si>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</si>
  <si>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</si>
  <si>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</si>
  <si>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</si>
  <si>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</si>
  <si>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</si>
  <si>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</si>
  <si>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</si>
  <si>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</si>
  <si>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</si>
  <si>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</si>
  <si>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</si>
  <si>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</si>
  <si>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</si>
  <si>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</si>
  <si>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</si>
  <si>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</si>
  <si>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</si>
  <si>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</si>
  <si>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</si>
  <si>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</si>
  <si>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</si>
  <si>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</si>
  <si>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</si>
  <si>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</si>
  <si>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</si>
  <si>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</si>
  <si>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</si>
  <si>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</si>
  <si>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</si>
  <si>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</si>
  <si>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</si>
  <si>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</si>
  <si>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</si>
  <si>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</si>
  <si>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</si>
  <si>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</si>
  <si>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</si>
  <si>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</si>
  <si>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</si>
  <si>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</si>
  <si>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</si>
  <si>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</si>
  <si>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</si>
  <si>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</si>
  <si>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</si>
  <si>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</si>
  <si>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</si>
  <si>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</si>
  <si>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</si>
  <si>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</si>
  <si>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</si>
  <si>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</si>
  <si>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</si>
  <si>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</si>
  <si>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</si>
  <si>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</si>
  <si>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</si>
  <si>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</si>
  <si>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</si>
  <si>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</si>
  <si>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</si>
  <si>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</si>
  <si>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</si>
  <si>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</si>
  <si>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</si>
  <si>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</si>
  <si>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</si>
  <si>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</si>
  <si>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</si>
  <si>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</si>
  <si>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</si>
  <si>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</si>
  <si>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</si>
  <si>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</si>
  <si>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</si>
  <si>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</si>
  <si>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</si>
  <si>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</si>
  <si>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</si>
  <si>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</si>
  <si>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</si>
  <si>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</si>
  <si>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</si>
  <si>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</si>
  <si>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</si>
  <si>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</si>
  <si>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</si>
  <si>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</si>
  <si>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</si>
  <si>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</si>
  <si>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</si>
  <si>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</si>
  <si>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</si>
  <si>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</si>
  <si>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</si>
  <si>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</si>
  <si>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</si>
  <si>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</si>
  <si>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</si>
  <si>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</si>
  <si>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</si>
  <si>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</si>
  <si>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</si>
  <si>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</si>
  <si>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</si>
  <si>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</si>
  <si>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</si>
  <si>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</si>
  <si>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</si>
  <si>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</si>
  <si>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</si>
  <si>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</si>
  <si>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</si>
  <si>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</si>
  <si>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</si>
  <si>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</si>
  <si>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</si>
  <si>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</si>
  <si>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</si>
  <si>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</si>
  <si>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</si>
  <si>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</si>
  <si>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</si>
  <si>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</si>
  <si>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</si>
  <si>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</si>
  <si>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</si>
  <si>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</si>
  <si>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</si>
  <si>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</si>
  <si>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</si>
  <si>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</si>
  <si>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</si>
  <si>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</si>
  <si>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</si>
  <si>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</si>
  <si>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</si>
  <si>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</si>
  <si>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</si>
  <si>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</si>
  <si>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</si>
  <si>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</si>
  <si>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</si>
  <si>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</si>
  <si>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</si>
  <si>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</si>
  <si>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</si>
  <si>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</si>
  <si>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</si>
  <si>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</si>
  <si>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</si>
  <si>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</si>
  <si>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</si>
  <si>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</si>
  <si>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</si>
  <si>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</si>
  <si>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</si>
  <si>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</si>
  <si>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</si>
  <si>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</si>
  <si>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</si>
  <si>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</si>
  <si>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</si>
  <si>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</si>
  <si>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</si>
  <si>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</si>
  <si>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</si>
  <si>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</si>
  <si>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</si>
  <si>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</si>
  <si>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</si>
  <si>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</si>
  <si>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</si>
  <si>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</si>
  <si>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</si>
  <si>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</si>
  <si>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</si>
  <si>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</si>
  <si>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</si>
  <si>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</si>
  <si>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</si>
  <si>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</si>
  <si>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</si>
  <si>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</si>
  <si>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</si>
  <si>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</si>
  <si>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</si>
  <si>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</si>
  <si>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</si>
  <si>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</si>
  <si>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</si>
  <si>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</si>
  <si>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</si>
  <si>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</si>
  <si>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</si>
  <si>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</si>
  <si>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</si>
  <si>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</si>
  <si>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</si>
  <si>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</si>
  <si>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</si>
  <si>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</si>
  <si>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</si>
  <si>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</si>
  <si>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</si>
  <si>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</si>
  <si>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</si>
  <si>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</si>
  <si>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</si>
  <si>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</si>
  <si>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</si>
  <si>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</si>
  <si>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</si>
  <si>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</si>
  <si>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</si>
  <si>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</si>
  <si>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</si>
  <si>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</si>
  <si>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</si>
  <si>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</si>
  <si>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</si>
  <si>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</si>
  <si>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</si>
  <si>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</si>
  <si>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</si>
  <si>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</si>
  <si>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</si>
  <si>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</si>
  <si>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</si>
  <si>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</si>
  <si>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</si>
  <si>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</si>
  <si>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</si>
  <si>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</si>
  <si>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</si>
  <si>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</si>
  <si>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</si>
  <si>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</si>
  <si>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</si>
  <si>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</si>
  <si>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</si>
  <si>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</si>
  <si>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</si>
  <si>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</si>
  <si>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</si>
  <si>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</si>
  <si>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</si>
  <si>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</si>
  <si>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</si>
  <si>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</si>
  <si>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</si>
  <si>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</si>
  <si>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</si>
  <si>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</si>
  <si>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</si>
  <si>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</si>
  <si>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</si>
  <si>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</si>
  <si>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</si>
  <si>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</si>
  <si>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</si>
  <si>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</si>
  <si>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</si>
  <si>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</si>
  <si>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</si>
  <si>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</si>
  <si>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</si>
  <si>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</si>
  <si>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</si>
  <si>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</si>
  <si>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</si>
  <si>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</si>
  <si>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</si>
  <si>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</si>
  <si>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</si>
  <si>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</si>
  <si>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</si>
  <si>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</si>
  <si>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</si>
  <si>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</si>
  <si>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</si>
  <si>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</si>
  <si>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</si>
  <si>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</si>
  <si>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</si>
  <si>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</si>
  <si>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</si>
  <si>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</si>
  <si>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</si>
  <si>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</si>
  <si>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</si>
  <si>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</si>
  <si>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</si>
  <si>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</si>
  <si>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</si>
  <si>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</si>
  <si>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</si>
  <si>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</si>
  <si>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</si>
  <si>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</si>
  <si>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</si>
  <si>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</si>
  <si>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</si>
  <si>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</si>
  <si>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</si>
  <si>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</si>
  <si>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</si>
  <si>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</si>
  <si>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</si>
  <si>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</si>
  <si>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</si>
  <si>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</si>
  <si>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</si>
  <si>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</si>
  <si>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</si>
  <si>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</si>
  <si>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</si>
  <si>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</si>
  <si>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</si>
  <si>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</si>
  <si>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</si>
  <si>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</si>
  <si>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</si>
  <si>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</si>
  <si>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</si>
  <si>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</si>
  <si>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</si>
  <si>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</si>
  <si>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</si>
  <si>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</si>
  <si>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</si>
  <si>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</si>
  <si>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</si>
  <si>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</si>
  <si>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</si>
  <si>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</si>
  <si>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</si>
  <si>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</si>
  <si>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</si>
  <si>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</si>
  <si>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</si>
  <si>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</si>
  <si>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</si>
  <si>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</si>
  <si>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</si>
  <si>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</si>
  <si>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</si>
  <si>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</si>
  <si>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</si>
  <si>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</si>
  <si>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</si>
  <si>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</si>
  <si>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</si>
  <si>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</si>
  <si>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</si>
  <si>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</si>
  <si>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</si>
  <si>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</si>
  <si>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</si>
  <si>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</si>
  <si>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</si>
  <si>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</si>
  <si>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</si>
  <si>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</si>
  <si>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</si>
  <si>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</si>
  <si>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</si>
  <si>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</si>
  <si>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</si>
  <si>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</si>
  <si>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</si>
  <si>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</si>
  <si>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</si>
  <si>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</si>
  <si>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</si>
  <si>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</si>
  <si>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</si>
  <si>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</si>
  <si>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</si>
  <si>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</si>
  <si>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</si>
  <si>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</si>
  <si>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</si>
  <si>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</si>
  <si>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</si>
  <si>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</si>
  <si>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</si>
  <si>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</si>
  <si>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</si>
  <si>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</si>
  <si>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</si>
  <si>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</si>
  <si>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</si>
  <si>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</si>
  <si>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</si>
  <si>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</si>
  <si>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</si>
  <si>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</si>
  <si>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</si>
  <si>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</si>
  <si>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</si>
  <si>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</si>
  <si>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</si>
  <si>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</si>
  <si>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</si>
  <si>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</si>
  <si>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</si>
  <si>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</si>
  <si>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</si>
  <si>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</si>
  <si>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</si>
  <si>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</si>
  <si>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</si>
  <si>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</si>
  <si>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</si>
  <si>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</si>
  <si>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</si>
  <si>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</si>
  <si>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</si>
  <si>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</si>
  <si>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</si>
  <si>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</si>
  <si>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</si>
  <si>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</si>
  <si>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</si>
  <si>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</si>
  <si>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</si>
  <si>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</si>
  <si>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</si>
  <si>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</si>
  <si>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</si>
  <si>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</si>
  <si>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</si>
  <si>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</si>
  <si>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</si>
  <si>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</si>
  <si>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</si>
  <si>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</si>
  <si>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</si>
  <si>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</si>
  <si>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</si>
  <si>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</si>
  <si>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</si>
  <si>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</si>
  <si>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</si>
  <si>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</si>
  <si>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</si>
  <si>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</si>
  <si>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</si>
  <si>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</si>
  <si>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</si>
  <si>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</si>
  <si>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</si>
  <si>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</si>
  <si>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</si>
  <si>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</si>
  <si>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</si>
  <si>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</si>
  <si>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</si>
  <si>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</si>
  <si>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</si>
  <si>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</si>
  <si>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</si>
  <si>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</si>
  <si>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</si>
  <si>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</si>
  <si>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</si>
  <si>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</si>
  <si>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</si>
  <si>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</si>
  <si>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</si>
  <si>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</si>
  <si>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</si>
  <si>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</si>
  <si>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</si>
  <si>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</si>
  <si>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</si>
  <si>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</si>
  <si>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</si>
  <si>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</si>
  <si>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</si>
  <si>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</si>
  <si>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</si>
  <si>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</si>
  <si>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</si>
  <si>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</si>
  <si>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</si>
  <si>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</si>
  <si>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</si>
  <si>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</si>
  <si>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</si>
  <si>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</si>
  <si>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</si>
  <si>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</si>
  <si>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</si>
  <si>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</si>
  <si>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</si>
  <si>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</si>
  <si>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</si>
  <si>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</si>
  <si>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</si>
  <si>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</si>
  <si>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</si>
  <si>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</si>
  <si>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</si>
  <si>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</si>
  <si>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</si>
  <si>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</si>
  <si>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</si>
  <si>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</si>
  <si>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</si>
  <si>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</si>
  <si>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</si>
  <si>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</si>
  <si>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</si>
  <si>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</si>
  <si>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</si>
  <si>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</si>
  <si>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</si>
  <si>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</si>
  <si>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</si>
  <si>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</si>
  <si>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</si>
  <si>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</si>
  <si>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</si>
  <si>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</si>
  <si>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</si>
  <si>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</si>
  <si>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</si>
  <si>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</si>
  <si>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</si>
  <si>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</si>
  <si>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</si>
  <si>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</si>
  <si>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</si>
  <si>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</si>
  <si>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</si>
  <si>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</si>
  <si>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</si>
  <si>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</si>
  <si>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</si>
  <si>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</si>
  <si>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</si>
  <si>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</si>
  <si>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</si>
  <si>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</si>
  <si>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</si>
  <si>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</si>
  <si>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</si>
  <si>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</si>
  <si>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</si>
  <si>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</si>
  <si>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</si>
  <si>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</si>
  <si>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</si>
  <si>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</si>
  <si>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</si>
  <si>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</si>
  <si>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</si>
  <si>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</si>
  <si>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</si>
  <si>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</si>
  <si>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</si>
  <si>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</si>
  <si>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</si>
  <si>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</si>
  <si>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</si>
  <si>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</si>
  <si>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</si>
  <si>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</si>
  <si>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</si>
  <si>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</si>
  <si>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</si>
  <si>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</si>
  <si>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</si>
  <si>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</si>
  <si>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</si>
  <si>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</si>
  <si>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</si>
  <si>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</si>
  <si>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</si>
  <si>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</si>
  <si>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</si>
  <si>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</si>
  <si>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</si>
  <si>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</si>
  <si>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</si>
  <si>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</si>
  <si>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</si>
  <si>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</si>
  <si>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</si>
  <si>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</si>
  <si>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</si>
  <si>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</si>
  <si>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</si>
  <si>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</si>
  <si>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</si>
  <si>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</si>
  <si>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</si>
  <si>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</si>
  <si>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</si>
  <si>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</si>
  <si>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</si>
  <si>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</si>
  <si>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</si>
  <si>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</si>
  <si>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</si>
  <si>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</si>
  <si>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</si>
  <si>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</si>
  <si>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</si>
  <si>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</si>
  <si>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</si>
  <si>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</si>
  <si>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</si>
  <si>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</si>
  <si>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</si>
  <si>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</si>
  <si>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</si>
  <si>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</si>
  <si>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</si>
  <si>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</si>
  <si>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</si>
  <si>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</si>
  <si>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</si>
  <si>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</si>
  <si>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</si>
  <si>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</si>
  <si>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</si>
  <si>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</si>
  <si>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</si>
  <si>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</si>
  <si>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</si>
  <si>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</si>
  <si>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</si>
  <si>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</si>
  <si>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</si>
  <si>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</si>
  <si>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</si>
  <si>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</si>
  <si>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</si>
  <si>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</si>
  <si>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</si>
  <si>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</si>
  <si>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</si>
  <si>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</si>
  <si>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</si>
  <si>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</si>
  <si>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</si>
  <si>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</si>
  <si>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</si>
  <si>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</si>
  <si>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</si>
  <si>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</si>
  <si>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</si>
  <si>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</si>
  <si>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</si>
  <si>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</si>
  <si>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</si>
  <si>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</si>
  <si>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</si>
  <si>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</si>
  <si>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</si>
  <si>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</si>
  <si>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</si>
  <si>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</si>
  <si>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</si>
  <si>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</si>
  <si>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</si>
  <si>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</si>
  <si>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</si>
  <si>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</si>
  <si>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</si>
  <si>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</si>
  <si>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</si>
  <si>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</si>
  <si>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</si>
  <si>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</si>
  <si>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</si>
  <si>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</si>
  <si>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</si>
  <si>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</si>
  <si>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</si>
  <si>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</si>
  <si>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</si>
  <si>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</si>
  <si>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</si>
  <si>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</si>
  <si>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</si>
  <si>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</si>
  <si>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</si>
  <si>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</si>
  <si>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</si>
  <si>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</si>
  <si>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</si>
  <si>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</si>
  <si>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</si>
  <si>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</si>
  <si>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</si>
  <si>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</si>
  <si>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</si>
  <si>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</si>
  <si>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</si>
  <si>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</si>
  <si>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</si>
  <si>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</si>
  <si>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</si>
  <si>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</si>
  <si>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</si>
  <si>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</si>
  <si>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</si>
  <si>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</si>
  <si>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</si>
  <si>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</si>
  <si>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</si>
  <si>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</si>
  <si>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</si>
  <si>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</si>
  <si>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</si>
  <si>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</si>
  <si>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</si>
  <si>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</si>
  <si>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</si>
  <si>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</si>
  <si>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</si>
  <si>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</si>
  <si>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</si>
  <si>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</si>
  <si>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</si>
  <si>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</si>
  <si>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</si>
  <si>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</si>
  <si>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</si>
  <si>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</si>
  <si>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</si>
  <si>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</si>
  <si>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</si>
  <si>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</si>
  <si>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</si>
  <si>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</si>
  <si>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</si>
  <si>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</si>
  <si>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</si>
  <si>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</si>
  <si>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</si>
  <si>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</si>
  <si>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</si>
  <si>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</si>
  <si>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</si>
  <si>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</si>
  <si>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</si>
  <si>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</si>
  <si>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</si>
  <si>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</si>
  <si>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</si>
  <si>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</si>
  <si>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</si>
  <si>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</si>
  <si>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</si>
  <si>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</si>
  <si>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</si>
  <si>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</si>
  <si>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</si>
  <si>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</si>
  <si>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</si>
  <si>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</si>
  <si>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</si>
  <si>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</si>
  <si>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</si>
  <si>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</si>
  <si>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</si>
  <si>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</si>
  <si>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</si>
  <si>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</si>
  <si>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</si>
  <si>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</si>
  <si>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</si>
  <si>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</si>
  <si>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</si>
  <si>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</si>
  <si>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</si>
  <si>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</si>
  <si>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</si>
  <si>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</si>
  <si>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</si>
  <si>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</si>
  <si>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</si>
  <si>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</si>
  <si>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</si>
  <si>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</si>
  <si>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</si>
  <si>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</si>
  <si>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</si>
  <si>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</si>
  <si>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</si>
  <si>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</si>
  <si>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</si>
  <si>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</si>
  <si>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</si>
  <si>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</si>
  <si>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</si>
  <si>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</si>
  <si>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</si>
  <si>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</si>
  <si>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</si>
  <si>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</si>
  <si>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</si>
  <si>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</si>
  <si>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</si>
  <si>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</si>
  <si>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</si>
  <si>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</si>
  <si>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</si>
  <si>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</si>
  <si>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</si>
  <si>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</si>
  <si>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</si>
  <si>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</si>
  <si>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</si>
  <si>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</si>
  <si>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</si>
  <si>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</si>
  <si>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</si>
  <si>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</si>
  <si>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</si>
  <si>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</si>
  <si>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</si>
  <si>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</si>
  <si>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</si>
  <si>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</si>
  <si>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</si>
  <si>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</si>
  <si>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</si>
  <si>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</si>
  <si>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</si>
  <si>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</si>
  <si>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</si>
  <si>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</si>
  <si>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</si>
  <si>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</si>
  <si>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</si>
  <si>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</si>
  <si>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</si>
  <si>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</si>
  <si>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</si>
  <si>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</si>
  <si>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</si>
  <si>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</si>
  <si>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</si>
  <si>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</si>
  <si>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</si>
  <si>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</si>
  <si>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</si>
  <si>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</si>
  <si>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</si>
  <si>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</si>
  <si>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</si>
  <si>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</si>
  <si>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</si>
  <si>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</si>
  <si>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</si>
  <si>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</si>
  <si>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</si>
  <si>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</si>
  <si>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</si>
  <si>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</si>
  <si>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</si>
  <si>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</si>
  <si>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</si>
  <si>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</si>
  <si>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</si>
  <si>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</si>
  <si>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</si>
  <si>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</si>
  <si>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</si>
  <si>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</si>
  <si>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</si>
  <si>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</si>
  <si>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</si>
  <si>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</si>
  <si>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</si>
  <si>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</si>
  <si>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</si>
  <si>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</si>
  <si>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</si>
  <si>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</si>
  <si>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</si>
  <si>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</si>
  <si>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</si>
  <si>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</si>
  <si>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</si>
  <si>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</si>
  <si>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</si>
  <si>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</si>
  <si>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</si>
  <si>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</si>
  <si>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</si>
  <si>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</si>
  <si>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</si>
  <si>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</si>
  <si>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</si>
  <si>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</si>
  <si>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</si>
  <si>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</si>
  <si>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</si>
  <si>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</si>
  <si>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</si>
  <si>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</si>
  <si>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</si>
  <si>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</si>
  <si>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</si>
  <si>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</si>
  <si>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</si>
  <si>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</si>
  <si>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</si>
  <si>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</si>
  <si>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</si>
  <si>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</si>
  <si>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</si>
  <si>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</si>
  <si>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</si>
  <si>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</si>
  <si>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</si>
  <si>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</si>
  <si>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</si>
  <si>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</si>
  <si>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</si>
  <si>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</si>
  <si>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</si>
  <si>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</si>
  <si>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</si>
  <si>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</si>
  <si>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</si>
  <si>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</si>
  <si>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</si>
  <si>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</si>
  <si>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</si>
  <si>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</si>
  <si>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</si>
  <si>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</si>
  <si>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</si>
  <si>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</si>
  <si>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</si>
  <si>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</si>
  <si>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</si>
  <si>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</si>
  <si>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</si>
  <si>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</si>
  <si>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</si>
  <si>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</si>
  <si>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</si>
  <si>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</si>
  <si>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</si>
  <si>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</si>
  <si>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</si>
  <si>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</si>
  <si>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</si>
  <si>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</si>
  <si>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</si>
  <si>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</si>
  <si>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</si>
  <si>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</si>
  <si>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</si>
  <si>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</si>
  <si>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</si>
  <si>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</si>
  <si>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</si>
  <si>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</si>
  <si>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</si>
  <si>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</si>
  <si>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</si>
  <si>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</si>
  <si>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</si>
  <si>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</si>
  <si>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</si>
  <si>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</si>
  <si>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</si>
  <si>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</si>
  <si>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</si>
  <si>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</si>
  <si>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</si>
  <si>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</si>
  <si>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</si>
  <si>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</si>
  <si>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</si>
  <si>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</si>
  <si>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</si>
  <si>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</si>
  <si>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</si>
  <si>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</si>
  <si>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</si>
  <si>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</si>
  <si>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</si>
  <si>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</si>
  <si>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</si>
  <si>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</si>
  <si>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</si>
  <si>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</si>
  <si>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</si>
  <si>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</si>
  <si>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</si>
  <si>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</si>
  <si>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</si>
  <si>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</si>
  <si>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</si>
  <si>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</si>
  <si>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</si>
  <si>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</si>
  <si>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</si>
  <si>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</si>
  <si>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</si>
  <si>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</si>
  <si>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</si>
  <si>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</si>
  <si>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</si>
  <si>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</si>
  <si>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</si>
  <si>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</si>
  <si>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</si>
  <si>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</si>
  <si>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</si>
  <si>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</si>
  <si>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</si>
  <si>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</si>
  <si>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</si>
  <si>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</si>
  <si>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</si>
  <si>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</si>
  <si>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</si>
  <si>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</si>
  <si>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</si>
  <si>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</si>
  <si>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</si>
  <si>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</si>
  <si>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</si>
  <si>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</si>
  <si>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</si>
  <si>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</si>
  <si>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</si>
  <si>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</si>
  <si>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</si>
  <si>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</si>
  <si>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</si>
  <si>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</si>
  <si>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</si>
  <si>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</si>
  <si>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</si>
  <si>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</si>
  <si>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</si>
  <si>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</si>
  <si>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</si>
  <si>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</si>
  <si>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</si>
  <si>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</si>
  <si>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</si>
  <si>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</si>
  <si>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</si>
  <si>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</si>
  <si>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</si>
  <si>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</si>
  <si>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</si>
  <si>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</si>
  <si>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</si>
  <si>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</si>
  <si>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</si>
  <si>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</si>
  <si>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</si>
  <si>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</si>
  <si>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</si>
  <si>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</si>
  <si>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</si>
  <si>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</si>
  <si>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</si>
  <si>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</si>
  <si>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</si>
  <si>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</si>
  <si>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</si>
  <si>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</si>
  <si>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</si>
  <si>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</si>
  <si>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</si>
  <si>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</si>
  <si>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</si>
  <si>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</si>
  <si>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</si>
  <si>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</si>
  <si>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</si>
  <si>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</si>
  <si>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</si>
  <si>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</si>
  <si>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</si>
  <si>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</si>
  <si>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</si>
  <si>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</si>
  <si>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</si>
  <si>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</si>
  <si>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</si>
  <si>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</si>
  <si>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</si>
  <si>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</si>
  <si>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</si>
  <si>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</si>
  <si>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</si>
  <si>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</si>
  <si>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</si>
  <si>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</si>
  <si>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</si>
  <si>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</si>
  <si>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</si>
  <si>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</si>
  <si>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</si>
  <si>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</si>
  <si>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</si>
  <si>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</si>
  <si>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</si>
  <si>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</si>
  <si>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</si>
  <si>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</si>
  <si>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</si>
  <si>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</si>
  <si>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</si>
  <si>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</si>
  <si>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</si>
  <si>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</si>
  <si>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</si>
  <si>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</si>
  <si>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</si>
  <si>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</si>
  <si>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</si>
  <si>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</si>
  <si>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</si>
  <si>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</si>
  <si>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</si>
  <si>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</si>
  <si>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</si>
  <si>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</si>
  <si>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</si>
  <si>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</si>
  <si>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</si>
  <si>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</si>
  <si>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</si>
  <si>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</si>
  <si>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</si>
  <si>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</si>
  <si>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</si>
  <si>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</si>
  <si>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</si>
  <si>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</si>
  <si>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</si>
  <si>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</si>
  <si>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</si>
  <si>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</si>
  <si>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</si>
  <si>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</si>
  <si>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</si>
  <si>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</si>
  <si>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</si>
  <si>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</si>
  <si>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</si>
  <si>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</si>
  <si>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</si>
  <si>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</si>
  <si>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</si>
  <si>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</si>
  <si>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</si>
  <si>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</si>
  <si>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</si>
  <si>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</si>
  <si>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</si>
  <si>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</si>
  <si>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</si>
  <si>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</si>
  <si>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</si>
  <si>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</si>
  <si>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</si>
  <si>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</si>
  <si>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</si>
  <si>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</si>
  <si>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</si>
  <si>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</si>
  <si>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</si>
  <si>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</si>
  <si>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</si>
  <si>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</si>
  <si>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</si>
  <si>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</si>
  <si>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</si>
  <si>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</si>
  <si>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</si>
  <si>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</si>
  <si>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</si>
  <si>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</si>
  <si>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</si>
  <si>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</si>
  <si>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</si>
  <si>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</si>
  <si>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</si>
  <si>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</si>
  <si>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</si>
  <si>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</si>
  <si>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</si>
  <si>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</si>
  <si>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</si>
  <si>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</si>
  <si>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</si>
  <si>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</si>
  <si>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</si>
  <si>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</si>
  <si>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</si>
  <si>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</si>
  <si>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</si>
  <si>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</si>
  <si>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</si>
  <si>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</si>
  <si>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</si>
  <si>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</si>
  <si>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</si>
  <si>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</si>
  <si>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</si>
  <si>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</si>
  <si>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</si>
  <si>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</si>
  <si>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</si>
  <si>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</si>
  <si>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</si>
  <si>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</si>
  <si>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</si>
  <si>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</si>
  <si>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</si>
  <si>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</si>
  <si>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</si>
  <si>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</si>
  <si>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</si>
  <si>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</si>
  <si>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</si>
  <si>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</si>
  <si>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</si>
  <si>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</si>
  <si>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</si>
  <si>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</si>
  <si>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</si>
  <si>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</si>
  <si>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</si>
  <si>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</si>
  <si>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</si>
  <si>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</si>
  <si>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</si>
  <si>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</si>
  <si>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</si>
  <si>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</si>
  <si>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</si>
  <si>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</si>
  <si>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</si>
  <si>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</si>
  <si>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</si>
  <si>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</si>
  <si>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</si>
  <si>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</si>
  <si>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</si>
  <si>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</si>
  <si>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</si>
  <si>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</si>
  <si>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</si>
  <si>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</si>
  <si>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</si>
  <si>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</si>
  <si>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</si>
  <si>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</si>
  <si>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</si>
  <si>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</si>
  <si>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</si>
  <si>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</si>
  <si>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</si>
  <si>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</si>
  <si>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</si>
  <si>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</si>
  <si>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</si>
  <si>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</si>
  <si>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</si>
  <si>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</si>
  <si>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</si>
  <si>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</si>
  <si>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</si>
  <si>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</si>
  <si>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</si>
  <si>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</si>
  <si>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</si>
  <si>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</si>
  <si>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</si>
  <si>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</si>
  <si>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</si>
  <si>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</si>
  <si>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</si>
  <si>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</si>
  <si>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</si>
  <si>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</si>
  <si>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</si>
  <si>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</si>
  <si>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</si>
  <si>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</si>
  <si>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</si>
  <si>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</si>
  <si>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</si>
  <si>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</si>
  <si>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</si>
  <si>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</si>
  <si>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</si>
  <si>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</si>
  <si>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</si>
  <si>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</si>
  <si>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</si>
  <si>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</si>
  <si>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</si>
  <si>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</si>
  <si>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</si>
  <si>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</si>
  <si>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</si>
  <si>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</si>
  <si>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</si>
  <si>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</si>
  <si>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</si>
  <si>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</si>
  <si>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</si>
  <si>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</si>
  <si>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</si>
  <si>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</si>
  <si>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</si>
  <si>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</si>
  <si>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</si>
  <si>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</si>
  <si>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</si>
  <si>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</si>
  <si>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</si>
  <si>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</si>
  <si>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</si>
  <si>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</si>
  <si>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</si>
  <si>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</si>
  <si>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</si>
  <si>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</si>
  <si>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</si>
  <si>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</si>
  <si>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</si>
  <si>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</si>
  <si>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</si>
  <si>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</si>
  <si>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</si>
  <si>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</si>
  <si>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</si>
  <si>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</si>
  <si>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</si>
  <si>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</si>
  <si>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</si>
  <si>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</si>
  <si>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</si>
  <si>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</si>
  <si>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</si>
  <si>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</si>
  <si>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</si>
  <si>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</si>
  <si>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</si>
  <si>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</si>
  <si>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</si>
  <si>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</si>
  <si>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</si>
  <si>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</si>
  <si>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</si>
  <si>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</si>
  <si>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</si>
  <si>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</si>
  <si>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</si>
  <si>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</si>
  <si>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</si>
  <si>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</si>
  <si>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</si>
  <si>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</si>
  <si>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</si>
  <si>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</si>
  <si>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</si>
  <si>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</si>
  <si>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</si>
  <si>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</si>
  <si>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</si>
  <si>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</si>
  <si>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</si>
  <si>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</si>
  <si>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</si>
  <si>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</si>
  <si>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</si>
  <si>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</si>
  <si>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</si>
  <si>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</si>
  <si>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</si>
  <si>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</si>
  <si>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</si>
  <si>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</si>
  <si>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</si>
  <si>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</si>
  <si>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</si>
  <si>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</si>
  <si>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</si>
  <si>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</si>
  <si>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</si>
  <si>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</si>
  <si>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</si>
  <si>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</si>
  <si>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</si>
  <si>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</si>
  <si>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</si>
  <si>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</si>
  <si>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</si>
  <si>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</si>
  <si>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</si>
  <si>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</si>
  <si>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</si>
  <si>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</si>
  <si>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</si>
  <si>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</si>
  <si>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</si>
  <si>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</si>
  <si>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</si>
  <si>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</si>
  <si>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</si>
  <si>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</si>
  <si>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</si>
  <si>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</si>
  <si>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</si>
  <si>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</si>
  <si>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</si>
  <si>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</si>
  <si>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</si>
  <si>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</si>
  <si>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</si>
  <si>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</si>
  <si>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</si>
  <si>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</si>
  <si>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</si>
  <si>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</si>
  <si>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</si>
  <si>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</si>
  <si>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</si>
  <si>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</si>
  <si>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</si>
  <si>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</si>
  <si>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</si>
  <si>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</si>
  <si>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</si>
  <si>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</si>
  <si>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</si>
  <si>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</si>
  <si>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</si>
  <si>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</si>
  <si>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</si>
  <si>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</si>
  <si>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</si>
  <si>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</si>
  <si>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</si>
  <si>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</si>
  <si>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</si>
  <si>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</si>
  <si>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</si>
  <si>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</si>
  <si>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</si>
  <si>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</si>
  <si>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</si>
  <si>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</si>
  <si>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</si>
  <si>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</si>
  <si>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</si>
  <si>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</si>
  <si>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</si>
  <si>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</si>
  <si>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</si>
  <si>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</si>
  <si>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</si>
  <si>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</si>
  <si>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</si>
  <si>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</si>
  <si>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</si>
  <si>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</si>
  <si>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</si>
  <si>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</si>
  <si>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</si>
  <si>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</si>
  <si>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</si>
  <si>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</si>
  <si>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</si>
  <si>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</si>
  <si>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</si>
  <si>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</si>
  <si>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</si>
  <si>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</si>
  <si>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</si>
  <si>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</si>
  <si>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</si>
  <si>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</si>
  <si>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</si>
  <si>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</si>
  <si>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</si>
  <si>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</si>
  <si>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</si>
  <si>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</si>
  <si>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</si>
  <si>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</si>
  <si>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</si>
  <si>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</si>
  <si>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</si>
  <si>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</si>
  <si>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</si>
  <si>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</si>
  <si>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</si>
  <si>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</si>
  <si>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</si>
  <si>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</si>
  <si>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</si>
  <si>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</si>
  <si>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</si>
  <si>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</si>
  <si>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</si>
  <si>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</si>
  <si>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</si>
  <si>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</si>
  <si>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</si>
  <si>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</si>
  <si>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</si>
  <si>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</si>
  <si>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</si>
  <si>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</si>
  <si>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</si>
  <si>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</si>
  <si>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</si>
  <si>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</si>
  <si>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</si>
  <si>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</si>
  <si>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</si>
  <si>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</si>
  <si>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</si>
  <si>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</si>
  <si>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</si>
  <si>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</si>
  <si>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</si>
  <si>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</si>
  <si>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</si>
  <si>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</si>
  <si>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</si>
  <si>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</si>
  <si>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</si>
  <si>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</si>
  <si>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</si>
  <si>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</si>
  <si>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</si>
  <si>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</si>
  <si>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</si>
  <si>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</si>
  <si>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</si>
  <si>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</si>
  <si>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</si>
  <si>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</si>
  <si>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</si>
  <si>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</si>
  <si>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</si>
  <si>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</si>
  <si>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</si>
  <si>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</si>
  <si>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</si>
  <si>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</si>
  <si>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</si>
  <si>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</si>
  <si>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</si>
  <si>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</si>
  <si>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</si>
  <si>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</si>
  <si>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</si>
  <si>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</si>
  <si>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</si>
  <si>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</si>
  <si>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</si>
  <si>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</si>
  <si>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</si>
  <si>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</si>
  <si>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</si>
  <si>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</si>
  <si>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</si>
  <si>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</si>
  <si>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</si>
  <si>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</si>
  <si>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</si>
  <si>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</si>
  <si>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</si>
  <si>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</si>
  <si>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</si>
  <si>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</si>
  <si>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</si>
  <si>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</si>
  <si>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</si>
  <si>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</si>
  <si>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</si>
  <si>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</si>
  <si>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</si>
  <si>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</si>
  <si>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</si>
  <si>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</si>
  <si>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</si>
  <si>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</si>
  <si>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</si>
  <si>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</si>
  <si>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</si>
  <si>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</si>
  <si>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</si>
  <si>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</si>
  <si>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</si>
  <si>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</si>
  <si>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</si>
  <si>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</si>
  <si>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</si>
  <si>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</si>
  <si>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</si>
  <si>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</si>
  <si>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</si>
  <si>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</si>
  <si>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</si>
  <si>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</si>
  <si>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</si>
  <si>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</si>
  <si>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</si>
  <si>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</si>
  <si>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</si>
  <si>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</si>
  <si>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</si>
  <si>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</si>
  <si>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</si>
  <si>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</si>
  <si>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</si>
  <si>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</si>
  <si>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</si>
  <si>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</si>
  <si>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</si>
  <si>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</si>
  <si>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</si>
  <si>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</si>
  <si>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</si>
  <si>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</si>
  <si>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</si>
  <si>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</si>
  <si>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</si>
  <si>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</si>
  <si>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</si>
  <si>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</si>
  <si>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</si>
  <si>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</si>
  <si>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</si>
  <si>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</si>
  <si>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</si>
  <si>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</si>
  <si>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</si>
  <si>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</si>
  <si>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</si>
  <si>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</si>
  <si>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</si>
  <si>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</si>
  <si>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</si>
  <si>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</si>
  <si>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</si>
  <si>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</si>
  <si>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</si>
  <si>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</si>
  <si>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</si>
  <si>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</si>
  <si>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</si>
  <si>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</si>
  <si>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</si>
  <si>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</si>
  <si>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</si>
  <si>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</si>
  <si>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</si>
  <si>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</si>
  <si>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</si>
  <si>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</si>
  <si>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</si>
  <si>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</si>
  <si>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</si>
  <si>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</si>
  <si>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</si>
  <si>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</si>
  <si>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</si>
  <si>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</si>
  <si>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</si>
  <si>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</si>
  <si>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</si>
  <si>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</si>
  <si>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</si>
  <si>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</si>
  <si>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</si>
  <si>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</si>
  <si>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</si>
  <si>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</si>
  <si>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</si>
  <si>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</si>
  <si>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</si>
  <si>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</si>
  <si>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</si>
  <si>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</si>
  <si>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</si>
  <si>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</si>
  <si>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</si>
  <si>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</si>
  <si>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</si>
  <si>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</si>
  <si>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</si>
  <si>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</si>
  <si>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</si>
  <si>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</si>
  <si>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</si>
  <si>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</si>
  <si>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</si>
  <si>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</si>
  <si>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</si>
  <si>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</si>
  <si>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</si>
  <si>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</si>
  <si>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</si>
  <si>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</si>
  <si>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</si>
  <si>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</si>
  <si>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</si>
  <si>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</si>
  <si>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</si>
  <si>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</si>
  <si>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</si>
  <si>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</si>
  <si>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</si>
  <si>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</si>
  <si>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</si>
  <si>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</si>
  <si>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</si>
  <si>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</si>
  <si>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</si>
  <si>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</si>
  <si>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</si>
  <si>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</si>
  <si>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</si>
  <si>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</si>
  <si>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</si>
  <si>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</si>
  <si>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</si>
  <si>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</si>
  <si>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</si>
  <si>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</si>
  <si>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</si>
  <si>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</si>
  <si>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</si>
  <si>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</si>
  <si>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</si>
  <si>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</si>
  <si>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</si>
  <si>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</si>
  <si>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</si>
  <si>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</si>
  <si>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</si>
  <si>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</si>
  <si>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</si>
  <si>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</si>
  <si>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</si>
  <si>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</si>
  <si>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</si>
  <si>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</si>
  <si>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</si>
  <si>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</si>
  <si>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</si>
  <si>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</si>
  <si>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</si>
  <si>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</si>
  <si>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</si>
  <si>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</si>
  <si>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</si>
  <si>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</si>
  <si>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</si>
  <si>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</si>
  <si>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</si>
  <si>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</si>
  <si>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</si>
  <si>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</si>
  <si>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</si>
  <si>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</si>
  <si>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</si>
  <si>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</si>
  <si>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</si>
  <si>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</si>
  <si>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</si>
  <si>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</si>
  <si>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</si>
  <si>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</si>
  <si>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</si>
  <si>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</si>
  <si>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</si>
  <si>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</si>
  <si>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</si>
  <si>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</si>
  <si>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</si>
  <si>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</si>
  <si>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</si>
  <si>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</si>
  <si>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</si>
  <si>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</si>
  <si>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</si>
  <si>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</si>
  <si>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</si>
  <si>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</si>
  <si>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</si>
  <si>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</si>
  <si>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</si>
  <si>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</si>
  <si>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</si>
  <si>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</si>
  <si>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</si>
  <si>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</si>
  <si>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</si>
  <si>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</si>
  <si>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</si>
  <si>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</si>
  <si>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</si>
  <si>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</si>
  <si>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</si>
  <si>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</si>
  <si>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</si>
  <si>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</si>
  <si>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</si>
  <si>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</si>
  <si>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</si>
  <si>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</si>
  <si>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</si>
  <si>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</si>
  <si>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</si>
  <si>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</si>
  <si>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</si>
  <si>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</si>
  <si>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</si>
  <si>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</si>
  <si>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</si>
  <si>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</si>
  <si>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</si>
  <si>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</si>
  <si>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</si>
  <si>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</si>
  <si>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</si>
  <si>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</si>
  <si>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</si>
  <si>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</si>
  <si>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</si>
  <si>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</si>
  <si>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</si>
  <si>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</si>
  <si>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</si>
  <si>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</si>
  <si>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</si>
  <si>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</si>
  <si>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</si>
  <si>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</si>
  <si>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</si>
  <si>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</si>
  <si>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</si>
  <si>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</si>
  <si>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</si>
  <si>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</si>
  <si>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</si>
  <si>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</si>
  <si>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</si>
  <si>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</si>
  <si>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</si>
  <si>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</si>
  <si>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</si>
  <si>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</si>
  <si>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</si>
  <si>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</si>
  <si>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</si>
  <si>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</si>
  <si>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</si>
  <si>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</si>
  <si>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</si>
  <si>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</si>
  <si>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</si>
  <si>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</si>
  <si>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</si>
  <si>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</si>
  <si>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</si>
  <si>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</si>
  <si>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</si>
  <si>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</si>
  <si>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</si>
  <si>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</si>
  <si>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</si>
  <si>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</si>
  <si>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</si>
  <si>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</si>
  <si>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</si>
  <si>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</si>
  <si>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</si>
  <si>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</si>
  <si>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</si>
  <si>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</si>
  <si>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</si>
  <si>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</si>
  <si>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</si>
  <si>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</si>
  <si>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</si>
  <si>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</si>
  <si>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</si>
  <si>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</si>
  <si>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</si>
  <si>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</si>
  <si>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</si>
  <si>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</si>
  <si>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</si>
  <si>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</si>
  <si>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</si>
  <si>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</si>
  <si>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</si>
  <si>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</si>
  <si>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</si>
  <si>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</si>
  <si>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</si>
  <si>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</si>
  <si>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</si>
  <si>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</si>
  <si>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</si>
  <si>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</si>
  <si>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</si>
  <si>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</si>
  <si>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</si>
  <si>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</si>
  <si>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</si>
  <si>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</si>
  <si>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</si>
  <si>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</si>
  <si>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</si>
  <si>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</si>
  <si>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</si>
  <si>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</si>
  <si>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</si>
  <si>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</si>
  <si>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</si>
  <si>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</si>
  <si>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</si>
  <si>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</si>
  <si>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</si>
  <si>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</si>
  <si>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</si>
  <si>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</si>
  <si>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</si>
  <si>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</si>
  <si>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</si>
  <si>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</si>
  <si>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</si>
  <si>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</si>
  <si>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</si>
  <si>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</si>
  <si>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</si>
  <si>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</si>
  <si>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</si>
  <si>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</si>
  <si>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</si>
  <si>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</si>
  <si>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</si>
  <si>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</si>
  <si>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</si>
  <si>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</si>
  <si>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</si>
  <si>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</si>
  <si>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</si>
  <si>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</si>
  <si>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</si>
  <si>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</si>
  <si>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</si>
  <si>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</si>
  <si>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</si>
  <si>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</si>
  <si>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</si>
  <si>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</si>
  <si>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</si>
  <si>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</si>
  <si>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</si>
  <si>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</si>
  <si>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</si>
  <si>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</si>
  <si>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</si>
  <si>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</si>
  <si>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</si>
  <si>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</si>
  <si>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</si>
  <si>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</si>
  <si>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</si>
  <si>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</si>
  <si>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</si>
  <si>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</si>
  <si>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</si>
  <si>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</si>
  <si>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</si>
  <si>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</si>
  <si>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</si>
  <si>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</si>
  <si>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</si>
  <si>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</si>
  <si>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</si>
  <si>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</si>
  <si>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</si>
  <si>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</si>
  <si>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</si>
  <si>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</si>
  <si>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</si>
  <si>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</si>
  <si>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</si>
  <si>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</si>
  <si>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</si>
  <si>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</si>
  <si>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</si>
  <si>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</si>
  <si>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</si>
  <si>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</si>
  <si>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</si>
  <si>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</si>
  <si>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</si>
  <si>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</si>
  <si>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</si>
  <si>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</si>
  <si>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</si>
  <si>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</si>
  <si>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</si>
  <si>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</si>
  <si>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</si>
  <si>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</si>
  <si>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</si>
  <si>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</si>
  <si>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</si>
  <si>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</si>
  <si>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</si>
  <si>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</si>
  <si>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</si>
  <si>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</si>
  <si>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</si>
  <si>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</si>
  <si>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</si>
  <si>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</si>
  <si>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</si>
  <si>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</si>
  <si>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</si>
  <si>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</si>
  <si>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</si>
  <si>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</si>
  <si>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</si>
  <si>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</si>
  <si>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</si>
  <si>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</si>
  <si>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</si>
  <si>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</si>
  <si>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</si>
  <si>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</si>
  <si>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</si>
  <si>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</si>
  <si>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</si>
  <si>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</si>
  <si>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</si>
  <si>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</si>
  <si>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</si>
  <si>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</si>
  <si>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</si>
  <si>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</si>
  <si>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</si>
  <si>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</si>
  <si>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</si>
  <si>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</si>
  <si>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</si>
  <si>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</si>
  <si>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</si>
  <si>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</si>
  <si>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</si>
  <si>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</si>
  <si>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</si>
  <si>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</si>
  <si>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</si>
  <si>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</si>
  <si>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</si>
  <si>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</si>
  <si>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</si>
  <si>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</si>
  <si>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</si>
  <si>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</si>
  <si>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</si>
  <si>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</si>
  <si>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</si>
  <si>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</si>
  <si>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</si>
  <si>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</si>
  <si>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</si>
  <si>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</si>
  <si>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</si>
  <si>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</si>
  <si>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</si>
  <si>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</si>
  <si>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</si>
  <si>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</si>
  <si>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</si>
  <si>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</si>
  <si>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</si>
  <si>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</si>
  <si>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</si>
  <si>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</si>
  <si>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</si>
  <si>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</si>
  <si>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</si>
  <si>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</si>
  <si>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</si>
  <si>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</si>
  <si>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</si>
  <si>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</si>
  <si>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</si>
  <si>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</si>
  <si>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</si>
  <si>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</si>
  <si>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</si>
  <si>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</si>
  <si>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</si>
  <si>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</si>
  <si>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</si>
  <si>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</si>
  <si>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</si>
  <si>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</si>
  <si>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</si>
  <si>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</si>
  <si>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</si>
  <si>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</si>
  <si>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</si>
  <si>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</si>
  <si>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</si>
  <si>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</si>
  <si>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</si>
  <si>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</si>
  <si>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</si>
  <si>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</si>
  <si>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</si>
  <si>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</si>
  <si>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</si>
  <si>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</si>
  <si>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</si>
  <si>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</si>
  <si>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</si>
  <si>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</si>
  <si>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</si>
  <si>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</si>
  <si>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</si>
  <si>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</si>
  <si>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</si>
  <si>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</si>
  <si>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</si>
  <si>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</si>
  <si>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</si>
  <si>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</si>
  <si>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</si>
  <si>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</si>
  <si>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</si>
  <si>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</si>
  <si>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</si>
  <si>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</si>
  <si>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</si>
  <si>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</si>
  <si>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</si>
  <si>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</si>
  <si>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</si>
  <si>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</si>
  <si>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</si>
  <si>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</si>
  <si>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</si>
  <si>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</si>
  <si>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</si>
  <si>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</si>
  <si>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</si>
  <si>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</si>
  <si>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</si>
  <si>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</si>
  <si>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</si>
  <si>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</si>
  <si>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</si>
  <si>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</si>
  <si>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</si>
  <si>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</si>
  <si>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</si>
  <si>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</si>
  <si>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</si>
  <si>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</si>
  <si>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</si>
  <si>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</si>
  <si>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</si>
  <si>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</si>
  <si>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</si>
  <si>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</si>
  <si>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</si>
  <si>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</si>
  <si>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</si>
  <si>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</si>
  <si>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</si>
  <si>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</si>
  <si>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</si>
  <si>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</si>
  <si>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</si>
  <si>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</si>
  <si>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</si>
  <si>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</si>
  <si>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</si>
  <si>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</si>
  <si>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</si>
  <si>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</si>
  <si>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</si>
  <si>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</si>
  <si>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</si>
  <si>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</si>
  <si>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</si>
  <si>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</si>
  <si>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</si>
  <si>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</si>
  <si>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</si>
  <si>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</si>
  <si>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</si>
  <si>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</si>
  <si>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</si>
  <si>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</si>
  <si>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</si>
  <si>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</si>
  <si>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</si>
  <si>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</si>
  <si>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</si>
  <si>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</si>
  <si>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</si>
  <si>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</si>
  <si>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</si>
  <si>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</si>
  <si>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</si>
  <si>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</si>
  <si>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</si>
  <si>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</si>
  <si>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</si>
  <si>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</si>
  <si>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</si>
  <si>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</si>
  <si>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</si>
  <si>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</si>
  <si>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</si>
  <si>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</si>
  <si>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</si>
  <si>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</si>
  <si>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</si>
  <si>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</si>
  <si>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</si>
  <si>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</si>
  <si>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</si>
  <si>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</si>
  <si>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</si>
  <si>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</si>
  <si>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</si>
  <si>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</si>
  <si>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</si>
  <si>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</si>
  <si>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</si>
  <si>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</si>
  <si>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</si>
  <si>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</si>
  <si>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</si>
  <si>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</si>
  <si>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</si>
  <si>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</si>
  <si>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</si>
  <si>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</si>
  <si>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</si>
  <si>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</si>
  <si>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</si>
  <si>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</si>
  <si>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</si>
  <si>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</si>
  <si>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</si>
  <si>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</si>
  <si>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</si>
  <si>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</si>
  <si>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</si>
  <si>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</si>
  <si>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</si>
  <si>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</si>
  <si>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</si>
  <si>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</si>
  <si>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</si>
  <si>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</si>
  <si>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</si>
  <si>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</si>
  <si>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</si>
  <si>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</si>
  <si>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</si>
  <si>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</si>
  <si>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</si>
  <si>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</si>
  <si>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</si>
  <si>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</si>
  <si>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</si>
  <si>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</si>
  <si>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</si>
  <si>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</si>
  <si>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</si>
  <si>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</si>
  <si>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</si>
  <si>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</si>
  <si>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</si>
  <si>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</si>
  <si>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</si>
  <si>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</si>
  <si>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</si>
  <si>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</si>
  <si>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</si>
  <si>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</si>
  <si>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</si>
  <si>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</si>
  <si>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</si>
  <si>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</si>
  <si>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</si>
  <si>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</si>
  <si>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</si>
  <si>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</si>
  <si>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</si>
  <si>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</si>
  <si>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</si>
  <si>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</si>
  <si>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</si>
  <si>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</si>
  <si>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</si>
  <si>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</si>
  <si>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</si>
  <si>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</si>
  <si>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</si>
  <si>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</si>
  <si>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</si>
  <si>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</si>
  <si>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</si>
  <si>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</si>
  <si>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</si>
  <si>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</si>
  <si>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</si>
  <si>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</si>
  <si>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</si>
  <si>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</si>
  <si>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</si>
  <si>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</si>
  <si>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</si>
  <si>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</si>
  <si>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</si>
  <si>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</si>
  <si>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</si>
  <si>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</si>
  <si>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</si>
  <si>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</si>
  <si>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</si>
  <si>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</si>
  <si>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</si>
  <si>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</si>
  <si>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</si>
  <si>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</si>
  <si>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</si>
  <si>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</si>
  <si>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</si>
  <si>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</si>
  <si>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</si>
  <si>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</si>
  <si>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</si>
  <si>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</si>
  <si>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</si>
  <si>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</si>
  <si>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</si>
  <si>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</si>
  <si>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</si>
  <si>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</si>
  <si>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</si>
  <si>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</si>
  <si>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</si>
  <si>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</si>
  <si>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</si>
  <si>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</si>
  <si>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</si>
  <si>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</si>
  <si>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</si>
  <si>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</si>
  <si>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</si>
  <si>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</si>
  <si>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</si>
  <si>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</si>
  <si>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</si>
  <si>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</si>
  <si>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</si>
  <si>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</si>
  <si>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</si>
  <si>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</si>
  <si>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</si>
  <si>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</si>
  <si>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</si>
  <si>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</si>
  <si>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</si>
  <si>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</si>
  <si>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</si>
  <si>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</si>
  <si>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</si>
  <si>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</si>
  <si>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</si>
  <si>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</si>
  <si>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</si>
  <si>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</si>
  <si>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</si>
  <si>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</si>
  <si>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</si>
  <si>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</si>
  <si>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</si>
  <si>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</si>
  <si>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</si>
  <si>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</si>
  <si>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</si>
  <si>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</si>
  <si>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</si>
  <si>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</si>
  <si>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</si>
  <si>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</si>
  <si>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</si>
  <si>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</si>
  <si>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</si>
  <si>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</si>
  <si>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</si>
  <si>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</si>
  <si>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</si>
  <si>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</si>
  <si>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</si>
  <si>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</si>
  <si>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</si>
  <si>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</si>
  <si>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</si>
  <si>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</si>
  <si>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</si>
  <si>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</si>
  <si>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</si>
  <si>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</si>
  <si>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</si>
  <si>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</si>
  <si>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</si>
  <si>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</si>
  <si>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</si>
  <si>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</si>
  <si>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</si>
  <si>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</si>
  <si>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</si>
  <si>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</si>
  <si>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</si>
  <si>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</si>
  <si>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</si>
  <si>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</si>
  <si>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</si>
  <si>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</si>
  <si>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</si>
  <si>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</si>
  <si>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</si>
  <si>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</si>
  <si>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</si>
  <si>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</si>
  <si>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</si>
  <si>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</si>
  <si>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</si>
  <si>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</si>
  <si>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</si>
  <si>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</si>
  <si>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</si>
  <si>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</si>
  <si>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</si>
  <si>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</si>
  <si>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</si>
  <si>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</si>
  <si>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</si>
  <si>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</si>
  <si>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</si>
  <si>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</si>
  <si>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</si>
  <si>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</si>
  <si>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</si>
  <si>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</si>
  <si>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</si>
  <si>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</si>
  <si>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</si>
  <si>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</si>
  <si>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</si>
  <si>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</si>
  <si>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</si>
  <si>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</si>
  <si>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</si>
  <si>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</si>
  <si>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</si>
  <si>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</si>
  <si>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</si>
  <si>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</si>
  <si>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</si>
  <si>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</si>
  <si>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</si>
  <si>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</si>
  <si>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</si>
  <si>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</si>
  <si>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</si>
  <si>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</si>
  <si>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</si>
  <si>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</si>
  <si>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</si>
  <si>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</si>
  <si>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</si>
  <si>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</si>
  <si>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</si>
  <si>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</si>
  <si>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</si>
  <si>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</si>
  <si>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</si>
  <si>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</si>
  <si>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</si>
  <si>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</si>
  <si>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</si>
  <si>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</si>
  <si>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</si>
  <si>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</si>
  <si>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</si>
  <si>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</si>
  <si>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</si>
  <si>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</si>
  <si>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</si>
  <si>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</si>
  <si>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</si>
  <si>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</si>
  <si>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</si>
  <si>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</si>
  <si>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</si>
  <si>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</si>
  <si>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</si>
  <si>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</si>
  <si>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</si>
  <si>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</si>
  <si>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</si>
  <si>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</si>
  <si>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</si>
  <si>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</si>
  <si>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</si>
  <si>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</si>
  <si>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</si>
  <si>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</si>
  <si>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</si>
  <si>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</si>
  <si>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</si>
  <si>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</si>
  <si>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</si>
  <si>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</si>
  <si>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</si>
  <si>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</si>
  <si>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</si>
  <si>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</si>
  <si>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</si>
  <si>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</si>
  <si>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</si>
  <si>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</si>
  <si>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</si>
  <si>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</si>
  <si>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</si>
  <si>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</si>
  <si>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</si>
  <si>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</si>
  <si>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</si>
  <si>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</si>
  <si>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</si>
  <si>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</si>
  <si>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</si>
  <si>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</si>
  <si>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</si>
  <si>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</si>
  <si>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</si>
  <si>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</si>
  <si>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</si>
  <si>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</si>
  <si>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</si>
  <si>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</si>
  <si>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</si>
  <si>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</si>
  <si>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</si>
  <si>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</si>
  <si>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</si>
  <si>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</si>
  <si>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</si>
  <si>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</si>
  <si>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</si>
  <si>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</si>
  <si>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</si>
  <si>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</si>
  <si>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</si>
  <si>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</si>
  <si>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</si>
  <si>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</si>
  <si>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</si>
  <si>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</si>
  <si>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</si>
  <si>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</si>
  <si>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</si>
  <si>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</si>
  <si>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</si>
  <si>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</si>
  <si>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</si>
  <si>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</si>
  <si>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</si>
  <si>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</si>
  <si>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</si>
  <si>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</si>
  <si>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</si>
  <si>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</si>
  <si>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</si>
  <si>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</si>
  <si>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</si>
  <si>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</si>
  <si>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</si>
  <si>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</si>
  <si>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</si>
  <si>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</si>
  <si>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</si>
  <si>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</si>
  <si>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</si>
  <si>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</si>
  <si>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</si>
  <si>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</si>
  <si>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</si>
  <si>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</si>
  <si>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</si>
  <si>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</si>
  <si>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</si>
  <si>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</si>
  <si>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</si>
  <si>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</si>
  <si>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</si>
  <si>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</si>
  <si>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</si>
  <si>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</si>
  <si>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</si>
  <si>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</si>
  <si>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</si>
  <si>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</si>
  <si>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</si>
  <si>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</si>
  <si>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</si>
  <si>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</si>
  <si>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</si>
  <si>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</si>
  <si>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</si>
  <si>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</si>
  <si>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</si>
  <si>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</si>
  <si>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</si>
  <si>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</si>
  <si>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</si>
  <si>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</si>
  <si>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</si>
  <si>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</si>
  <si>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</si>
  <si>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</si>
  <si>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</si>
  <si>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</si>
  <si>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</si>
  <si>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</si>
  <si>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</si>
  <si>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</si>
  <si>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</si>
  <si>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</si>
  <si>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</si>
  <si>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</si>
  <si>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</si>
  <si>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</si>
  <si>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</si>
  <si>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</si>
  <si>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</si>
  <si>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</si>
  <si>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</si>
  <si>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</si>
  <si>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</si>
  <si>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</si>
  <si>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</si>
  <si>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</si>
  <si>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</si>
  <si>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</si>
  <si>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</si>
  <si>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</si>
  <si>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</si>
  <si>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</si>
  <si>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</si>
  <si>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</si>
  <si>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</si>
  <si>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</si>
  <si>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</si>
  <si>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</si>
  <si>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</si>
  <si>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</si>
  <si>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</si>
  <si>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</si>
  <si>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</si>
  <si>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</si>
  <si>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</si>
  <si>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</si>
  <si>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</si>
  <si>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</si>
  <si>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</si>
  <si>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</si>
  <si>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</si>
  <si>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</si>
  <si>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</si>
  <si>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</si>
  <si>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</si>
  <si>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</si>
  <si>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</si>
  <si>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</si>
  <si>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</si>
  <si>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</si>
  <si>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</si>
  <si>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</si>
  <si>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</si>
  <si>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</si>
  <si>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</si>
  <si>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</si>
  <si>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</si>
  <si>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</si>
  <si>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</si>
  <si>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</si>
  <si>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</si>
  <si>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</si>
  <si>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</si>
  <si>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</si>
  <si>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</si>
  <si>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</si>
  <si>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</si>
  <si>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</si>
  <si>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</si>
  <si>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</si>
  <si>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</si>
  <si>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</si>
  <si>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</si>
  <si>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</si>
  <si>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</si>
  <si>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</si>
  <si>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</si>
  <si>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</si>
  <si>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</si>
  <si>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</si>
  <si>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</si>
  <si>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</si>
  <si>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</si>
  <si>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</si>
  <si>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</si>
  <si>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</si>
  <si>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</si>
  <si>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</si>
  <si>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</si>
  <si>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</si>
  <si>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</si>
  <si>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</si>
  <si>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</si>
  <si>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</si>
  <si>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</si>
  <si>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</si>
  <si>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</si>
  <si>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</si>
  <si>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</si>
  <si>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</si>
  <si>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</si>
  <si>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</si>
  <si>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</si>
  <si>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</si>
  <si>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</si>
  <si>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</si>
  <si>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</si>
  <si>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</si>
  <si>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</si>
  <si>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</si>
  <si>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</si>
  <si>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</si>
  <si>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</si>
  <si>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</si>
  <si>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</si>
  <si>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</si>
  <si>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</si>
  <si>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</si>
  <si>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</si>
  <si>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</si>
  <si>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</si>
  <si>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</si>
  <si>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</si>
  <si>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</si>
  <si>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</si>
  <si>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</si>
  <si>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</si>
  <si>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</si>
  <si>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</si>
  <si>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</si>
  <si>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</si>
  <si>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</si>
  <si>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</si>
  <si>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</si>
  <si>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</si>
  <si>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</si>
  <si>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</si>
  <si>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</si>
  <si>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</si>
  <si>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</si>
  <si>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</si>
  <si>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</si>
  <si>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</si>
  <si>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</si>
  <si>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</si>
  <si>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</si>
  <si>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</si>
  <si>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</si>
  <si>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</si>
  <si>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</si>
  <si>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</si>
  <si>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</si>
  <si>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</si>
  <si>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</si>
  <si>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</si>
  <si>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</si>
  <si>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</si>
  <si>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</si>
  <si>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</si>
  <si>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</si>
  <si>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</si>
  <si>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</si>
  <si>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</si>
  <si>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</si>
  <si>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</si>
  <si>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</si>
  <si>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</si>
  <si>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</si>
  <si>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</si>
  <si>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</si>
  <si>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</si>
  <si>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</si>
  <si>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</si>
  <si>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</si>
  <si>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</si>
  <si>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</si>
  <si>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</si>
  <si>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</si>
  <si>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</si>
  <si>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</si>
  <si>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</si>
  <si>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</si>
  <si>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</si>
  <si>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</si>
  <si>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</si>
  <si>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</si>
  <si>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</si>
  <si>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</si>
  <si>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</si>
  <si>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</si>
  <si>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</si>
  <si>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</si>
  <si>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</si>
  <si>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</si>
  <si>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</si>
  <si>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</si>
  <si>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</si>
  <si>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</si>
  <si>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</si>
  <si>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</si>
  <si>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</si>
  <si>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</si>
  <si>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</si>
  <si>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</si>
  <si>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</si>
  <si>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</si>
  <si>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</si>
  <si>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</si>
  <si>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</si>
  <si>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</si>
  <si>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</si>
  <si>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</si>
  <si>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</si>
  <si>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</si>
  <si>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</si>
  <si>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</si>
  <si>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</si>
  <si>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</si>
  <si>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</si>
  <si>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</si>
  <si>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</si>
  <si>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</si>
  <si>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</si>
  <si>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</si>
  <si>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</si>
  <si>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</si>
  <si>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</si>
  <si>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</si>
  <si>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</si>
  <si>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</si>
  <si>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</si>
  <si>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</si>
  <si>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</si>
  <si>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</si>
  <si>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</si>
  <si>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</si>
  <si>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</si>
  <si>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</si>
  <si>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</si>
  <si>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</si>
  <si>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</si>
  <si>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</si>
  <si>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</si>
  <si>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</si>
  <si>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</si>
  <si>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</si>
  <si>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</si>
  <si>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</si>
  <si>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</si>
  <si>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</si>
  <si>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</si>
  <si>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</si>
  <si>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</si>
  <si>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</si>
  <si>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</si>
  <si>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</si>
  <si>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</si>
  <si>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</si>
  <si>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</si>
  <si>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</si>
  <si>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</si>
  <si>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</si>
  <si>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</si>
  <si>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</si>
  <si>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</si>
  <si>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</si>
  <si>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</si>
  <si>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</si>
  <si>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</si>
  <si>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</si>
  <si>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</si>
  <si>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</si>
  <si>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</si>
  <si>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</si>
  <si>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</si>
  <si>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</si>
  <si>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</si>
  <si>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</si>
  <si>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</si>
  <si>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</si>
  <si>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</si>
  <si>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</si>
  <si>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</si>
  <si>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</si>
  <si>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</si>
  <si>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</si>
  <si>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</si>
  <si>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</si>
  <si>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</si>
  <si>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</si>
  <si>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</si>
  <si>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</si>
  <si>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</si>
  <si>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</si>
  <si>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</si>
  <si>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</si>
  <si>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</si>
  <si>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</si>
  <si>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</si>
  <si>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</si>
  <si>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</si>
  <si>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</si>
  <si>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</si>
  <si>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</si>
  <si>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</si>
  <si>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</si>
  <si>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</si>
  <si>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</si>
  <si>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</si>
  <si>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</si>
  <si>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</si>
  <si>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</si>
  <si>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</si>
  <si>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</si>
  <si>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</si>
  <si>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</si>
  <si>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</si>
  <si>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</si>
  <si>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</si>
  <si>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</si>
  <si>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</si>
  <si>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</si>
  <si>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</si>
  <si>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</si>
  <si>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</si>
  <si>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</si>
  <si>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</si>
  <si>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</si>
  <si>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</si>
  <si>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</si>
  <si>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</si>
  <si>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</si>
  <si>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</si>
  <si>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</si>
  <si>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</si>
  <si>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</si>
  <si>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</si>
  <si>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</si>
  <si>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</si>
  <si>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</si>
  <si>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</si>
  <si>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</si>
  <si>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</si>
  <si>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</si>
  <si>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</si>
  <si>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</si>
  <si>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</si>
  <si>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</si>
  <si>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</si>
  <si>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</si>
  <si>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</si>
  <si>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</si>
  <si>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</si>
  <si>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</si>
  <si>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</si>
  <si>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</si>
  <si>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</si>
  <si>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</si>
  <si>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</si>
  <si>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</si>
  <si>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</si>
  <si>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</si>
  <si>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</si>
  <si>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</si>
  <si>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</si>
  <si>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</si>
  <si>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</si>
  <si>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</si>
  <si>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</si>
  <si>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</si>
  <si>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</si>
  <si>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</si>
  <si>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</si>
  <si>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</si>
  <si>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</si>
  <si>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</si>
  <si>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</si>
  <si>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</si>
  <si>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</si>
  <si>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</si>
  <si>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</si>
  <si>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</si>
  <si>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</si>
  <si>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</si>
  <si>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</si>
  <si>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</si>
  <si>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</si>
  <si>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</si>
  <si>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</si>
  <si>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</si>
  <si>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</si>
  <si>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</si>
  <si>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</si>
  <si>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</si>
  <si>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</si>
  <si>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</si>
  <si>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</si>
  <si>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</si>
  <si>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</si>
  <si>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</si>
  <si>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</si>
  <si>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</si>
  <si>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</si>
  <si>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</si>
  <si>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</si>
  <si>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</si>
  <si>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</si>
  <si>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</si>
  <si>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</si>
  <si>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</si>
  <si>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</si>
  <si>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</si>
  <si>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</si>
  <si>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</si>
  <si>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</si>
  <si>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</si>
  <si>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</si>
  <si>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</si>
  <si>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</si>
  <si>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</si>
  <si>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</si>
  <si>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</si>
  <si>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</si>
  <si>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</si>
  <si>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</si>
  <si>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</si>
  <si>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</si>
  <si>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</si>
  <si>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</si>
  <si>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</si>
  <si>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</si>
  <si>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</si>
  <si>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</si>
  <si>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</si>
  <si>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</si>
  <si>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</si>
  <si>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</si>
  <si>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</si>
  <si>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</si>
  <si>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</si>
  <si>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</si>
  <si>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</si>
  <si>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</si>
  <si>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</si>
  <si>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</si>
  <si>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</si>
  <si>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</si>
  <si>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</si>
  <si>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</si>
  <si>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</si>
  <si>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</si>
  <si>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</si>
  <si>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</si>
  <si>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</si>
  <si>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</si>
  <si>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</si>
  <si>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</si>
  <si>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</si>
  <si>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</si>
  <si>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</si>
  <si>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</si>
  <si>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</si>
  <si>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</si>
  <si>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</si>
  <si>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</si>
  <si>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</si>
  <si>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</si>
  <si>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</si>
  <si>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</si>
  <si>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</si>
  <si>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</si>
  <si>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</si>
  <si>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</si>
  <si>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</si>
  <si>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</si>
  <si>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</si>
  <si>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</si>
  <si>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</si>
  <si>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</si>
  <si>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</si>
  <si>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</si>
  <si>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</si>
  <si>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</si>
  <si>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</si>
  <si>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</si>
  <si>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</si>
  <si>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</si>
  <si>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</si>
  <si>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</si>
  <si>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</si>
  <si>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</si>
  <si>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</si>
  <si>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</si>
  <si>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</si>
  <si>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</si>
  <si>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</si>
  <si>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</si>
  <si>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</si>
  <si>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</si>
  <si>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</si>
  <si>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</si>
  <si>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</si>
  <si>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</si>
  <si>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</si>
  <si>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</si>
  <si>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</si>
  <si>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</si>
  <si>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</si>
  <si>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</si>
  <si>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</si>
  <si>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</si>
  <si>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</si>
  <si>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</si>
  <si>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</si>
  <si>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</si>
  <si>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</si>
  <si>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</si>
  <si>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</si>
  <si>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</si>
  <si>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</si>
  <si>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</si>
  <si>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</si>
  <si>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</si>
  <si>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</si>
  <si>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</si>
  <si>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</si>
  <si>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</si>
  <si>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</si>
  <si>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</si>
  <si>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</si>
  <si>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</si>
  <si>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</si>
  <si>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</si>
  <si>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</si>
  <si>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</si>
  <si>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</si>
  <si>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</si>
  <si>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</si>
  <si>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</si>
  <si>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</si>
  <si>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</si>
  <si>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</si>
  <si>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</si>
  <si>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</si>
  <si>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</si>
  <si>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</si>
  <si>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</si>
  <si>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</si>
  <si>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</si>
  <si>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</si>
  <si>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</si>
  <si>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</si>
  <si>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</si>
  <si>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</si>
  <si>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</si>
  <si>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</si>
  <si>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</si>
  <si>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</si>
  <si>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</si>
  <si>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</si>
  <si>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</si>
  <si>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</si>
  <si>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</si>
  <si>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</si>
  <si>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</si>
  <si>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</si>
  <si>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</si>
  <si>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</si>
  <si>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</si>
  <si>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</si>
  <si>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</si>
  <si>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</si>
  <si>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</si>
  <si>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</si>
  <si>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</si>
  <si>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</si>
  <si>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</si>
  <si>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</si>
  <si>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</si>
  <si>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</si>
  <si>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</si>
  <si>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</si>
  <si>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</si>
  <si>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</si>
  <si>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</si>
  <si>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</si>
  <si>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</si>
  <si>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</si>
  <si>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</si>
  <si>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</si>
  <si>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</si>
  <si>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</si>
  <si>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</si>
  <si>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</si>
  <si>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</si>
  <si>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</si>
  <si>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</si>
  <si>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</si>
  <si>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</si>
  <si>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</si>
  <si>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</si>
  <si>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</si>
  <si>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</si>
  <si>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</si>
  <si>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</si>
  <si>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</si>
  <si>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</si>
  <si>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</si>
  <si>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</si>
  <si>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</si>
  <si>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</si>
  <si>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</si>
  <si>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</si>
  <si>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</si>
  <si>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</si>
  <si>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</si>
  <si>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</si>
  <si>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</si>
  <si>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</si>
  <si>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</si>
  <si>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</si>
  <si>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</si>
  <si>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</si>
  <si>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</si>
  <si>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</si>
  <si>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</si>
  <si>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</si>
  <si>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</si>
  <si>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</si>
  <si>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</si>
  <si>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</si>
  <si>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</si>
  <si>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</si>
  <si>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</si>
  <si>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</si>
  <si>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</si>
  <si>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</si>
  <si>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</si>
  <si>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</si>
  <si>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</si>
  <si>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</si>
  <si>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</si>
  <si>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</si>
  <si>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</si>
  <si>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</si>
  <si>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</si>
  <si>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</si>
  <si>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</si>
  <si>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</si>
  <si>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</si>
  <si>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</si>
  <si>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</si>
  <si>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</si>
  <si>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</si>
  <si>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</si>
  <si>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</si>
  <si>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</si>
  <si>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</si>
  <si>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</si>
  <si>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</si>
  <si>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</si>
  <si>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</si>
  <si>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</si>
  <si>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</si>
  <si>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</si>
  <si>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</si>
  <si>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</si>
  <si>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</si>
  <si>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</si>
  <si>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</si>
  <si>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</si>
  <si>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</si>
  <si>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</si>
  <si>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</si>
  <si>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</si>
  <si>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</si>
  <si>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</si>
  <si>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</si>
  <si>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</si>
  <si>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</si>
  <si>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</si>
  <si>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</si>
  <si>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</si>
  <si>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</si>
  <si>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</si>
  <si>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</si>
  <si>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</si>
  <si>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</si>
  <si>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</si>
  <si>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</si>
  <si>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</si>
  <si>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</si>
  <si>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</si>
  <si>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</si>
  <si>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</si>
  <si>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</si>
  <si>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</si>
  <si>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</si>
  <si>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</si>
  <si>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</si>
  <si>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</si>
  <si>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</si>
  <si>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</si>
  <si>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</si>
  <si>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</si>
  <si>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</si>
  <si>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</si>
  <si>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</si>
  <si>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</si>
  <si>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</si>
  <si>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</si>
  <si>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</si>
  <si>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</si>
  <si>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</si>
  <si>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</si>
  <si>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</si>
  <si>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</si>
  <si>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</si>
  <si>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</si>
  <si>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</si>
  <si>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</si>
  <si>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</si>
  <si>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</si>
  <si>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</si>
  <si>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</si>
  <si>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</si>
  <si>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</si>
  <si>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</si>
  <si>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</si>
  <si>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</si>
  <si>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</si>
  <si>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</si>
  <si>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</si>
  <si>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</si>
  <si>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</si>
  <si>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</si>
  <si>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</si>
  <si>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</si>
  <si>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</si>
  <si>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</si>
  <si>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</si>
  <si>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</si>
  <si>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</si>
  <si>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</si>
  <si>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</si>
  <si>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</si>
  <si>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</si>
  <si>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</si>
  <si>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</si>
  <si>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</si>
  <si>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</si>
  <si>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</si>
  <si>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</si>
  <si>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</si>
  <si>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</si>
  <si>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</si>
  <si>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</si>
  <si>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</si>
  <si>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</si>
  <si>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</si>
  <si>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</si>
  <si>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</si>
  <si>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</si>
  <si>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</si>
  <si>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</si>
  <si>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</si>
  <si>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</si>
  <si>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</si>
  <si>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</si>
  <si>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</si>
  <si>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</si>
  <si>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</si>
  <si>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</si>
  <si>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</si>
  <si>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</si>
  <si>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</si>
  <si>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</si>
  <si>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</si>
  <si>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</si>
  <si>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</si>
  <si>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</si>
  <si>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</si>
  <si>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</si>
  <si>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</si>
  <si>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</si>
  <si>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</si>
  <si>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</si>
  <si>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</si>
  <si>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</si>
  <si>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</si>
  <si>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</si>
  <si>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</si>
  <si>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</si>
  <si>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</si>
  <si>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</si>
  <si>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</si>
  <si>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</si>
  <si>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</si>
  <si>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</si>
  <si>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</si>
  <si>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</si>
  <si>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</si>
  <si>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</si>
  <si>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</si>
  <si>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</si>
  <si>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</si>
  <si>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</si>
  <si>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</si>
  <si>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</si>
  <si>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</si>
  <si>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</si>
  <si>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</si>
  <si>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</si>
  <si>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</si>
  <si>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</si>
  <si>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</si>
  <si>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</si>
  <si>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</si>
  <si>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</si>
  <si>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</si>
  <si>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</si>
  <si>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</si>
  <si>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</si>
  <si>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</si>
  <si>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</si>
  <si>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</si>
  <si>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</si>
  <si>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</si>
  <si>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</si>
  <si>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</si>
  <si>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</si>
  <si>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</si>
  <si>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</si>
  <si>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</si>
  <si>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</si>
  <si>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</si>
  <si>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</si>
  <si>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</si>
  <si>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</si>
  <si>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</si>
  <si>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</si>
  <si>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</si>
  <si>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</si>
  <si>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</si>
  <si>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</si>
  <si>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</si>
  <si>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</si>
  <si>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</si>
  <si>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</si>
  <si>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</si>
  <si>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</si>
  <si>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</si>
  <si>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</si>
  <si>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</si>
  <si>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</si>
  <si>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</si>
  <si>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</si>
  <si>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</si>
  <si>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</si>
  <si>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</si>
  <si>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</si>
  <si>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</si>
  <si>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</si>
  <si>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</si>
  <si>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</si>
  <si>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</si>
  <si>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</si>
  <si>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</si>
  <si>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</si>
  <si>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</si>
  <si>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</si>
  <si>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</si>
  <si>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</si>
  <si>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</si>
  <si>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</si>
  <si>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</si>
  <si>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</si>
  <si>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</si>
  <si>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</si>
  <si>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</si>
  <si>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</si>
  <si>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</si>
  <si>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</si>
  <si>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</si>
  <si>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</si>
  <si>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</si>
  <si>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</si>
  <si>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</si>
  <si>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</si>
  <si>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</si>
  <si>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</si>
  <si>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</si>
  <si>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</si>
  <si>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</si>
  <si>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</si>
  <si>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</si>
  <si>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</si>
  <si>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</si>
  <si>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</si>
  <si>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</si>
  <si>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</si>
  <si>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</si>
  <si>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</si>
  <si>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</si>
  <si>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</si>
  <si>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</si>
  <si>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</si>
  <si>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</si>
  <si>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</si>
  <si>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</si>
  <si>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</si>
  <si>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</si>
  <si>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</si>
  <si>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</si>
  <si>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</si>
  <si>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</si>
  <si>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</si>
  <si>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</si>
  <si>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</si>
  <si>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</si>
  <si>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</si>
  <si>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</si>
  <si>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</si>
  <si>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</si>
  <si>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</si>
  <si>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</si>
  <si>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</si>
  <si>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</si>
  <si>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</si>
  <si>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</si>
  <si>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</si>
  <si>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</si>
  <si>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</si>
  <si>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</si>
  <si>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</si>
  <si>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</si>
  <si>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</si>
  <si>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</si>
  <si>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</si>
  <si>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</si>
  <si>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</si>
  <si>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</si>
  <si>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</si>
  <si>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</si>
  <si>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</si>
  <si>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</si>
  <si>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</si>
  <si>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</si>
  <si>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</si>
  <si>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</si>
  <si>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</si>
  <si>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</si>
  <si>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</si>
  <si>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</si>
  <si>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</si>
  <si>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</si>
  <si>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</si>
  <si>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</si>
  <si>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</si>
  <si>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</si>
  <si>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</si>
  <si>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</si>
  <si>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</si>
  <si>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</si>
  <si>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</si>
  <si>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</si>
  <si>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</si>
  <si>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</si>
  <si>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</si>
  <si>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</si>
  <si>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</si>
  <si>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</si>
  <si>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</si>
  <si>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</si>
  <si>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</si>
  <si>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</si>
  <si>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</si>
  <si>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</si>
  <si>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</si>
  <si>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</si>
  <si>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</si>
  <si>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</si>
  <si>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</si>
  <si>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</si>
  <si>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</si>
  <si>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</si>
  <si>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</si>
  <si>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</si>
  <si>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</si>
  <si>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</si>
  <si>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</si>
  <si>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</si>
  <si>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</si>
  <si>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</si>
  <si>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</si>
  <si>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</si>
  <si>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</si>
  <si>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</si>
  <si>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</si>
  <si>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</si>
  <si>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</si>
  <si>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</si>
  <si>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</si>
  <si>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</si>
  <si>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</si>
  <si>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</si>
  <si>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</si>
  <si>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</si>
  <si>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</si>
  <si>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</si>
  <si>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</si>
  <si>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</si>
  <si>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</si>
  <si>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</si>
  <si>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</si>
  <si>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</si>
  <si>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</si>
  <si>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</si>
  <si>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</si>
  <si>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</si>
  <si>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</si>
  <si>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</si>
  <si>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</si>
  <si>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</si>
  <si>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</si>
  <si>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</si>
  <si>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</si>
  <si>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</si>
  <si>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</si>
  <si>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</si>
  <si>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</si>
  <si>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</si>
  <si>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</si>
  <si>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</si>
  <si>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</si>
  <si>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</si>
  <si>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</si>
  <si>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</si>
  <si>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</si>
  <si>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</si>
  <si>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</si>
  <si>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</si>
  <si>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</si>
  <si>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</si>
  <si>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</si>
  <si>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</si>
  <si>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</si>
  <si>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</si>
  <si>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</si>
  <si>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</si>
  <si>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</si>
  <si>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</si>
  <si>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</si>
  <si>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</si>
  <si>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</si>
  <si>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</si>
  <si>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</si>
  <si>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</si>
  <si>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</si>
  <si>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</si>
  <si>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</si>
  <si>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</si>
  <si>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</si>
  <si>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</si>
  <si>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</si>
  <si>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</si>
  <si>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</si>
  <si>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</si>
  <si>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</si>
  <si>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</si>
  <si>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</si>
  <si>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</si>
  <si>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</si>
  <si>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</si>
  <si>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</si>
  <si>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</si>
  <si>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</si>
  <si>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</si>
  <si>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</si>
  <si>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</si>
  <si>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</si>
  <si>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</si>
  <si>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</si>
  <si>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</si>
  <si>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</si>
  <si>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</si>
  <si>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</si>
  <si>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</si>
  <si>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</si>
  <si>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</si>
  <si>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</si>
  <si>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</si>
  <si>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</si>
  <si>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</si>
  <si>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</si>
  <si>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</si>
  <si>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</si>
  <si>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</si>
  <si>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</si>
  <si>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</si>
  <si>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</si>
  <si>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</si>
  <si>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</si>
  <si>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</si>
  <si>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</si>
  <si>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</si>
  <si>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</si>
  <si>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</si>
  <si>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</si>
  <si>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</si>
  <si>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</si>
  <si>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</si>
  <si>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</si>
  <si>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</si>
  <si>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</si>
  <si>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</si>
  <si>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</si>
  <si>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</si>
  <si>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</si>
  <si>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</si>
  <si>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</si>
  <si>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</si>
  <si>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</si>
  <si>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</si>
  <si>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</si>
  <si>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</si>
  <si>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</si>
  <si>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</si>
  <si>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</si>
  <si>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</si>
  <si>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</si>
  <si>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</si>
  <si>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</si>
  <si>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</si>
  <si>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</si>
  <si>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</si>
  <si>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</si>
  <si>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</si>
  <si>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</si>
  <si>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</si>
  <si>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</si>
  <si>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</si>
  <si>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</si>
  <si>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</si>
  <si>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</si>
  <si>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</si>
  <si>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</si>
  <si>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</si>
  <si>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</si>
  <si>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</si>
  <si>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</si>
  <si>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</si>
  <si>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</si>
  <si>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</si>
  <si>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</si>
  <si>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</si>
  <si>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</si>
  <si>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</si>
  <si>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</si>
  <si>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</si>
  <si>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</si>
  <si>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</si>
  <si>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</si>
  <si>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</si>
  <si>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</si>
  <si>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</si>
  <si>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</si>
  <si>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</si>
  <si>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</si>
  <si>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</si>
  <si>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</si>
  <si>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</si>
  <si>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</si>
  <si>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</si>
  <si>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</si>
  <si>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</si>
  <si>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</si>
  <si>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</si>
  <si>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</si>
  <si>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</si>
  <si>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</si>
  <si>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</si>
  <si>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</si>
  <si>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</si>
  <si>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</si>
  <si>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</si>
  <si>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</si>
  <si>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</si>
  <si>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</si>
  <si>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</si>
  <si>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</si>
  <si>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</si>
  <si>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</si>
  <si>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</si>
  <si>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</si>
  <si>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</si>
  <si>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</si>
  <si>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</si>
  <si>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</si>
  <si>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</si>
  <si>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</si>
  <si>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</si>
  <si>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</si>
  <si>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</si>
  <si>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</si>
  <si>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</si>
  <si>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</si>
  <si>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</si>
  <si>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</si>
  <si>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</si>
  <si>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</si>
  <si>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</si>
  <si>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</si>
  <si>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</si>
  <si>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</si>
  <si>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</si>
  <si>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</si>
  <si>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</si>
  <si>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</si>
  <si>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</si>
  <si>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</si>
  <si>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</si>
  <si>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</si>
  <si>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</si>
  <si>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</si>
  <si>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</si>
  <si>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</si>
  <si>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</si>
  <si>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</si>
  <si>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</si>
  <si>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</si>
  <si>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</si>
  <si>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</si>
  <si>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</si>
  <si>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</si>
  <si>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</si>
  <si>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</si>
  <si>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</si>
  <si>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</si>
  <si>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</si>
  <si>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</si>
  <si>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</si>
  <si>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</si>
  <si>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</si>
  <si>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</si>
  <si>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</si>
  <si>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</si>
  <si>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</si>
  <si>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</si>
  <si>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</si>
  <si>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</si>
  <si>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</si>
  <si>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</si>
  <si>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</si>
  <si>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</si>
  <si>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</si>
  <si>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</si>
  <si>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</si>
  <si>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</si>
  <si>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</si>
  <si>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</si>
  <si>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</si>
  <si>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</si>
  <si>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</si>
  <si>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</si>
  <si>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</si>
  <si>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</si>
  <si>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</si>
  <si>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</si>
  <si>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</si>
  <si>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</si>
  <si>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</si>
  <si>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</si>
  <si>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</si>
  <si>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</si>
  <si>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</si>
  <si>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</si>
  <si>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</si>
  <si>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</si>
  <si>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</si>
  <si>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</si>
  <si>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</si>
  <si>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</si>
  <si>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</si>
  <si>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</si>
  <si>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</si>
  <si>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</si>
  <si>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</si>
  <si>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</si>
  <si>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</si>
  <si>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</si>
  <si>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</si>
  <si>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</si>
  <si>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</si>
  <si>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</si>
  <si>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</si>
  <si>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</si>
  <si>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</si>
  <si>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</si>
  <si>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</si>
  <si>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</si>
  <si>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</si>
  <si>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</si>
  <si>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</si>
  <si>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</si>
  <si>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</si>
  <si>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</si>
  <si>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</si>
  <si>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</si>
  <si>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</si>
  <si>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</si>
  <si>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</si>
  <si>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</si>
  <si>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</si>
  <si>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</si>
  <si>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</si>
  <si>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</si>
  <si>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</si>
  <si>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</si>
  <si>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</si>
  <si>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</si>
  <si>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</si>
  <si>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</si>
  <si>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</si>
  <si>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</si>
  <si>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</si>
  <si>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</si>
  <si>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</si>
  <si>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</si>
  <si>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</si>
  <si>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</si>
  <si>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</si>
  <si>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</si>
  <si>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</si>
  <si>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</si>
  <si>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</si>
  <si>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</si>
  <si>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</si>
  <si>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</si>
  <si>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</si>
  <si>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</si>
  <si>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</si>
  <si>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</si>
  <si>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</si>
  <si>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</si>
  <si>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</si>
  <si>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</si>
  <si>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</si>
  <si>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</si>
  <si>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</si>
  <si>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</si>
  <si>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</si>
  <si>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</si>
  <si>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</si>
  <si>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</si>
  <si>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</si>
  <si>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</si>
  <si>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</si>
  <si>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</si>
  <si>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</si>
  <si>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</si>
  <si>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</si>
  <si>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</si>
  <si>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</si>
  <si>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</si>
  <si>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</si>
  <si>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</si>
  <si>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</si>
  <si>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</si>
  <si>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</si>
  <si>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</si>
  <si>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</si>
  <si>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</si>
  <si>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</si>
  <si>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</si>
  <si>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</si>
  <si>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</si>
  <si>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</si>
  <si>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</si>
  <si>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</si>
  <si>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</si>
  <si>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</si>
  <si>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</si>
  <si>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</si>
  <si>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</si>
  <si>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</si>
  <si>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</si>
  <si>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</si>
  <si>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</si>
  <si>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</si>
  <si>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</si>
  <si>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</si>
  <si>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</si>
  <si>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</si>
  <si>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</si>
  <si>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</si>
  <si>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</si>
  <si>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</si>
  <si>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</si>
  <si>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</si>
  <si>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</si>
  <si>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</si>
  <si>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</si>
  <si>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</si>
  <si>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</si>
  <si>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</si>
  <si>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</si>
  <si>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</si>
  <si>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</si>
  <si>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</si>
  <si>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</si>
  <si>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</si>
  <si>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</si>
  <si>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</si>
  <si>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</si>
  <si>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</si>
  <si>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</si>
  <si>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</si>
  <si>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</si>
  <si>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</si>
  <si>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</si>
  <si>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</si>
  <si>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</si>
  <si>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</si>
  <si>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</si>
  <si>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</si>
  <si>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</si>
  <si>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</si>
  <si>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</si>
  <si>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</si>
  <si>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</si>
  <si>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</si>
  <si>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</si>
  <si>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</si>
  <si>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</si>
  <si>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</si>
  <si>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</si>
  <si>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</si>
  <si>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</si>
  <si>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</si>
  <si>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</si>
  <si>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</si>
  <si>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</si>
  <si>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</si>
  <si>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</si>
  <si>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</si>
  <si>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</si>
  <si>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</si>
  <si>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</si>
  <si>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</si>
  <si>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</si>
  <si>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</si>
  <si>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</si>
  <si>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</si>
  <si>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</si>
  <si>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</si>
  <si>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</si>
  <si>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</si>
  <si>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</si>
  <si>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</si>
  <si>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</si>
  <si>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</si>
  <si>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</si>
  <si>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</si>
  <si>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</si>
  <si>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</si>
  <si>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</si>
  <si>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</si>
  <si>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</si>
  <si>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</si>
  <si>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</si>
  <si>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</si>
  <si>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</si>
  <si>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</si>
  <si>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</si>
  <si>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</si>
  <si>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</si>
  <si>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</si>
  <si>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</si>
  <si>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</si>
  <si>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</si>
  <si>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</si>
  <si>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</si>
  <si>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</si>
  <si>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</si>
  <si>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</si>
  <si>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</si>
  <si>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</si>
  <si>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</si>
  <si>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</si>
  <si>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</si>
  <si>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</si>
  <si>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</si>
  <si>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</si>
  <si>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</si>
  <si>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</si>
  <si>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</si>
  <si>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</si>
  <si>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</si>
  <si>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</si>
  <si>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</si>
  <si>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</si>
  <si>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</si>
  <si>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</si>
  <si>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</si>
  <si>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</si>
  <si>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</si>
  <si>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</si>
  <si>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</si>
  <si>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</si>
  <si>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</si>
  <si>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</si>
  <si>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</si>
  <si>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</si>
  <si>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</si>
  <si>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</si>
  <si>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</si>
  <si>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</si>
  <si>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</si>
  <si>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</si>
  <si>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</si>
  <si>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</si>
  <si>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</si>
  <si>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</si>
  <si>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</si>
  <si>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</si>
  <si>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</si>
  <si>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</si>
  <si>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</si>
  <si>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</si>
  <si>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</si>
  <si>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</si>
  <si>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</si>
  <si>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</si>
  <si>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</si>
  <si>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</si>
  <si>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</si>
  <si>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</si>
  <si>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</si>
  <si>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</si>
  <si>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</si>
  <si>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</si>
  <si>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</si>
  <si>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</si>
  <si>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</si>
  <si>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</si>
  <si>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</si>
  <si>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</si>
  <si>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</si>
  <si>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</si>
  <si>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</si>
  <si>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</si>
  <si>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</si>
  <si>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</si>
  <si>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</si>
  <si>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</si>
  <si>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</si>
  <si>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</si>
  <si>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</si>
  <si>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</si>
  <si>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</si>
  <si>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</si>
  <si>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</si>
  <si>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</si>
  <si>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</si>
  <si>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</si>
  <si>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</si>
  <si>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</si>
  <si>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</si>
  <si>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</si>
  <si>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</si>
  <si>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</si>
  <si>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</si>
  <si>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</si>
  <si>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</si>
  <si>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</si>
  <si>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</si>
  <si>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</si>
  <si>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</si>
  <si>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</si>
  <si>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</si>
  <si>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</si>
  <si>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</si>
  <si>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</si>
  <si>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</si>
  <si>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</si>
  <si>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</si>
  <si>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</si>
  <si>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</si>
  <si>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</si>
  <si>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</si>
  <si>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</si>
  <si>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</si>
  <si>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</si>
  <si>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</si>
  <si>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</si>
  <si>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</si>
  <si>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</si>
  <si>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</si>
  <si>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</si>
  <si>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</si>
  <si>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</si>
  <si>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</si>
  <si>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</si>
  <si>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</si>
  <si>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</si>
  <si>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</si>
  <si>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</si>
  <si>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</si>
  <si>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</si>
  <si>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</si>
  <si>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</si>
  <si>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</si>
  <si>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</si>
  <si>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</si>
  <si>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</si>
  <si>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</si>
  <si>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</si>
  <si>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</si>
  <si>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</si>
  <si>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</si>
  <si>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</si>
  <si>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</si>
  <si>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</si>
  <si>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</si>
  <si>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</si>
  <si>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</si>
  <si>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</si>
  <si>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</si>
  <si>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</si>
  <si>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</si>
  <si>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</si>
  <si>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</si>
  <si>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</si>
  <si>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</si>
  <si>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</si>
  <si>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</si>
  <si>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</si>
  <si>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</si>
  <si>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</si>
  <si>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</si>
  <si>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</si>
  <si>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</si>
  <si>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</si>
  <si>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</si>
  <si>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</si>
  <si>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</si>
  <si>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</si>
  <si>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</si>
  <si>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</si>
  <si>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</si>
  <si>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</si>
  <si>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</si>
  <si>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</si>
  <si>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</si>
  <si>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</si>
  <si>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</si>
  <si>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</si>
  <si>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</si>
  <si>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</si>
  <si>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</si>
  <si>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</si>
  <si>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</si>
  <si>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</si>
  <si>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</si>
  <si>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</si>
  <si>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</si>
  <si>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</si>
  <si>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</si>
  <si>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</si>
  <si>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</si>
  <si>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</si>
  <si>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</si>
  <si>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</si>
  <si>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</si>
  <si>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</si>
  <si>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</si>
  <si>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</si>
  <si>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</si>
  <si>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</si>
  <si>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</si>
  <si>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</si>
  <si>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</si>
  <si>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</si>
  <si>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</si>
  <si>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</si>
  <si>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</si>
  <si>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</si>
  <si>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</si>
  <si>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</si>
  <si>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</si>
  <si>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</si>
  <si>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</si>
  <si>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</si>
  <si>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</si>
  <si>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</si>
  <si>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</si>
  <si>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</si>
  <si>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</si>
  <si>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</si>
  <si>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</si>
  <si>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</si>
  <si>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</si>
  <si>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</si>
  <si>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</si>
  <si>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</si>
  <si>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</si>
  <si>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</si>
  <si>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</si>
  <si>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</si>
  <si>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</si>
  <si>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</si>
  <si>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</si>
  <si>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</si>
  <si>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</si>
  <si>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</si>
  <si>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</si>
  <si>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</si>
  <si>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</si>
  <si>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</si>
  <si>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</si>
  <si>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</si>
  <si>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</si>
  <si>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</si>
  <si>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</si>
  <si>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</si>
  <si>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</si>
  <si>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</si>
  <si>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</si>
  <si>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</si>
  <si>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</si>
  <si>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</si>
  <si>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</si>
  <si>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</si>
  <si>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</si>
  <si>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</si>
  <si>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</si>
  <si>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</si>
  <si>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</si>
  <si>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</si>
  <si>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</si>
  <si>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</si>
  <si>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</si>
  <si>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</si>
  <si>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</si>
  <si>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</si>
  <si>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</si>
  <si>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</si>
  <si>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</si>
  <si>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</si>
  <si>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</si>
  <si>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</si>
  <si>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</si>
  <si>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</si>
  <si>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</si>
  <si>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</si>
  <si>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</si>
  <si>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</si>
  <si>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</si>
  <si>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</si>
  <si>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</si>
  <si>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</si>
  <si>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</si>
  <si>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</si>
  <si>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</si>
  <si>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</si>
  <si>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</si>
  <si>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</si>
  <si>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</si>
  <si>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</si>
  <si>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</si>
  <si>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</si>
  <si>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</si>
  <si>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</si>
  <si>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</si>
  <si>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</si>
  <si>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</si>
  <si>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</si>
  <si>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</si>
  <si>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</si>
  <si>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</si>
  <si>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</si>
  <si>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</si>
  <si>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</si>
  <si>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</si>
  <si>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</si>
  <si>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</si>
  <si>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</si>
  <si>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</si>
  <si>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</si>
  <si>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</si>
  <si>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</si>
  <si>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</si>
  <si>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</si>
  <si>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</si>
  <si>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</si>
  <si>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</si>
  <si>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</si>
  <si>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</si>
  <si>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</si>
  <si>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</si>
  <si>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</si>
  <si>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</si>
  <si>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</si>
  <si>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</si>
  <si>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</si>
  <si>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</si>
  <si>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</si>
  <si>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</si>
  <si>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</si>
  <si>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</si>
  <si>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</si>
  <si>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</si>
  <si>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</si>
  <si>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</si>
  <si>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</si>
  <si>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</si>
  <si>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</si>
  <si>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</si>
  <si>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</si>
  <si>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</si>
  <si>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</si>
  <si>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</si>
  <si>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</si>
  <si>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</si>
  <si>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</si>
  <si>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</si>
  <si>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</si>
  <si>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</si>
  <si>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</si>
  <si>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</si>
  <si>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</si>
  <si>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</si>
  <si>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</si>
  <si>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</si>
  <si>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</si>
  <si>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</si>
  <si>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</si>
  <si>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</si>
  <si>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</si>
  <si>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</si>
  <si>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</si>
  <si>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</si>
  <si>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</si>
  <si>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</si>
  <si>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</si>
  <si>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</si>
  <si>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</si>
  <si>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</si>
  <si>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</si>
  <si>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</si>
  <si>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</si>
  <si>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</si>
  <si>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</si>
  <si>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</si>
  <si>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</si>
  <si>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</si>
  <si>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</si>
  <si>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</si>
  <si>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</si>
  <si>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</si>
  <si>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</si>
  <si>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</si>
  <si>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</si>
  <si>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</si>
  <si>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</si>
  <si>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</si>
  <si>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</si>
  <si>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</si>
  <si>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</si>
  <si>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</si>
  <si>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</si>
  <si>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</si>
  <si>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</si>
  <si>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</si>
  <si>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</si>
  <si>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</si>
  <si>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</si>
  <si>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</si>
  <si>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</si>
  <si>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</si>
  <si>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</si>
  <si>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</si>
  <si>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</si>
  <si>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</si>
  <si>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</si>
  <si>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</si>
  <si>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</si>
  <si>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</si>
  <si>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</si>
  <si>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</si>
  <si>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</si>
  <si>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</si>
  <si>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</si>
  <si>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</si>
  <si>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</si>
  <si>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</si>
  <si>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</si>
  <si>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</si>
  <si>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</si>
  <si>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</si>
  <si>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</si>
  <si>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</si>
  <si>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</si>
  <si>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</si>
  <si>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</si>
  <si>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</si>
  <si>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</si>
  <si>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</si>
  <si>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</si>
  <si>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</si>
  <si>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</si>
  <si>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</si>
  <si>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</si>
  <si>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</si>
  <si>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</si>
  <si>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</si>
  <si>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</si>
  <si>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</si>
  <si>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</si>
  <si>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</si>
  <si>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</si>
  <si>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</si>
  <si>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</si>
  <si>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</si>
  <si>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</si>
  <si>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</si>
  <si>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</si>
  <si>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</si>
  <si>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</si>
  <si>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</si>
  <si>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</si>
  <si>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</si>
  <si>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</si>
  <si>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</si>
  <si>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</si>
  <si>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</si>
  <si>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</si>
  <si>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</si>
  <si>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</si>
  <si>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</si>
  <si>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</si>
  <si>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</si>
  <si>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</si>
  <si>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</si>
  <si>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</si>
  <si>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</si>
  <si>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</si>
  <si>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</si>
  <si>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</si>
  <si>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</si>
  <si>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</si>
  <si>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</si>
  <si>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</si>
  <si>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</si>
  <si>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</si>
  <si>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</si>
  <si>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</si>
  <si>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</si>
  <si>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</si>
  <si>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</si>
  <si>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</si>
  <si>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</si>
  <si>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</si>
  <si>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</si>
  <si>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</si>
  <si>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</si>
  <si>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</si>
  <si>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</si>
  <si>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</si>
  <si>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</si>
  <si>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</si>
  <si>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</si>
  <si>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</si>
  <si>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</si>
  <si>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</si>
  <si>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</si>
  <si>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</si>
  <si>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</si>
  <si>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</si>
  <si>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</si>
  <si>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</si>
  <si>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</si>
  <si>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</si>
  <si>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</si>
  <si>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</si>
  <si>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</si>
  <si>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</si>
  <si>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</si>
  <si>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</si>
  <si>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</si>
  <si>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</si>
  <si>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</si>
  <si>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</si>
  <si>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</si>
  <si>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</si>
  <si>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</si>
  <si>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</si>
  <si>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</si>
  <si>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</si>
  <si>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</si>
  <si>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</si>
  <si>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</si>
  <si>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</si>
  <si>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</si>
  <si>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</si>
  <si>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</si>
  <si>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</si>
  <si>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</si>
  <si>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</si>
  <si>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</si>
  <si>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</si>
  <si>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</si>
  <si>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</si>
  <si>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</si>
  <si>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</si>
  <si>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</si>
  <si>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</si>
  <si>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</si>
  <si>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</si>
  <si>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</si>
  <si>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</si>
  <si>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</si>
  <si>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</si>
  <si>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</si>
  <si>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</si>
  <si>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</si>
  <si>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</si>
  <si>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</si>
  <si>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</si>
  <si>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</si>
  <si>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</si>
  <si>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</si>
  <si>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</si>
  <si>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</si>
  <si>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</si>
  <si>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</si>
  <si>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</si>
  <si>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</si>
  <si>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</si>
  <si>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</si>
  <si>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</si>
  <si>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</si>
  <si>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</si>
  <si>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</si>
  <si>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</si>
  <si>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</si>
  <si>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</si>
  <si>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</si>
  <si>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</si>
  <si>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</si>
  <si>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</si>
  <si>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</si>
  <si>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</si>
  <si>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</si>
  <si>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</si>
  <si>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</si>
  <si>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</si>
  <si>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</si>
  <si>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</si>
  <si>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</si>
  <si>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</si>
  <si>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</si>
  <si>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</si>
  <si>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</si>
  <si>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</si>
  <si>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</si>
  <si>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</si>
  <si>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</si>
  <si>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</si>
  <si>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</si>
  <si>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</si>
  <si>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</si>
  <si>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</si>
  <si>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</si>
  <si>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</si>
  <si>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</si>
  <si>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</si>
  <si>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</si>
  <si>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</si>
  <si>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</si>
  <si>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</si>
  <si>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</si>
  <si>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</si>
  <si>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</si>
  <si>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</si>
  <si>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</si>
  <si>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</si>
  <si>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</si>
  <si>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</si>
  <si>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</si>
  <si>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</si>
  <si>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</si>
  <si>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</si>
  <si>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</si>
  <si>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</si>
  <si>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</si>
  <si>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</si>
  <si>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</si>
  <si>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</si>
  <si>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</si>
  <si>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</si>
  <si>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</si>
  <si>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</si>
  <si>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</si>
  <si>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</si>
  <si>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</si>
  <si>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</si>
  <si>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</si>
  <si>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</si>
  <si>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</si>
  <si>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</si>
  <si>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</si>
  <si>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</si>
  <si>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</si>
  <si>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</si>
  <si>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</si>
  <si>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</si>
  <si>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</si>
  <si>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</si>
  <si>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</si>
  <si>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</si>
  <si>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</si>
  <si>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</si>
  <si>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</si>
  <si>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</si>
  <si>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</si>
  <si>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</si>
  <si>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</si>
  <si>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</si>
  <si>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</si>
  <si>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</si>
  <si>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</si>
  <si>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</si>
  <si>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</si>
  <si>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</si>
  <si>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</si>
  <si>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</si>
  <si>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</si>
  <si>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</si>
  <si>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</si>
  <si>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</si>
  <si>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</si>
  <si>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</si>
  <si>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</si>
  <si>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</si>
  <si>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</si>
  <si>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</si>
  <si>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</si>
  <si>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</si>
  <si>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</si>
  <si>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</si>
  <si>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</si>
  <si>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</si>
  <si>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</si>
  <si>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</si>
  <si>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</si>
  <si>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</si>
  <si>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</si>
  <si>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</si>
  <si>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</si>
  <si>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</si>
  <si>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</si>
  <si>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</si>
  <si>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</si>
  <si>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</si>
  <si>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</si>
  <si>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</si>
  <si>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</si>
  <si>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</si>
  <si>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</si>
  <si>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</si>
  <si>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</si>
  <si>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</si>
  <si>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</si>
  <si>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</si>
  <si>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</si>
  <si>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</si>
  <si>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</si>
  <si>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</si>
  <si>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</si>
  <si>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</si>
  <si>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</si>
  <si>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</si>
  <si>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</si>
  <si>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</si>
  <si>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</si>
  <si>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</si>
  <si>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</si>
  <si>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</si>
  <si>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</si>
  <si>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</si>
  <si>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</si>
  <si>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</si>
  <si>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</si>
  <si>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</si>
  <si>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</si>
  <si>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</si>
  <si>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</si>
  <si>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</si>
  <si>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</si>
  <si>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</si>
  <si>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</si>
  <si>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</si>
  <si>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</si>
  <si>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</si>
  <si>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</si>
  <si>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</si>
  <si>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</si>
  <si>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</si>
  <si>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</si>
  <si>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</si>
  <si>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</si>
  <si>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</si>
  <si>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</si>
  <si>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</si>
  <si>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</si>
  <si>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</si>
  <si>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</si>
  <si>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</si>
  <si>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</si>
  <si>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</si>
  <si>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</si>
  <si>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</si>
  <si>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</si>
  <si>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</si>
  <si>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</si>
  <si>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</si>
  <si>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</si>
  <si>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</si>
  <si>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</si>
  <si>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</si>
  <si>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</si>
  <si>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</si>
  <si>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</si>
  <si>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</si>
  <si>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</si>
  <si>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</si>
  <si>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</si>
  <si>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</si>
  <si>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</si>
  <si>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</si>
  <si>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</si>
  <si>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</si>
  <si>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</si>
  <si>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</si>
  <si>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</si>
  <si>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</si>
  <si>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</si>
  <si>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</si>
  <si>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</si>
  <si>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</si>
  <si>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</si>
  <si>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</si>
  <si>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</si>
  <si>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</si>
  <si>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</si>
  <si>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</si>
  <si>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</si>
  <si>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</si>
  <si>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</si>
  <si>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</si>
  <si>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</si>
  <si>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</si>
  <si>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</si>
  <si>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</si>
  <si>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</si>
  <si>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</si>
  <si>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</si>
  <si>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</si>
  <si>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</si>
  <si>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</si>
  <si>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</si>
  <si>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</si>
  <si>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</si>
  <si>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</si>
  <si>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</si>
  <si>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</si>
  <si>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</si>
  <si>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</si>
  <si>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</si>
  <si>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</si>
  <si>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</si>
  <si>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</si>
  <si>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</si>
  <si>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</si>
  <si>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</si>
  <si>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</si>
  <si>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</si>
  <si>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</si>
  <si>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</si>
  <si>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</si>
  <si>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</si>
  <si>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</si>
  <si>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</si>
  <si>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</si>
  <si>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</si>
  <si>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</si>
  <si>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</si>
  <si>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</si>
  <si>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</si>
  <si>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</si>
  <si>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</si>
  <si>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</si>
  <si>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</si>
  <si>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</si>
  <si>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</si>
  <si>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</si>
  <si>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</si>
  <si>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</si>
  <si>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</si>
  <si>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</si>
  <si>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</si>
  <si>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</si>
  <si>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</si>
  <si>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</si>
  <si>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</si>
  <si>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</si>
  <si>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</si>
  <si>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</si>
  <si>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</si>
  <si>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</si>
  <si>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</si>
  <si>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</si>
  <si>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</si>
  <si>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</si>
  <si>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</si>
  <si>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</si>
  <si>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</si>
  <si>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</si>
  <si>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</si>
  <si>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</si>
  <si>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</si>
  <si>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</si>
  <si>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</si>
  <si>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</si>
  <si>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</si>
  <si>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</si>
  <si>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</si>
  <si>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</si>
  <si>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</si>
  <si>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</si>
  <si>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</si>
  <si>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</si>
  <si>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</si>
  <si>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</si>
  <si>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</si>
  <si>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</si>
  <si>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</si>
  <si>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</si>
  <si>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</si>
  <si>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</si>
  <si>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</si>
  <si>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</si>
  <si>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</si>
  <si>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</si>
  <si>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</si>
  <si>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</si>
  <si>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</si>
  <si>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</si>
  <si>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</si>
  <si>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</si>
  <si>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</si>
  <si>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</si>
  <si>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</si>
  <si>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</si>
  <si>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</si>
  <si>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</si>
  <si>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</si>
  <si>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</si>
  <si>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</si>
  <si>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</si>
  <si>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</si>
  <si>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</si>
  <si>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</si>
  <si>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</si>
  <si>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</si>
  <si>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</si>
  <si>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</si>
  <si>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</si>
  <si>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</si>
  <si>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</si>
  <si>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</si>
  <si>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</si>
  <si>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</si>
  <si>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</si>
  <si>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</si>
  <si>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</si>
  <si>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</si>
  <si>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</si>
  <si>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</si>
  <si>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</si>
  <si>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</si>
  <si>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</si>
  <si>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</si>
  <si>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</si>
  <si>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</si>
  <si>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</si>
  <si>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</si>
  <si>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</si>
  <si>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</si>
  <si>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</si>
  <si>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</si>
  <si>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</si>
  <si>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</si>
  <si>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</si>
  <si>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</si>
  <si>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</si>
  <si>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</si>
  <si>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</si>
  <si>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</si>
  <si>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</si>
  <si>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</si>
  <si>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</si>
  <si>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</si>
  <si>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</si>
  <si>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</si>
  <si>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</si>
  <si>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</si>
  <si>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</si>
  <si>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</si>
  <si>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</si>
  <si>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</si>
  <si>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</si>
  <si>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</si>
  <si>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</si>
  <si>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</si>
  <si>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</si>
  <si>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</si>
  <si>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</si>
  <si>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</si>
  <si>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</si>
  <si>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</si>
  <si>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</si>
  <si>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</si>
  <si>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</si>
  <si>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</si>
  <si>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</si>
  <si>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</si>
  <si>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</si>
  <si>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</si>
  <si>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</si>
  <si>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</si>
  <si>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</si>
  <si>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</si>
  <si>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</si>
  <si>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</si>
  <si>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</si>
  <si>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</si>
  <si>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</si>
  <si>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</si>
  <si>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</si>
  <si>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</si>
  <si>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</si>
  <si>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</si>
  <si>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</si>
  <si>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</si>
  <si>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</si>
  <si>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</si>
  <si>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</si>
  <si>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</si>
  <si>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</si>
  <si>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</si>
  <si>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</si>
  <si>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</si>
  <si>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</si>
  <si>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</si>
  <si>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</si>
  <si>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</si>
  <si>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</si>
  <si>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</si>
  <si>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</si>
  <si>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</si>
  <si>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</si>
  <si>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</si>
  <si>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</si>
  <si>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</si>
  <si>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</si>
  <si>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</si>
  <si>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</si>
  <si>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</si>
  <si>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</si>
  <si>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</si>
  <si>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</si>
  <si>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</si>
  <si>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</si>
  <si>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</si>
  <si>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</si>
  <si>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</si>
  <si>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</si>
  <si>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</si>
  <si>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</si>
  <si>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</si>
  <si>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</si>
  <si>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</si>
  <si>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</si>
  <si>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</si>
  <si>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</si>
  <si>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</si>
  <si>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</si>
  <si>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</si>
  <si>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</si>
  <si>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</si>
  <si>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</si>
  <si>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</si>
  <si>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</si>
  <si>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</si>
  <si>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</si>
  <si>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</si>
  <si>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</si>
  <si>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</si>
  <si>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</si>
  <si>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</si>
  <si>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</si>
  <si>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</si>
  <si>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</si>
  <si>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</si>
  <si>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</si>
  <si>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</si>
  <si>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</si>
  <si>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</si>
  <si>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</si>
  <si>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</si>
  <si>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</si>
  <si>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</si>
  <si>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</si>
  <si>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</si>
  <si>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</si>
  <si>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</si>
  <si>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</si>
  <si>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</si>
  <si>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</si>
  <si>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</si>
  <si>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</si>
  <si>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</si>
  <si>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</si>
  <si>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</si>
  <si>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</si>
  <si>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</si>
  <si>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</si>
  <si>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</si>
  <si>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</si>
  <si>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</si>
  <si>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</si>
  <si>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</si>
  <si>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</si>
  <si>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</si>
  <si>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</si>
  <si>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</si>
  <si>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</si>
  <si>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</si>
  <si>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</si>
  <si>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</si>
  <si>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</si>
  <si>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</si>
  <si>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</si>
  <si>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</si>
  <si>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</si>
  <si>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</si>
  <si>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</si>
  <si>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</si>
  <si>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</si>
  <si>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</si>
  <si>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</si>
  <si>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</si>
  <si>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</si>
  <si>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</si>
  <si>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</si>
  <si>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</si>
  <si>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</si>
  <si>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</si>
  <si>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</si>
  <si>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</si>
  <si>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</si>
  <si>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</si>
  <si>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</si>
  <si>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</si>
  <si>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</si>
  <si>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</si>
  <si>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</si>
  <si>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</si>
  <si>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</si>
  <si>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</si>
  <si>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</si>
  <si>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</si>
  <si>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</si>
  <si>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</si>
  <si>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</si>
  <si>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</si>
  <si>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</si>
  <si>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</si>
  <si>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</si>
  <si>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</si>
  <si>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</si>
  <si>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</si>
  <si>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</si>
  <si>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</si>
  <si>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</si>
  <si>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</si>
  <si>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</si>
  <si>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</si>
  <si>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</si>
  <si>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</si>
  <si>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</si>
  <si>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</si>
  <si>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</si>
  <si>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</si>
  <si>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</si>
  <si>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</si>
  <si>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</si>
  <si>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</si>
  <si>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</si>
  <si>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</si>
  <si>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</si>
  <si>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</si>
  <si>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</si>
  <si>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</si>
  <si>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</si>
  <si>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</si>
  <si>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</si>
  <si>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</si>
  <si>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</si>
  <si>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</si>
  <si>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</si>
  <si>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</si>
  <si>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</si>
  <si>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</si>
  <si>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</si>
  <si>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</si>
  <si>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</si>
  <si>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</si>
  <si>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</si>
  <si>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</si>
  <si>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</si>
  <si>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</si>
  <si>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</si>
  <si>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</si>
  <si>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</si>
  <si>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</si>
  <si>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</si>
  <si>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</si>
  <si>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</si>
  <si>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</si>
  <si>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</si>
  <si>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</si>
  <si>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</si>
  <si>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</si>
  <si>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</si>
  <si>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</si>
  <si>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</si>
  <si>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</si>
  <si>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</si>
  <si>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</si>
  <si>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</si>
  <si>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</si>
  <si>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</si>
  <si>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</si>
  <si>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</si>
  <si>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</si>
  <si>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</si>
  <si>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</si>
  <si>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</si>
  <si>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</si>
  <si>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</si>
  <si>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</si>
  <si>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</si>
  <si>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</si>
  <si>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</si>
  <si>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</si>
  <si>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</si>
  <si>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</si>
  <si>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</si>
  <si>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</si>
  <si>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</si>
  <si>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</si>
  <si>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</si>
  <si>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</si>
  <si>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</si>
  <si>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</si>
  <si>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</si>
  <si>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</si>
  <si>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</si>
  <si>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</si>
  <si>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</si>
  <si>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</si>
  <si>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</si>
  <si>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</si>
  <si>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</si>
  <si>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</si>
  <si>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</si>
  <si>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</si>
  <si>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</si>
  <si>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</si>
  <si>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</si>
  <si>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</si>
  <si>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</si>
  <si>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</si>
  <si>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</si>
  <si>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</si>
  <si>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</si>
  <si>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</si>
  <si>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</si>
  <si>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</si>
  <si>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</si>
  <si>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</si>
  <si>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</si>
  <si>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</si>
  <si>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</si>
  <si>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</si>
  <si>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</si>
  <si>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</si>
  <si>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</si>
  <si>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</si>
  <si>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</si>
  <si>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</si>
  <si>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</si>
  <si>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</si>
  <si>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</si>
  <si>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</si>
  <si>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</si>
  <si>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</si>
  <si>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</si>
  <si>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</si>
  <si>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</si>
  <si>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</si>
  <si>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</si>
  <si>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</si>
  <si>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</si>
  <si>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</si>
  <si>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</si>
  <si>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</si>
  <si>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</si>
  <si>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</si>
  <si>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</si>
  <si>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</si>
  <si>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</si>
  <si>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</si>
  <si>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</si>
  <si>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</si>
  <si>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</si>
  <si>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</si>
  <si>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</si>
  <si>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</si>
  <si>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</si>
  <si>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</si>
  <si>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</si>
  <si>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</si>
  <si>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</si>
  <si>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</si>
  <si>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</si>
  <si>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</si>
  <si>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</si>
  <si>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</si>
  <si>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</si>
  <si>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</si>
  <si>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</si>
  <si>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</si>
  <si>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</si>
  <si>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</si>
  <si>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</si>
  <si>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</si>
  <si>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</si>
  <si>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</si>
  <si>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</si>
  <si>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</si>
  <si>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</si>
  <si>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</si>
  <si>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</si>
  <si>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</si>
  <si>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</si>
  <si>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</si>
  <si>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</si>
  <si>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</si>
  <si>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</si>
  <si>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</si>
  <si>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</si>
  <si>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</si>
  <si>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</si>
  <si>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</si>
  <si>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</si>
  <si>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</si>
  <si>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</si>
  <si>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</si>
  <si>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</si>
  <si>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</si>
  <si>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</si>
  <si>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</si>
  <si>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</si>
  <si>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</si>
  <si>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</si>
  <si>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</si>
  <si>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</si>
  <si>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</si>
  <si>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</si>
  <si>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</si>
  <si>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</si>
  <si>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</si>
  <si>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</si>
  <si>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</si>
  <si>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</si>
  <si>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</si>
  <si>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</si>
  <si>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</si>
  <si>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</si>
  <si>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</si>
  <si>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</si>
  <si>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</si>
  <si>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</si>
  <si>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</si>
  <si>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</si>
  <si>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</si>
  <si>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</si>
  <si>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</si>
  <si>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</si>
  <si>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</si>
  <si>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</si>
  <si>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</si>
  <si>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</si>
  <si>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</si>
  <si>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</si>
  <si>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</si>
  <si>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</si>
  <si>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</si>
  <si>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</si>
  <si>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</si>
  <si>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</si>
  <si>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</si>
  <si>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</si>
  <si>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</si>
  <si>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</si>
  <si>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</si>
  <si>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</si>
  <si>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</si>
  <si>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</si>
  <si>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</si>
  <si>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</si>
  <si>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</si>
  <si>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</si>
  <si>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</si>
  <si>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</si>
  <si>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</si>
  <si>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</si>
  <si>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</si>
  <si>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</si>
  <si>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</si>
  <si>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</si>
  <si>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</si>
  <si>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</si>
  <si>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</si>
  <si>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</si>
  <si>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</si>
  <si>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</si>
  <si>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</si>
  <si>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</si>
  <si>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</si>
  <si>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</si>
  <si>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</si>
  <si>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</si>
  <si>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</si>
  <si>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</si>
  <si>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</si>
  <si>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</si>
  <si>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</si>
  <si>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</si>
  <si>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</si>
  <si>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</si>
  <si>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</si>
  <si>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</si>
  <si>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</si>
  <si>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</si>
  <si>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</si>
  <si>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</si>
  <si>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</si>
  <si>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</si>
  <si>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</si>
  <si>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</si>
  <si>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</si>
  <si>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</si>
  <si>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</si>
  <si>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</si>
  <si>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</si>
  <si>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</si>
  <si>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</si>
  <si>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</si>
  <si>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</si>
  <si>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</si>
  <si>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</si>
  <si>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</si>
  <si>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</si>
  <si>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</si>
  <si>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</si>
  <si>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</si>
  <si>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</si>
  <si>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</si>
  <si>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</si>
  <si>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</si>
  <si>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</si>
  <si>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</si>
  <si>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</si>
  <si>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</si>
  <si>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</si>
  <si>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</si>
  <si>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</si>
  <si>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</si>
  <si>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</si>
  <si>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</si>
  <si>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</si>
  <si>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</si>
  <si>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</si>
  <si>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</si>
  <si>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</si>
  <si>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</si>
  <si>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</si>
  <si>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</si>
  <si>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</si>
  <si>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</si>
  <si>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</si>
  <si>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</si>
  <si>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</si>
  <si>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</si>
  <si>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</si>
  <si>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</si>
  <si>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</si>
  <si>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</si>
  <si>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</si>
  <si>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</si>
  <si>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</si>
  <si>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</si>
  <si>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</si>
  <si>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</si>
  <si>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</si>
  <si>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</si>
  <si>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</si>
  <si>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</si>
  <si>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</si>
  <si>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</si>
  <si>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</si>
  <si>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</si>
  <si>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</si>
  <si>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</si>
  <si>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</si>
  <si>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</si>
  <si>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</si>
  <si>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</si>
  <si>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</si>
  <si>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</si>
  <si>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</si>
  <si>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</si>
  <si>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</si>
  <si>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</si>
  <si>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</si>
  <si>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</si>
  <si>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</si>
  <si>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</si>
  <si>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</si>
  <si>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</si>
  <si>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</si>
  <si>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</si>
  <si>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</si>
  <si>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</si>
  <si>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</si>
  <si>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</si>
  <si>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</si>
  <si>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</si>
  <si>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</si>
  <si>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</si>
  <si>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</si>
  <si>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</si>
  <si>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</si>
  <si>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</si>
  <si>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</si>
  <si>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</si>
  <si>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</si>
  <si>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</si>
  <si>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</si>
  <si>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</si>
  <si>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</si>
  <si>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</si>
  <si>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</si>
  <si>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</si>
  <si>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</si>
  <si>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</si>
  <si>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</si>
  <si>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</si>
  <si>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</si>
  <si>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</si>
  <si>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</si>
  <si>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</si>
  <si>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</si>
  <si>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</si>
  <si>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</si>
  <si>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</si>
  <si>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</si>
  <si>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</si>
  <si>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</si>
  <si>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</si>
  <si>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</si>
  <si>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</si>
  <si>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</si>
  <si>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</si>
  <si>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</si>
  <si>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</si>
  <si>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</si>
  <si>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</si>
  <si>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</si>
  <si>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</si>
  <si>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</si>
  <si>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</si>
  <si>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</si>
  <si>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</si>
  <si>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</si>
  <si>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</si>
  <si>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</si>
  <si>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</si>
  <si>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</si>
  <si>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</si>
  <si>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</si>
  <si>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</si>
  <si>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</si>
  <si>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</si>
  <si>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</si>
  <si>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</si>
  <si>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</si>
  <si>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</si>
  <si>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</si>
  <si>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</si>
  <si>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</si>
  <si>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</si>
  <si>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</si>
  <si>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</si>
  <si>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</si>
  <si>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</si>
  <si>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</si>
  <si>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</si>
  <si>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</si>
  <si>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</si>
  <si>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</si>
  <si>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</si>
  <si>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</si>
  <si>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</si>
  <si>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</si>
  <si>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</si>
  <si>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</si>
  <si>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</si>
  <si>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</si>
  <si>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</si>
  <si>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</si>
  <si>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</si>
  <si>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</si>
  <si>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</si>
  <si>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</si>
  <si>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</si>
  <si>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</si>
  <si>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</si>
  <si>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</si>
  <si>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</si>
  <si>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</si>
  <si>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</si>
  <si>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</si>
  <si>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</si>
  <si>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</si>
  <si>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</si>
  <si>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</si>
  <si>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</si>
  <si>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</si>
  <si>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</si>
  <si>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</si>
  <si>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</si>
  <si>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</si>
  <si>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</si>
  <si>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</si>
  <si>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</si>
  <si>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</si>
  <si>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</si>
  <si>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</si>
  <si>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</si>
  <si>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</si>
  <si>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</si>
  <si>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</si>
  <si>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</si>
  <si>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</si>
  <si>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</si>
  <si>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</si>
  <si>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</si>
  <si>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</si>
  <si>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</si>
  <si>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</si>
  <si>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</si>
  <si>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</si>
  <si>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</si>
  <si>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</si>
  <si>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</si>
  <si>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</si>
  <si>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</si>
  <si>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</si>
  <si>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</si>
  <si>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</si>
  <si>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</si>
  <si>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</si>
  <si>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</si>
  <si>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</si>
  <si>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</si>
  <si>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</si>
  <si>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</si>
  <si>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</si>
  <si>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</si>
  <si>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</si>
  <si>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</si>
  <si>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</si>
  <si>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</si>
  <si>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</si>
  <si>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</si>
  <si>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</si>
  <si>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</si>
  <si>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</si>
  <si>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</si>
  <si>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</si>
  <si>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</si>
  <si>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</si>
  <si>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</si>
  <si>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</si>
  <si>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</si>
  <si>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</si>
  <si>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</si>
  <si>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</si>
  <si>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</si>
  <si>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</si>
  <si>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</si>
  <si>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</si>
  <si>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</si>
  <si>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</si>
  <si>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</si>
  <si>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</si>
  <si>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</si>
  <si>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</si>
  <si>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</si>
  <si>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</si>
  <si>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</si>
  <si>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</si>
  <si>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</si>
  <si>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</si>
  <si>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</si>
  <si>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</si>
  <si>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</si>
  <si>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</si>
  <si>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</si>
  <si>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</si>
  <si>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</si>
  <si>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</si>
  <si>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</si>
  <si>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</si>
  <si>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</si>
  <si>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</si>
  <si>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</si>
  <si>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</si>
  <si>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</si>
  <si>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</si>
  <si>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</si>
  <si>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</si>
  <si>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</si>
  <si>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</si>
  <si>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</si>
  <si>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</si>
  <si>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</si>
  <si>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</si>
  <si>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</si>
  <si>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</si>
  <si>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</si>
  <si>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</si>
  <si>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</si>
  <si>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</si>
  <si>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</si>
  <si>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</si>
  <si>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</si>
  <si>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</si>
  <si>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</si>
  <si>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</si>
  <si>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</si>
  <si>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</si>
  <si>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</si>
  <si>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</si>
  <si>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</si>
  <si>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</si>
  <si>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</si>
  <si>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</si>
  <si>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</si>
  <si>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</si>
  <si>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</si>
  <si>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</si>
  <si>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</si>
  <si>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</si>
  <si>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</si>
  <si>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</si>
  <si>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</si>
  <si>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</si>
  <si>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</si>
  <si>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</si>
  <si>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</si>
  <si>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</si>
  <si>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</si>
  <si>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</si>
  <si>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</si>
  <si>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</si>
  <si>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</si>
  <si>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</si>
  <si>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</si>
  <si>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</si>
  <si>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</si>
  <si>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</si>
  <si>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</si>
  <si>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</si>
  <si>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</si>
  <si>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</si>
  <si>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</si>
  <si>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</si>
  <si>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</si>
  <si>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</si>
  <si>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</si>
  <si>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</si>
  <si>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</si>
  <si>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</si>
  <si>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</si>
  <si>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</si>
  <si>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</si>
  <si>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</si>
  <si>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</si>
  <si>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</si>
  <si>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</si>
  <si>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</si>
  <si>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</si>
  <si>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</si>
  <si>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</si>
  <si>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</si>
  <si>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</si>
  <si>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</si>
  <si>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</si>
  <si>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</si>
  <si>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</si>
  <si>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</si>
  <si>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</si>
  <si>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</si>
  <si>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</si>
  <si>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</si>
  <si>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</si>
  <si>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</si>
  <si>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</si>
  <si>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</si>
  <si>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</si>
  <si>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</si>
  <si>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</si>
  <si>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</si>
  <si>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</si>
  <si>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</si>
  <si>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</si>
  <si>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</si>
  <si>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</si>
  <si>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</si>
  <si>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</si>
  <si>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</si>
  <si>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</si>
  <si>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</si>
  <si>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</si>
  <si>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</si>
  <si>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</si>
  <si>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</si>
  <si>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</si>
  <si>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</si>
  <si>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</si>
  <si>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</si>
  <si>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</si>
  <si>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</si>
  <si>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</si>
  <si>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</si>
  <si>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</si>
  <si>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</si>
  <si>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</si>
  <si>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</si>
  <si>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</si>
  <si>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</si>
  <si>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</si>
  <si>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</si>
  <si>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</si>
  <si>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</si>
  <si>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</si>
  <si>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</si>
  <si>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</si>
  <si>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</si>
  <si>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</si>
  <si>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</si>
  <si>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</si>
  <si>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</si>
  <si>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</si>
  <si>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</si>
  <si>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</si>
  <si>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</si>
  <si>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</si>
  <si>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</si>
  <si>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</si>
  <si>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</si>
  <si>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</si>
  <si>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</si>
  <si>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</si>
  <si>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</si>
  <si>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</si>
  <si>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</si>
  <si>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</si>
  <si>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</si>
  <si>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</si>
  <si>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</si>
  <si>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</si>
  <si>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</si>
  <si>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</si>
  <si>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</si>
  <si>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</si>
  <si>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</si>
  <si>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</si>
  <si>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</si>
  <si>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</si>
  <si>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</si>
  <si>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</si>
  <si>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</si>
  <si>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</si>
  <si>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</si>
  <si>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</si>
  <si>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</si>
  <si>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</si>
  <si>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</si>
  <si>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</si>
  <si>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</si>
  <si>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</si>
  <si>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</si>
  <si>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</si>
  <si>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</si>
  <si>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</si>
  <si>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</si>
  <si>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</si>
  <si>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</si>
  <si>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</si>
  <si>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</si>
  <si>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</si>
  <si>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</si>
  <si>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</si>
  <si>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</si>
  <si>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</si>
  <si>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</si>
  <si>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</si>
  <si>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</si>
  <si>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</si>
  <si>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</si>
  <si>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</si>
  <si>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</si>
  <si>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</si>
  <si>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</si>
  <si>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</si>
  <si>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</si>
  <si>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</si>
  <si>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</si>
  <si>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</si>
  <si>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</si>
  <si>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</si>
  <si>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</si>
  <si>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</si>
  <si>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</si>
  <si>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</si>
  <si>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</si>
  <si>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</si>
  <si>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</si>
  <si>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</si>
  <si>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</si>
  <si>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</si>
  <si>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</si>
  <si>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</si>
  <si>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</si>
  <si>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</si>
  <si>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</si>
  <si>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</si>
  <si>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</si>
  <si>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</si>
  <si>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</si>
  <si>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</si>
  <si>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</si>
  <si>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</si>
  <si>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</si>
  <si>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</si>
  <si>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</si>
  <si>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</si>
  <si>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</si>
  <si>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</si>
  <si>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</si>
  <si>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</si>
  <si>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</si>
  <si>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</si>
  <si>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</si>
  <si>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</si>
  <si>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</si>
  <si>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</si>
  <si>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</si>
  <si>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</si>
  <si>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</si>
  <si>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</si>
  <si>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</si>
  <si>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</si>
  <si>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</si>
  <si>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</si>
  <si>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</si>
  <si>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</si>
  <si>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</si>
  <si>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</si>
  <si>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</si>
  <si>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</si>
  <si>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</si>
  <si>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</si>
  <si>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</si>
  <si>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</si>
  <si>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</si>
  <si>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</si>
  <si>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</si>
  <si>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</si>
  <si>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</si>
  <si>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</si>
  <si>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</si>
  <si>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</si>
  <si>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</si>
  <si>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</si>
  <si>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</si>
  <si>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</si>
  <si>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</si>
  <si>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</si>
  <si>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</si>
  <si>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</si>
  <si>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</si>
  <si>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</si>
  <si>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</si>
  <si>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</si>
  <si>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</si>
  <si>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</si>
  <si>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</si>
  <si>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</si>
  <si>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</si>
  <si>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</si>
  <si>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</si>
  <si>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</si>
  <si>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</si>
  <si>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</si>
  <si>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</si>
  <si>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</si>
  <si>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</si>
  <si>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</si>
  <si>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</si>
  <si>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</si>
  <si>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</si>
  <si>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</si>
  <si>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</si>
  <si>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</si>
  <si>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</si>
  <si>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</si>
  <si>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</si>
  <si>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</si>
  <si>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</si>
  <si>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</si>
  <si>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</si>
  <si>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</si>
  <si>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</si>
  <si>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</si>
  <si>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</si>
  <si>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</si>
  <si>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</si>
  <si>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</si>
  <si>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</si>
  <si>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</si>
  <si>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</si>
  <si>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</si>
  <si>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</si>
  <si>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</si>
  <si>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</si>
  <si>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</si>
  <si>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</si>
  <si>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</si>
  <si>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</si>
  <si>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</si>
  <si>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</si>
  <si>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</si>
  <si>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</si>
  <si>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</si>
  <si>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</si>
  <si>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</si>
  <si>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</si>
  <si>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</si>
  <si>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</si>
  <si>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</si>
  <si>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</si>
  <si>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</si>
  <si>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</si>
  <si>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</si>
  <si>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</si>
  <si>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</si>
  <si>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</si>
  <si>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</si>
  <si>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</si>
  <si>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</si>
  <si>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</si>
  <si>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</si>
  <si>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</si>
  <si>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</si>
  <si>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</si>
  <si>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</si>
  <si>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</si>
  <si>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</si>
  <si>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</si>
  <si>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</si>
  <si>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</si>
  <si>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</si>
  <si>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</si>
  <si>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</si>
  <si>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</si>
  <si>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</si>
  <si>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</si>
  <si>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</si>
  <si>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</si>
  <si>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</si>
  <si>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</si>
  <si>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</si>
  <si>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</si>
  <si>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</si>
  <si>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</si>
  <si>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</si>
  <si>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</si>
  <si>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</si>
  <si>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</si>
  <si>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</si>
  <si>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</si>
  <si>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</si>
  <si>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</si>
  <si>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</si>
  <si>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</si>
  <si>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</si>
  <si>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</si>
  <si>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</si>
  <si>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</si>
  <si>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</si>
  <si>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</si>
  <si>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</si>
  <si>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</si>
  <si>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</si>
  <si>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</si>
  <si>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</si>
  <si>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</si>
  <si>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</si>
  <si>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</si>
  <si>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</si>
  <si>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</si>
  <si>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</si>
  <si>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</si>
  <si>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</si>
  <si>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</si>
  <si>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</si>
  <si>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</si>
  <si>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</si>
  <si>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</si>
  <si>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</si>
  <si>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</si>
  <si>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</si>
  <si>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</si>
  <si>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</si>
  <si>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</si>
  <si>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</si>
  <si>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</si>
  <si>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</si>
  <si>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</si>
  <si>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</si>
  <si>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</si>
  <si>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</si>
  <si>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</si>
  <si>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</si>
  <si>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</si>
  <si>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</si>
  <si>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</si>
  <si>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</si>
  <si>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</si>
  <si>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</si>
  <si>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</si>
  <si>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</si>
  <si>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</si>
  <si>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</si>
  <si>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</si>
  <si>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</si>
  <si>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</si>
  <si>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</si>
  <si>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</si>
  <si>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</si>
  <si>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</si>
  <si>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</si>
  <si>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</si>
  <si>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</si>
  <si>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</si>
  <si>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</si>
  <si>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</si>
  <si>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</si>
  <si>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</si>
  <si>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</si>
  <si>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</si>
  <si>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</si>
  <si>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</si>
  <si>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</si>
  <si>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</si>
  <si>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</si>
  <si>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</si>
  <si>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</si>
  <si>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</si>
  <si>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</si>
  <si>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</si>
  <si>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</si>
  <si>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</si>
  <si>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</si>
  <si>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</si>
  <si>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</si>
  <si>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</si>
  <si>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</si>
  <si>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</si>
  <si>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</si>
  <si>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</si>
  <si>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</si>
  <si>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</si>
  <si>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</si>
  <si>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</si>
  <si>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</si>
  <si>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</si>
  <si>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</si>
  <si>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</si>
  <si>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</si>
  <si>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</si>
  <si>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</si>
  <si>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</si>
  <si>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</si>
  <si>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</si>
  <si>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</si>
  <si>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</si>
  <si>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</si>
  <si>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</si>
  <si>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</si>
  <si>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</si>
  <si>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</si>
  <si>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</si>
  <si>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</si>
  <si>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</si>
  <si>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</si>
  <si>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</si>
  <si>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</si>
  <si>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</si>
  <si>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</si>
  <si>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</si>
  <si>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</si>
  <si>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</si>
  <si>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</si>
  <si>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</si>
  <si>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</si>
  <si>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</si>
  <si>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</si>
  <si>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</si>
  <si>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</si>
  <si>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</si>
  <si>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</si>
  <si>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</si>
  <si>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</si>
  <si>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</si>
  <si>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</si>
  <si>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</si>
  <si>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</si>
  <si>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</si>
  <si>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</si>
  <si>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</si>
  <si>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</si>
  <si>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</si>
  <si>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</si>
  <si>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</si>
  <si>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</si>
  <si>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</si>
  <si>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</si>
  <si>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</si>
  <si>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</si>
  <si>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</si>
  <si>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</si>
  <si>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</si>
  <si>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</si>
  <si>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</si>
  <si>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</si>
  <si>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</si>
  <si>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</si>
  <si>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</si>
  <si>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</si>
  <si>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</si>
  <si>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</si>
  <si>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</si>
  <si>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</si>
  <si>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</si>
  <si>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</si>
  <si>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</si>
  <si>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</si>
  <si>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</si>
  <si>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</si>
  <si>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</si>
  <si>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</si>
  <si>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</si>
  <si>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</si>
  <si>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</si>
  <si>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</si>
  <si>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</si>
  <si>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</si>
  <si>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</si>
  <si>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</si>
  <si>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</si>
  <si>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</si>
  <si>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</si>
  <si>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</si>
  <si>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</si>
  <si>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</si>
  <si>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</si>
  <si>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</si>
  <si>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</si>
  <si>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</si>
  <si>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</si>
  <si>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</si>
  <si>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</si>
  <si>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</si>
  <si>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</si>
  <si>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</si>
  <si>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</si>
  <si>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</si>
  <si>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</si>
  <si>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</si>
  <si>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</si>
  <si>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</si>
  <si>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</si>
  <si>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</si>
  <si>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</si>
  <si>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</si>
  <si>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</si>
  <si>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</si>
  <si>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</si>
  <si>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</si>
  <si>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</si>
  <si>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</si>
  <si>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</si>
  <si>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</si>
  <si>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</si>
  <si>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</si>
  <si>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</si>
  <si>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</si>
  <si>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</si>
  <si>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</si>
  <si>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</si>
  <si>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</si>
  <si>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</si>
  <si>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</si>
  <si>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</si>
  <si>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</si>
  <si>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</si>
  <si>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</si>
  <si>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</si>
  <si>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</si>
  <si>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</si>
  <si>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</si>
  <si>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</si>
  <si>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</si>
  <si>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</si>
  <si>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</si>
  <si>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</si>
  <si>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</si>
  <si>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</si>
  <si>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</si>
  <si>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</si>
  <si>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</si>
  <si>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</si>
  <si>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</si>
  <si>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</si>
  <si>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</si>
  <si>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</si>
  <si>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</si>
  <si>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</si>
  <si>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</si>
  <si>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</si>
  <si>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</si>
  <si>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</si>
  <si>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</si>
  <si>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</si>
  <si>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</si>
  <si>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</si>
  <si>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</si>
  <si>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</si>
  <si>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</si>
  <si>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</si>
  <si>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</si>
  <si>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</si>
  <si>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</si>
  <si>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</si>
  <si>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</si>
  <si>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</si>
  <si>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</si>
  <si>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</si>
  <si>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</si>
  <si>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</si>
  <si>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</si>
  <si>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</si>
  <si>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</si>
  <si>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</si>
  <si>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</si>
  <si>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</si>
  <si>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</si>
  <si>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</si>
  <si>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</si>
  <si>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</si>
  <si>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</si>
  <si>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</si>
  <si>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</si>
  <si>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</si>
  <si>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</si>
  <si>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</si>
  <si>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</si>
  <si>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</si>
  <si>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</si>
  <si>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</si>
  <si>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</si>
  <si>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</si>
  <si>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</si>
  <si>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</si>
  <si>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</si>
  <si>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</si>
  <si>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</si>
  <si>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</si>
  <si>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</si>
  <si>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</si>
  <si>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</si>
  <si>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</si>
  <si>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</si>
  <si>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</si>
  <si>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</si>
  <si>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</si>
  <si>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</si>
  <si>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</si>
  <si>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</si>
  <si>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</si>
  <si>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</si>
  <si>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</si>
  <si>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</si>
  <si>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</si>
  <si>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</si>
  <si>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</si>
  <si>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</si>
  <si>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</si>
  <si>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</si>
  <si>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</si>
  <si>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</si>
  <si>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</si>
  <si>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</si>
  <si>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</si>
  <si>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</si>
  <si>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</si>
  <si>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</si>
  <si>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</si>
  <si>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</si>
  <si>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</si>
  <si>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</si>
  <si>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</si>
  <si>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</si>
  <si>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</si>
  <si>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</si>
  <si>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</si>
  <si>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</si>
  <si>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</si>
  <si>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</si>
  <si>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</si>
  <si>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</si>
  <si>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</si>
  <si>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</si>
  <si>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</si>
  <si>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</si>
  <si>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</si>
  <si>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</si>
  <si>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</si>
  <si>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</si>
  <si>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</si>
  <si>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</si>
  <si>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</si>
  <si>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</si>
  <si>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</si>
  <si>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</si>
  <si>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</si>
  <si>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</si>
  <si>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</si>
  <si>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</si>
  <si>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</si>
  <si>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</si>
  <si>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</si>
  <si>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</si>
  <si>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</si>
  <si>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</si>
  <si>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</si>
  <si>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</si>
  <si>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</si>
  <si>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</si>
  <si>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</si>
  <si>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</si>
  <si>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</si>
  <si>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</si>
  <si>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</si>
  <si>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</si>
  <si>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</si>
  <si>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</si>
  <si>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</si>
  <si>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</si>
  <si>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</si>
  <si>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</si>
  <si>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</si>
  <si>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</si>
  <si>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</si>
  <si>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</si>
  <si>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</si>
  <si>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</si>
  <si>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</si>
  <si>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</si>
  <si>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</si>
  <si>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</si>
  <si>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</si>
  <si>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</si>
  <si>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</si>
  <si>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</si>
  <si>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</si>
  <si>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</si>
  <si>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</si>
  <si>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</si>
  <si>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</si>
  <si>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</si>
  <si>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</si>
  <si>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</si>
  <si>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</si>
  <si>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</si>
  <si>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</si>
  <si>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</si>
  <si>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</si>
  <si>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</si>
  <si>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</si>
  <si>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</si>
  <si>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</si>
  <si>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</si>
  <si>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</si>
  <si>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</si>
  <si>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</si>
  <si>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</si>
  <si>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</si>
  <si>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</si>
  <si>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</si>
  <si>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</si>
  <si>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</si>
  <si>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</si>
  <si>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</si>
  <si>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</si>
  <si>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</si>
  <si>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</si>
  <si>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</si>
  <si>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</si>
  <si>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</si>
  <si>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</si>
  <si>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</si>
  <si>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</si>
  <si>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</si>
  <si>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</si>
  <si>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</si>
  <si>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</si>
  <si>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</si>
  <si>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</si>
  <si>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</si>
  <si>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</si>
  <si>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</si>
  <si>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</si>
  <si>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</si>
  <si>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</si>
  <si>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</si>
  <si>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</si>
  <si>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</si>
  <si>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</si>
  <si>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</si>
  <si>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</si>
  <si>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</si>
  <si>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</si>
  <si>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</si>
  <si>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</si>
  <si>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</si>
  <si>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</si>
  <si>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</si>
  <si>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</si>
  <si>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</si>
  <si>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</si>
  <si>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</si>
  <si>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</si>
  <si>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</si>
  <si>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</si>
  <si>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</si>
  <si>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</si>
  <si>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</si>
  <si>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</si>
  <si>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</si>
  <si>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</si>
  <si>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</si>
  <si>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</si>
  <si>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</si>
  <si>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</si>
  <si>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</si>
  <si>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</si>
  <si>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</si>
  <si>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</si>
  <si>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</si>
  <si>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</si>
  <si>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</si>
  <si>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</si>
  <si>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</si>
  <si>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</si>
  <si>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</si>
  <si>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</si>
  <si>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</si>
  <si>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</si>
  <si>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</si>
  <si>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</si>
  <si>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</si>
  <si>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</si>
  <si>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</si>
  <si>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</si>
  <si>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</si>
  <si>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</si>
  <si>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</si>
  <si>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</si>
  <si>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</si>
  <si>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</si>
  <si>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</si>
  <si>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</si>
  <si>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</si>
  <si>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</si>
  <si>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</si>
  <si>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</si>
  <si>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</si>
  <si>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</si>
  <si>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</si>
  <si>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</si>
  <si>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</si>
  <si>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</si>
  <si>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</si>
  <si>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</si>
  <si>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</si>
  <si>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</si>
  <si>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</si>
  <si>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</si>
  <si>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</si>
  <si>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</si>
  <si>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</si>
  <si>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</si>
  <si>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</si>
  <si>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</si>
  <si>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</si>
  <si>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</si>
  <si>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</si>
  <si>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</si>
  <si>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</si>
  <si>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</si>
  <si>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</si>
  <si>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</si>
  <si>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</si>
  <si>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</si>
  <si>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</si>
  <si>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</si>
  <si>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</si>
  <si>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</si>
  <si>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</si>
  <si>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</si>
  <si>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</si>
  <si>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</si>
  <si>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</si>
  <si>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</si>
  <si>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</si>
  <si>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</si>
  <si>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</si>
  <si>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</si>
  <si>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</si>
  <si>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</si>
  <si>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</si>
  <si>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</si>
  <si>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</si>
  <si>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</si>
  <si>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</si>
  <si>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</si>
  <si>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</si>
  <si>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</si>
  <si>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</si>
  <si>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</si>
  <si>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</si>
  <si>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</si>
  <si>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</si>
  <si>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</si>
  <si>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</si>
  <si>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</si>
  <si>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</si>
  <si>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</si>
  <si>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</si>
  <si>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</si>
  <si>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</si>
  <si>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</si>
  <si>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</si>
  <si>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</si>
  <si>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</si>
  <si>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</si>
  <si>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</si>
  <si>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</si>
  <si>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</si>
  <si>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</si>
  <si>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</si>
  <si>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</si>
  <si>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</si>
  <si>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</si>
  <si>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</si>
  <si>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</si>
  <si>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</si>
  <si>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</si>
  <si>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</si>
  <si>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</si>
  <si>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</si>
  <si>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</si>
  <si>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</si>
  <si>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</si>
  <si>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</si>
  <si>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</si>
  <si>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</si>
  <si>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</si>
  <si>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</si>
  <si>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</si>
  <si>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</si>
  <si>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</si>
  <si>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</si>
  <si>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</si>
  <si>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</si>
  <si>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</si>
  <si>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</si>
  <si>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</si>
  <si>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</si>
  <si>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</si>
  <si>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</si>
  <si>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</si>
  <si>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</si>
  <si>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</si>
  <si>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</si>
  <si>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</si>
  <si>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</si>
  <si>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</si>
  <si>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</si>
  <si>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</si>
  <si>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</si>
  <si>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</si>
  <si>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</si>
  <si>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</si>
  <si>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</si>
  <si>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</si>
  <si>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</si>
  <si>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</si>
  <si>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</si>
  <si>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</si>
  <si>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</si>
  <si>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</si>
  <si>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</si>
  <si>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</si>
  <si>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</si>
  <si>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</si>
  <si>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</si>
  <si>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</si>
  <si>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</si>
  <si>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</si>
  <si>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</si>
  <si>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</si>
  <si>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</si>
  <si>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</si>
  <si>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</si>
  <si>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</si>
  <si>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</si>
  <si>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</si>
  <si>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</si>
  <si>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</si>
  <si>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</si>
  <si>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</si>
  <si>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</si>
  <si>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</si>
  <si>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</si>
  <si>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</si>
  <si>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</si>
  <si>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</si>
  <si>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</si>
  <si>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</si>
  <si>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</si>
  <si>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</si>
  <si>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</si>
  <si>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</si>
  <si>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</si>
  <si>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</si>
  <si>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</si>
  <si>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</si>
  <si>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</si>
  <si>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</si>
  <si>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</si>
  <si>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</si>
  <si>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</si>
  <si>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</si>
  <si>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</si>
  <si>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</si>
  <si>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</si>
  <si>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</si>
  <si>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</si>
  <si>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</si>
  <si>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</si>
  <si>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</si>
  <si>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</si>
  <si>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</si>
  <si>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</si>
  <si>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</si>
  <si>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</si>
  <si>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</si>
  <si>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</si>
  <si>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</si>
  <si>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</si>
  <si>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</si>
  <si>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</si>
  <si>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</si>
  <si>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</si>
  <si>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</si>
  <si>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</si>
  <si>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</si>
  <si>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</si>
  <si>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</si>
  <si>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</si>
  <si>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</si>
  <si>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</si>
  <si>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</si>
  <si>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</si>
  <si>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</si>
  <si>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</si>
  <si>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</si>
  <si>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</si>
  <si>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</si>
  <si>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</si>
  <si>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</si>
  <si>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</si>
  <si>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</si>
  <si>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</si>
  <si>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</si>
  <si>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</si>
  <si>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</si>
  <si>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</si>
  <si>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</si>
  <si>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</si>
  <si>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</si>
  <si>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</si>
  <si>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</si>
  <si>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</si>
  <si>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</si>
  <si>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</si>
  <si>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</si>
  <si>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</si>
  <si>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</si>
  <si>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</si>
  <si>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</si>
  <si>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</si>
  <si>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</si>
  <si>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</si>
  <si>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</si>
  <si>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</si>
  <si>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</si>
  <si>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</si>
  <si>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</si>
  <si>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</si>
  <si>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</si>
  <si>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</si>
  <si>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</si>
  <si>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</si>
  <si>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</si>
  <si>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</si>
  <si>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</si>
  <si>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</si>
  <si>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</si>
  <si>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</si>
  <si>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</si>
  <si>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</si>
  <si>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</si>
  <si>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</si>
  <si>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</si>
  <si>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</si>
  <si>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</si>
  <si>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</si>
  <si>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</si>
  <si>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</si>
  <si>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</si>
  <si>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</si>
  <si>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</si>
  <si>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</si>
  <si>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</si>
  <si>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</si>
  <si>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</si>
  <si>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</si>
  <si>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</si>
  <si>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</si>
  <si>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</si>
  <si>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</si>
  <si>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</si>
  <si>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</si>
  <si>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</si>
  <si>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</si>
  <si>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</si>
  <si>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</si>
  <si>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</si>
  <si>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</si>
  <si>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</si>
  <si>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</si>
  <si>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</si>
  <si>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</si>
  <si>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</si>
  <si>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</si>
  <si>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</si>
  <si>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</si>
  <si>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</si>
  <si>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</si>
  <si>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</si>
  <si>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</si>
  <si>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</si>
  <si>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</si>
  <si>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</si>
  <si>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</si>
  <si>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</si>
  <si>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</si>
  <si>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</si>
  <si>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</si>
  <si>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</si>
  <si>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</si>
  <si>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</si>
  <si>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</si>
  <si>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</si>
  <si>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</si>
  <si>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</si>
  <si>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</si>
  <si>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</si>
  <si>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</si>
  <si>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</si>
  <si>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</si>
  <si>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</si>
  <si>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</si>
  <si>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</si>
  <si>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</si>
  <si>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</si>
  <si>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</si>
  <si>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</si>
  <si>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</si>
  <si>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</si>
  <si>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</si>
  <si>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</si>
  <si>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</si>
  <si>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</si>
  <si>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</si>
  <si>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</si>
  <si>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</si>
  <si>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</si>
  <si>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</si>
  <si>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</si>
  <si>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</si>
  <si>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</si>
  <si>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</si>
  <si>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</si>
  <si>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</si>
  <si>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</si>
  <si>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</si>
  <si>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</si>
  <si>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</si>
  <si>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</si>
  <si>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</si>
  <si>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</si>
  <si>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</si>
  <si>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</si>
  <si>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</si>
  <si>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</si>
  <si>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</si>
  <si>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</si>
  <si>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</si>
  <si>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</si>
  <si>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</si>
  <si>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</si>
  <si>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</si>
  <si>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</si>
  <si>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</si>
  <si>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</si>
  <si>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</si>
  <si>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</si>
  <si>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</si>
  <si>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</si>
  <si>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</si>
  <si>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</si>
  <si>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</si>
  <si>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</si>
  <si>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</si>
  <si>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</si>
  <si>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</si>
  <si>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</si>
  <si>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</si>
  <si>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</si>
  <si>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</si>
  <si>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</si>
  <si>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</si>
  <si>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</si>
  <si>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</si>
  <si>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</si>
  <si>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</si>
  <si>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</si>
  <si>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</si>
  <si>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</si>
  <si>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</si>
  <si>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</si>
  <si>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</si>
  <si>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</si>
  <si>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</si>
  <si>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</si>
  <si>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</si>
  <si>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</si>
  <si>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</si>
  <si>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</si>
  <si>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</si>
  <si>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</si>
  <si>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</si>
  <si>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</si>
  <si>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</si>
  <si>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</si>
  <si>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</si>
  <si>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</si>
  <si>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</si>
  <si>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</si>
  <si>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</si>
  <si>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</si>
  <si>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</si>
  <si>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</si>
  <si>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</si>
  <si>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</si>
  <si>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</si>
  <si>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</si>
  <si>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</si>
  <si>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</si>
  <si>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</si>
  <si>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</si>
  <si>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</si>
  <si>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</si>
  <si>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</si>
  <si>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</si>
  <si>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</si>
  <si>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</si>
  <si>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</si>
  <si>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</si>
  <si>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</si>
  <si>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</si>
  <si>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</si>
  <si>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</si>
  <si>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</si>
  <si>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</si>
  <si>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</si>
  <si>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</si>
  <si>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</si>
  <si>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</si>
  <si>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</si>
  <si>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</si>
  <si>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</si>
  <si>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</si>
  <si>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</si>
  <si>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</si>
  <si>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</si>
  <si>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</si>
  <si>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</si>
  <si>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</si>
  <si>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</si>
  <si>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</si>
  <si>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</si>
  <si>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</si>
  <si>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</si>
  <si>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</si>
  <si>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</si>
  <si>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</si>
  <si>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</si>
  <si>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</si>
  <si>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</si>
  <si>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</si>
  <si>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</si>
  <si>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</si>
  <si>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</si>
  <si>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</si>
  <si>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</si>
  <si>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</si>
  <si>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</si>
  <si>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</si>
  <si>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</si>
  <si>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</si>
  <si>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</si>
  <si>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</si>
  <si>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</si>
  <si>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</si>
  <si>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</si>
  <si>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</si>
  <si>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</si>
  <si>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</si>
  <si>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</si>
  <si>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</si>
  <si>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</si>
  <si>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</si>
  <si>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</si>
  <si>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</si>
  <si>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</si>
  <si>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</si>
  <si>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</si>
  <si>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</si>
  <si>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</si>
  <si>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</si>
  <si>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</si>
  <si>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</si>
  <si>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</si>
  <si>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</si>
  <si>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</si>
  <si>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</si>
  <si>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</si>
  <si>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</si>
  <si>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</si>
  <si>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</si>
  <si>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</si>
  <si>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</si>
  <si>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</si>
  <si>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</si>
  <si>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</si>
  <si>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</si>
  <si>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</si>
  <si>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</si>
  <si>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</si>
  <si>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</si>
  <si>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</si>
  <si>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</si>
  <si>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</si>
  <si>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</si>
  <si>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</si>
  <si>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</si>
  <si>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</si>
  <si>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</si>
  <si>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</si>
  <si>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</si>
  <si>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</si>
  <si>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</si>
  <si>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</si>
  <si>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</si>
  <si>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</si>
  <si>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</si>
  <si>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</si>
  <si>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</si>
  <si>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</si>
  <si>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</si>
  <si>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</si>
  <si>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</si>
  <si>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</si>
  <si>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</si>
  <si>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</si>
  <si>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</si>
  <si>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</si>
  <si>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</si>
  <si>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</si>
  <si>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</si>
  <si>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</si>
  <si>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</si>
  <si>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</si>
  <si>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</si>
  <si>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</si>
  <si>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</si>
  <si>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</si>
  <si>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</si>
  <si>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</si>
  <si>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</si>
  <si>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</si>
  <si>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</si>
  <si>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</si>
  <si>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</si>
  <si>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</si>
  <si>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</si>
  <si>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</si>
  <si>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</si>
  <si>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</si>
  <si>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</si>
  <si>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</si>
  <si>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</si>
  <si>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</si>
  <si>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</si>
  <si>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</si>
  <si>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</si>
  <si>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</si>
  <si>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</si>
  <si>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</si>
  <si>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</si>
  <si>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</si>
  <si>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</si>
  <si>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</si>
  <si>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</si>
  <si>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</si>
  <si>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</si>
  <si>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</si>
  <si>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</si>
  <si>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</si>
  <si>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</si>
  <si>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</si>
  <si>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</si>
  <si>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</si>
  <si>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</si>
  <si>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</si>
  <si>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</si>
  <si>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</si>
  <si>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</si>
  <si>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</si>
  <si>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</si>
  <si>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</si>
  <si>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</si>
  <si>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</si>
  <si>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</si>
  <si>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</si>
  <si>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</si>
  <si>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</si>
  <si>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</si>
  <si>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</si>
  <si>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</si>
  <si>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</si>
  <si>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</si>
  <si>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</si>
  <si>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</si>
  <si>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</si>
  <si>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</si>
  <si>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</si>
  <si>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</si>
  <si>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</si>
  <si>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</si>
  <si>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</si>
  <si>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</si>
  <si>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</si>
  <si>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</si>
  <si>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</si>
  <si>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</si>
  <si>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</si>
  <si>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</si>
  <si>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</si>
  <si>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</si>
  <si>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</si>
  <si>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</si>
  <si>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</si>
  <si>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</si>
  <si>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</si>
  <si>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</si>
  <si>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</si>
  <si>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</si>
  <si>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</si>
  <si>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</si>
  <si>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</si>
  <si>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</si>
  <si>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</si>
  <si>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</si>
  <si>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</si>
  <si>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</si>
  <si>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</si>
  <si>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</si>
  <si>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</si>
  <si>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</si>
  <si>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</si>
  <si>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</si>
  <si>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</si>
  <si>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</si>
  <si>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</si>
  <si>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</si>
  <si>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</si>
  <si>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</si>
  <si>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</si>
  <si>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</si>
  <si>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</si>
  <si>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</si>
  <si>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</si>
  <si>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</si>
  <si>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</si>
  <si>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</si>
  <si>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</si>
  <si>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</si>
  <si>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</si>
  <si>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</si>
  <si>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</si>
  <si>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</si>
  <si>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</si>
  <si>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</si>
  <si>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</si>
  <si>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</si>
  <si>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</si>
  <si>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</si>
  <si>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</si>
  <si>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</si>
  <si>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</si>
  <si>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</si>
  <si>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</si>
  <si>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</si>
  <si>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</si>
  <si>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</si>
  <si>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</si>
  <si>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</si>
  <si>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</si>
  <si>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</si>
  <si>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</si>
  <si>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</si>
  <si>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</si>
  <si>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</si>
  <si>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</si>
  <si>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</si>
  <si>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</si>
  <si>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</si>
  <si>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</si>
  <si>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</si>
  <si>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</si>
  <si>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</si>
  <si>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</si>
  <si>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</si>
  <si>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</si>
  <si>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</si>
  <si>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</si>
  <si>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</si>
  <si>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</si>
  <si>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</si>
  <si>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</si>
  <si>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</si>
  <si>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</si>
  <si>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</si>
  <si>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</si>
  <si>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</si>
  <si>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</si>
  <si>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</si>
  <si>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</si>
  <si>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</si>
  <si>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</si>
  <si>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</si>
  <si>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</si>
  <si>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</si>
  <si>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</si>
  <si>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</si>
  <si>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</si>
  <si>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</si>
  <si>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</si>
  <si>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</si>
  <si>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</si>
  <si>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</si>
  <si>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</si>
  <si>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</si>
  <si>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</si>
  <si>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</si>
  <si>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</si>
  <si>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</si>
  <si>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</si>
  <si>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</si>
  <si>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</si>
  <si>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</si>
  <si>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</si>
  <si>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</si>
  <si>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</si>
  <si>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</si>
  <si>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</si>
  <si>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</si>
  <si>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</si>
  <si>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</si>
  <si>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</si>
  <si>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</si>
  <si>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</si>
  <si>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</si>
  <si>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</si>
  <si>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</si>
  <si>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</si>
  <si>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</si>
  <si>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</si>
  <si>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</si>
  <si>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</si>
  <si>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</si>
  <si>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</si>
  <si>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</si>
  <si>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</si>
  <si>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</si>
  <si>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</si>
  <si>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</si>
  <si>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</si>
  <si>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</si>
  <si>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</si>
  <si>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</si>
  <si>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</si>
  <si>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</si>
  <si>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</si>
  <si>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</si>
  <si>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</si>
  <si>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</si>
  <si>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</si>
  <si>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</si>
  <si>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</si>
  <si>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</si>
  <si>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</si>
  <si>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</si>
  <si>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</si>
  <si>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</si>
  <si>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</si>
  <si>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</si>
  <si>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</si>
  <si>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</si>
  <si>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</si>
  <si>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</si>
  <si>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</si>
  <si>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</si>
  <si>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</si>
  <si>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</si>
  <si>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</si>
  <si>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</si>
  <si>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</si>
  <si>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</si>
  <si>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</si>
  <si>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</si>
  <si>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</si>
  <si>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</si>
  <si>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</si>
  <si>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</si>
  <si>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</si>
  <si>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</si>
  <si>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</si>
  <si>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</si>
  <si>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</si>
  <si>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</si>
  <si>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</si>
  <si>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</si>
  <si>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</si>
  <si>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</si>
  <si>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</si>
  <si>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</si>
  <si>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</si>
  <si>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</si>
  <si>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</si>
  <si>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</si>
  <si>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</si>
  <si>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</si>
  <si>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</si>
  <si>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</si>
  <si>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</si>
  <si>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</si>
  <si>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</si>
  <si>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</si>
  <si>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</si>
  <si>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</si>
  <si>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</si>
  <si>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</si>
  <si>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</si>
  <si>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</si>
  <si>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</si>
  <si>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</si>
  <si>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</si>
  <si>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</si>
  <si>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</si>
  <si>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</si>
  <si>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</si>
  <si>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</si>
  <si>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</si>
  <si>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</si>
  <si>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</si>
  <si>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</si>
  <si>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</si>
  <si>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</si>
  <si>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</si>
  <si>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</si>
  <si>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</si>
  <si>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</si>
  <si>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</si>
  <si>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</si>
  <si>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</si>
  <si>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</si>
  <si>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</si>
  <si>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</si>
  <si>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</si>
  <si>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</si>
  <si>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</si>
  <si>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</si>
  <si>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</si>
  <si>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</si>
  <si>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</si>
  <si>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</si>
  <si>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</si>
  <si>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</si>
  <si>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</si>
  <si>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</si>
  <si>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</si>
  <si>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</si>
  <si>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</si>
  <si>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</si>
  <si>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</si>
  <si>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</si>
  <si>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</si>
  <si>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</si>
  <si>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</si>
  <si>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</si>
  <si>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</si>
  <si>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</si>
  <si>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</si>
  <si>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</si>
  <si>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</si>
  <si>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</si>
  <si>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</si>
  <si>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</si>
  <si>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</si>
  <si>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</si>
  <si>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</si>
  <si>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</si>
  <si>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</si>
  <si>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</si>
  <si>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</si>
  <si>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</si>
  <si>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</si>
  <si>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</si>
  <si>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</si>
  <si>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</si>
  <si>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</si>
  <si>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</si>
  <si>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</si>
  <si>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</si>
  <si>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</si>
  <si>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</si>
  <si>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</si>
  <si>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</si>
  <si>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</si>
  <si>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</si>
  <si>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</si>
  <si>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</si>
  <si>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</si>
  <si>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</si>
  <si>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</si>
  <si>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</si>
  <si>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</si>
  <si>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</si>
  <si>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</si>
  <si>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</si>
  <si>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</si>
  <si>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</si>
  <si>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</si>
  <si>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</si>
  <si>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</si>
  <si>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</si>
  <si>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</si>
  <si>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</si>
  <si>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</si>
  <si>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</si>
  <si>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</si>
  <si>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</si>
  <si>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</si>
  <si>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</si>
  <si>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</si>
  <si>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</si>
  <si>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</si>
  <si>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</si>
  <si>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</si>
  <si>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</si>
  <si>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</si>
  <si>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</si>
  <si>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</si>
  <si>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</si>
  <si>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</si>
  <si>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</si>
  <si>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</si>
  <si>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</si>
  <si>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</si>
  <si>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</si>
  <si>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</si>
  <si>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</si>
  <si>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</si>
  <si>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</si>
  <si>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</si>
  <si>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</si>
  <si>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</si>
  <si>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</si>
  <si>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</si>
  <si>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</si>
  <si>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</si>
  <si>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</si>
  <si>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</si>
  <si>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</si>
  <si>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</si>
  <si>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</si>
  <si>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</si>
  <si>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</si>
  <si>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</si>
  <si>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</si>
  <si>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</si>
  <si>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</si>
  <si>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</si>
  <si>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</si>
  <si>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</si>
  <si>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</si>
  <si>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</si>
  <si>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</si>
  <si>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</si>
  <si>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</si>
  <si>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</si>
  <si>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</si>
  <si>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</si>
  <si>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</si>
  <si>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</si>
  <si>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</si>
  <si>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</si>
  <si>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</si>
  <si>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</si>
  <si>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</si>
  <si>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</si>
  <si>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</si>
  <si>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</si>
  <si>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</si>
  <si>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</si>
  <si>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</si>
  <si>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</si>
  <si>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</si>
  <si>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</si>
  <si>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</si>
  <si>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</si>
  <si>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</si>
  <si>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</si>
  <si>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</si>
  <si>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</si>
  <si>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</si>
  <si>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</si>
  <si>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</si>
  <si>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</si>
  <si>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</si>
  <si>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</si>
  <si>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</si>
  <si>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</si>
  <si>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</si>
  <si>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</si>
  <si>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</si>
  <si>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</si>
  <si>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</si>
  <si>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</si>
  <si>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</si>
  <si>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</si>
  <si>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</si>
  <si>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</si>
  <si>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</si>
  <si>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</si>
  <si>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</si>
  <si>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</si>
  <si>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</si>
  <si>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</si>
  <si>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</si>
  <si>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</si>
  <si>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</si>
  <si>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</si>
  <si>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</si>
  <si>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</si>
  <si>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</si>
  <si>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</si>
  <si>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</si>
  <si>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</si>
  <si>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</si>
  <si>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</si>
  <si>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</si>
  <si>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</si>
  <si>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</si>
  <si>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</si>
  <si>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</si>
  <si>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</si>
  <si>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</si>
  <si>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</si>
  <si>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</si>
  <si>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</si>
  <si>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</si>
  <si>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</si>
  <si>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</si>
  <si>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</si>
  <si>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</si>
  <si>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</si>
  <si>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</si>
  <si>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</si>
  <si>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</si>
  <si>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</si>
  <si>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</si>
  <si>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</si>
  <si>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</si>
  <si>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</si>
  <si>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</si>
  <si>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</si>
  <si>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</si>
  <si>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</si>
  <si>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</si>
  <si>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</si>
  <si>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</si>
  <si>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</si>
  <si>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</si>
  <si>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</si>
  <si>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</si>
  <si>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</si>
  <si>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</si>
  <si>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</si>
  <si>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</si>
  <si>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</si>
  <si>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</si>
  <si>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</si>
  <si>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</si>
  <si>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</si>
  <si>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</si>
  <si>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</si>
  <si>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</si>
  <si>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</si>
  <si>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</si>
  <si>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</si>
  <si>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</si>
  <si>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</si>
  <si>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</si>
  <si>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</si>
  <si>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</si>
  <si>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</si>
  <si>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</si>
  <si>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</si>
  <si>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</si>
  <si>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</si>
  <si>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</si>
  <si>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</si>
  <si>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</si>
  <si>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</si>
  <si>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</si>
  <si>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</si>
  <si>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</si>
  <si>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</si>
  <si>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</si>
  <si>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</si>
  <si>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</si>
  <si>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</si>
  <si>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</si>
  <si>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</si>
  <si>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</si>
  <si>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</si>
  <si>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</si>
  <si>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</si>
  <si>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</si>
  <si>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</si>
  <si>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</si>
  <si>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</si>
  <si>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</si>
  <si>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</si>
  <si>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</si>
  <si>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</si>
  <si>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</si>
  <si>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</si>
  <si>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</si>
  <si>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</si>
  <si>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</si>
  <si>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</si>
  <si>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</si>
  <si>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</si>
  <si>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</si>
  <si>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</si>
  <si>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</si>
  <si>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</si>
  <si>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</si>
  <si>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</si>
  <si>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</si>
  <si>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</si>
  <si>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</si>
  <si>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</si>
  <si>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</si>
  <si>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</si>
  <si>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</si>
  <si>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</si>
  <si>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</si>
  <si>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</si>
  <si>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</si>
  <si>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</si>
  <si>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</si>
  <si>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</si>
  <si>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</si>
  <si>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</si>
  <si>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</si>
  <si>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</si>
  <si>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</si>
  <si>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</si>
  <si>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</si>
  <si>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</si>
  <si>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</si>
  <si>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</si>
  <si>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</si>
  <si>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</si>
  <si>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</si>
  <si>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</si>
  <si>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</si>
  <si>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</si>
  <si>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</si>
  <si>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</si>
  <si>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</si>
  <si>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</si>
  <si>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</si>
  <si>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</si>
  <si>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</si>
  <si>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</si>
  <si>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</si>
  <si>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</si>
  <si>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</si>
  <si>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</si>
  <si>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</si>
  <si>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</si>
  <si>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</si>
  <si>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</si>
  <si>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</si>
  <si>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</si>
  <si>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</si>
  <si>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</si>
  <si>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</si>
  <si>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</si>
  <si>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</si>
  <si>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</si>
  <si>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</si>
  <si>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</si>
  <si>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</si>
  <si>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</si>
  <si>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</si>
  <si>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</si>
  <si>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</si>
  <si>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</si>
  <si>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</si>
  <si>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</si>
  <si>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</si>
  <si>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</si>
  <si>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</si>
  <si>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</si>
  <si>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</si>
  <si>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</si>
  <si>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</si>
  <si>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</si>
  <si>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</si>
  <si>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</si>
  <si>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</si>
  <si>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</si>
  <si>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</si>
  <si>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</si>
  <si>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</si>
  <si>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</si>
  <si>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</si>
  <si>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</si>
  <si>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</si>
  <si>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</si>
  <si>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</si>
  <si>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</si>
  <si>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</si>
  <si>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</si>
  <si>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</si>
  <si>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</si>
  <si>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</si>
  <si>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</si>
  <si>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</si>
  <si>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</si>
  <si>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</si>
  <si>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</si>
  <si>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</si>
  <si>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</si>
  <si>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</si>
  <si>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</si>
  <si>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</si>
  <si>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</si>
  <si>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</si>
  <si>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</si>
  <si>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</si>
  <si>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</si>
  <si>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</si>
  <si>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</si>
  <si>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</si>
  <si>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</si>
  <si>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</si>
  <si>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</si>
  <si>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</si>
  <si>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</si>
  <si>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</si>
  <si>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</si>
  <si>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</si>
  <si>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</si>
  <si>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</si>
  <si>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</si>
  <si>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</si>
  <si>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</si>
  <si>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</si>
  <si>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</si>
  <si>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</si>
  <si>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</si>
  <si>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</si>
  <si>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</si>
  <si>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</si>
  <si>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</si>
  <si>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</si>
  <si>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</si>
  <si>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</si>
  <si>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</si>
  <si>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</si>
  <si>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</si>
  <si>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</si>
  <si>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</si>
  <si>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</si>
  <si>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</si>
  <si>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</si>
  <si>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</si>
  <si>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</si>
  <si>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</si>
  <si>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</si>
  <si>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</si>
  <si>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</si>
  <si>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</si>
  <si>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</si>
  <si>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</si>
  <si>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</si>
  <si>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</si>
  <si>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</si>
  <si>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</si>
  <si>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</si>
  <si>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</si>
  <si>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</si>
  <si>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</si>
  <si>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</si>
  <si>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</si>
  <si>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</si>
  <si>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</si>
  <si>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</si>
  <si>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</si>
  <si>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</si>
  <si>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</si>
  <si>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</si>
  <si>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</si>
  <si>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</si>
  <si>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</si>
  <si>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</si>
  <si>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</si>
  <si>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</si>
  <si>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</si>
  <si>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</si>
  <si>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</si>
  <si>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</si>
  <si>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</si>
  <si>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</si>
  <si>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</si>
  <si>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</si>
  <si>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</si>
  <si>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</si>
  <si>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</si>
  <si>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</si>
  <si>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</si>
  <si>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</si>
  <si>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</si>
  <si>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</si>
  <si>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</si>
  <si>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</si>
  <si>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</si>
  <si>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</si>
  <si>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</si>
  <si>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</si>
  <si>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</si>
  <si>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</si>
  <si>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</si>
  <si>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</si>
  <si>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</si>
  <si>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</si>
  <si>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</si>
  <si>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</si>
  <si>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</si>
  <si>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</si>
  <si>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</si>
  <si>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</si>
  <si>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</si>
  <si>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</si>
  <si>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</si>
  <si>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</si>
  <si>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</si>
  <si>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</si>
  <si>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</si>
  <si>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</si>
  <si>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</si>
  <si>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</si>
  <si>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</si>
  <si>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</si>
  <si>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</si>
  <si>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</si>
  <si>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</si>
  <si>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</si>
  <si>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</si>
  <si>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</si>
  <si>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</si>
  <si>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</si>
  <si>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</si>
  <si>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</si>
  <si>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</si>
  <si>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</si>
  <si>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</si>
  <si>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</si>
  <si>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</si>
  <si>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</si>
  <si>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</si>
  <si>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</si>
  <si>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</si>
  <si>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</si>
  <si>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</si>
  <si>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</si>
  <si>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</si>
  <si>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</si>
  <si>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</si>
  <si>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</si>
  <si>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</si>
  <si>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</si>
  <si>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</si>
  <si>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</si>
  <si>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</si>
  <si>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</si>
  <si>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</si>
  <si>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</si>
  <si>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</si>
  <si>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</si>
  <si>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</si>
  <si>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</si>
  <si>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</si>
  <si>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</si>
  <si>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</si>
  <si>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</si>
  <si>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</si>
  <si>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</si>
  <si>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</si>
  <si>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</si>
  <si>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</si>
  <si>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</si>
  <si>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</si>
  <si>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</si>
  <si>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</si>
  <si>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</si>
  <si>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</si>
  <si>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</si>
  <si>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</si>
  <si>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</si>
  <si>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</si>
  <si>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</si>
  <si>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</si>
  <si>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</si>
  <si>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</si>
  <si>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</si>
  <si>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</si>
  <si>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</si>
  <si>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</si>
  <si>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</si>
  <si>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</si>
  <si>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</si>
  <si>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</si>
  <si>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</si>
  <si>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</si>
  <si>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</si>
  <si>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</si>
  <si>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</si>
  <si>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</si>
  <si>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</si>
  <si>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</si>
  <si>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</si>
  <si>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</si>
  <si>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</si>
  <si>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</si>
  <si>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</si>
  <si>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</si>
  <si>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</si>
  <si>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</si>
  <si>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</si>
  <si>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</si>
  <si>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</si>
  <si>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</si>
  <si>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</si>
  <si>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</si>
  <si>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</si>
  <si>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</si>
  <si>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</si>
  <si>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</si>
  <si>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</si>
  <si>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</si>
  <si>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</si>
  <si>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</si>
  <si>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</si>
  <si>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</si>
  <si>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</si>
  <si>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</si>
  <si>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</si>
  <si>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</si>
  <si>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</si>
  <si>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</si>
  <si>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</si>
  <si>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</si>
  <si>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</si>
  <si>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</si>
  <si>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</si>
  <si>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</si>
  <si>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</si>
  <si>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</si>
  <si>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</si>
  <si>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</si>
  <si>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</si>
  <si>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</si>
  <si>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</si>
  <si>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</si>
  <si>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</si>
  <si>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</si>
  <si>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</si>
  <si>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</si>
  <si>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</si>
  <si>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</si>
  <si>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</si>
  <si>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</si>
  <si>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</si>
  <si>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</si>
  <si>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</si>
  <si>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</si>
  <si>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</si>
  <si>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</si>
  <si>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</si>
  <si>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</si>
  <si>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</si>
  <si>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</si>
  <si>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</si>
  <si>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</si>
  <si>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</si>
  <si>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</si>
  <si>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</si>
  <si>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</si>
  <si>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</si>
  <si>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</si>
  <si>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</si>
  <si>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</si>
  <si>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</si>
  <si>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</si>
  <si>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</si>
  <si>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</si>
  <si>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</si>
  <si>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</si>
  <si>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</si>
  <si>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</si>
  <si>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</si>
  <si>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</si>
  <si>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</si>
  <si>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</si>
  <si>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</si>
  <si>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</si>
  <si>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</si>
  <si>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</si>
  <si>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</si>
  <si>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</si>
  <si>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</si>
  <si>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</si>
  <si>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</si>
  <si>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</si>
  <si>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</si>
  <si>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</si>
  <si>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</si>
  <si>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</si>
  <si>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</si>
  <si>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</si>
  <si>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</si>
  <si>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</si>
  <si>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</si>
  <si>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</si>
  <si>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</si>
  <si>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</si>
  <si>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</si>
  <si>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</si>
  <si>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</si>
  <si>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</si>
  <si>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</si>
  <si>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</si>
  <si>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</si>
  <si>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</si>
  <si>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</si>
  <si>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</si>
  <si>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</si>
  <si>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</si>
  <si>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</si>
  <si>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</si>
  <si>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</si>
  <si>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</si>
  <si>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</si>
  <si>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</si>
  <si>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</si>
  <si>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</si>
  <si>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</si>
  <si>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</si>
  <si>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</si>
  <si>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</si>
  <si>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</si>
  <si>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</si>
  <si>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</si>
  <si>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</si>
  <si>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</si>
  <si>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</si>
  <si>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</si>
  <si>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</si>
  <si>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</si>
  <si>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</si>
  <si>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</si>
  <si>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</si>
  <si>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</si>
  <si>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</si>
  <si>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</si>
  <si>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</si>
  <si>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</si>
  <si>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</si>
  <si>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</si>
  <si>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</si>
  <si>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</si>
  <si>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</si>
  <si>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</si>
  <si>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</si>
  <si>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</si>
  <si>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</si>
  <si>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</si>
  <si>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</si>
  <si>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</si>
  <si>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</si>
  <si>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</si>
  <si>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</si>
  <si>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</si>
  <si>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</si>
  <si>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</si>
  <si>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</si>
  <si>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</si>
  <si>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</si>
  <si>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</si>
  <si>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</si>
  <si>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</si>
  <si>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</si>
  <si>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</si>
  <si>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</si>
  <si>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</si>
  <si>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</si>
  <si>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</si>
  <si>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</si>
  <si>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</si>
  <si>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</si>
  <si>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</si>
  <si>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</si>
  <si>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</si>
  <si>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</si>
  <si>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</si>
  <si>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</si>
  <si>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</si>
  <si>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</si>
  <si>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</si>
  <si>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</si>
  <si>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</si>
  <si>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</si>
  <si>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</si>
  <si>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</si>
  <si>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</si>
  <si>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</si>
  <si>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</si>
  <si>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</si>
  <si>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</si>
  <si>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</si>
  <si>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</si>
  <si>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</si>
  <si>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</si>
  <si>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</si>
  <si>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</si>
  <si>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</si>
  <si>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</si>
  <si>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</si>
  <si>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</si>
  <si>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</si>
  <si>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</si>
  <si>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</si>
  <si>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</si>
  <si>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</si>
  <si>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</si>
  <si>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</si>
  <si>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</si>
  <si>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</si>
  <si>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</si>
  <si>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</si>
  <si>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</si>
  <si>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</si>
  <si>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</si>
  <si>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</si>
  <si>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</si>
  <si>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</si>
  <si>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</si>
  <si>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</si>
  <si>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</si>
  <si>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</si>
  <si>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</si>
  <si>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</si>
  <si>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</si>
  <si>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</si>
  <si>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</si>
  <si>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</si>
  <si>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</si>
  <si>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</si>
  <si>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</si>
  <si>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</si>
  <si>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</si>
  <si>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</si>
  <si>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</si>
  <si>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</si>
  <si>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</si>
  <si>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</si>
  <si>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</si>
  <si>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</si>
  <si>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</si>
  <si>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</si>
  <si>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</si>
  <si>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</si>
  <si>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</si>
  <si>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</si>
  <si>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</si>
  <si>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</si>
  <si>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</si>
  <si>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</si>
  <si>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</si>
  <si>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</si>
  <si>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</si>
  <si>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</si>
  <si>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</si>
  <si>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</si>
  <si>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</si>
  <si>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</si>
  <si>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</si>
  <si>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</si>
  <si>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</si>
  <si>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</si>
  <si>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</si>
  <si>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</si>
  <si>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</si>
  <si>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</si>
  <si>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</si>
  <si>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</si>
  <si>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</si>
  <si>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</si>
  <si>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</si>
  <si>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</si>
  <si>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</si>
  <si>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</si>
  <si>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</si>
  <si>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</si>
  <si>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</si>
  <si>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</si>
  <si>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</si>
  <si>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</si>
  <si>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</si>
  <si>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</si>
  <si>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</si>
  <si>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</si>
  <si>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</si>
  <si>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</si>
  <si>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</si>
  <si>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</si>
  <si>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</si>
  <si>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</si>
  <si>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</si>
  <si>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</si>
  <si>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</si>
  <si>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</si>
  <si>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</si>
  <si>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</si>
  <si>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</si>
  <si>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</si>
  <si>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</si>
  <si>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</si>
  <si>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</si>
  <si>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</si>
  <si>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</si>
  <si>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</si>
  <si>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</si>
  <si>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</si>
  <si>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</si>
  <si>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</si>
  <si>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</si>
  <si>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</si>
  <si>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</si>
  <si>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</si>
  <si>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</si>
  <si>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</si>
  <si>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</si>
  <si>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</si>
  <si>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</si>
  <si>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</si>
  <si>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</si>
  <si>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</si>
  <si>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</si>
  <si>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</si>
  <si>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</si>
  <si>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</si>
  <si>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</si>
  <si>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</si>
  <si>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</si>
  <si>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</si>
  <si>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</si>
  <si>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</si>
  <si>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</si>
  <si>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</si>
  <si>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</si>
  <si>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</si>
  <si>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</si>
  <si>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</si>
  <si>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</si>
  <si>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</si>
  <si>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</si>
  <si>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</si>
  <si>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</si>
  <si>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</si>
  <si>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</si>
  <si>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</si>
  <si>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</si>
  <si>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</si>
  <si>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</si>
  <si>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</si>
  <si>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</si>
  <si>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</si>
  <si>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</si>
  <si>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</si>
  <si>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</si>
  <si>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</si>
  <si>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</si>
  <si>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</si>
  <si>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</si>
  <si>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</si>
  <si>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</si>
  <si>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</si>
  <si>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</si>
  <si>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</si>
  <si>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</si>
  <si>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</si>
  <si>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</si>
  <si>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</si>
  <si>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</si>
  <si>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</si>
  <si>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</si>
  <si>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</si>
  <si>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</si>
  <si>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</si>
  <si>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</si>
  <si>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</si>
  <si>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</si>
  <si>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</si>
  <si>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</si>
  <si>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</si>
  <si>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</si>
  <si>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</si>
  <si>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</si>
  <si>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</si>
  <si>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</si>
  <si>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</si>
  <si>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</si>
  <si>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</si>
  <si>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</si>
  <si>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</si>
  <si>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</si>
  <si>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</si>
  <si>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</si>
  <si>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</si>
  <si>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</si>
  <si>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</si>
  <si>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</si>
  <si>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</si>
  <si>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</si>
  <si>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</si>
  <si>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</si>
  <si>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</si>
  <si>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</si>
  <si>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</si>
  <si>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</si>
  <si>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</si>
  <si>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</si>
  <si>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</si>
  <si>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</si>
  <si>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</si>
  <si>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</si>
  <si>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</si>
  <si>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</si>
  <si>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</si>
  <si>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</si>
  <si>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</si>
  <si>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</si>
  <si>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</si>
  <si>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</si>
  <si>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</si>
  <si>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</si>
  <si>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</si>
  <si>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</si>
  <si>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</si>
  <si>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</si>
  <si>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</si>
  <si>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</si>
  <si>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</si>
  <si>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</si>
  <si>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</si>
  <si>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</si>
  <si>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</si>
  <si>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</si>
  <si>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</si>
  <si>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</si>
  <si>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</si>
  <si>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</si>
  <si>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</si>
  <si>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</si>
  <si>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</si>
  <si>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</si>
  <si>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</si>
  <si>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</si>
  <si>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</si>
  <si>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</si>
  <si>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</si>
  <si>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</si>
  <si>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</si>
  <si>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</si>
  <si>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</si>
  <si>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</si>
  <si>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</si>
  <si>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</si>
  <si>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</si>
  <si>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</si>
  <si>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</si>
  <si>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</si>
  <si>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</si>
  <si>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</si>
  <si>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</si>
  <si>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</si>
  <si>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</si>
  <si>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</si>
  <si>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</si>
  <si>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</si>
  <si>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</si>
  <si>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</si>
  <si>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</si>
  <si>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</si>
  <si>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</si>
  <si>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</si>
  <si>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</si>
  <si>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</si>
  <si>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</si>
  <si>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</si>
  <si>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</si>
  <si>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</si>
  <si>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</si>
  <si>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</si>
  <si>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</si>
  <si>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</si>
  <si>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</si>
  <si>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</si>
  <si>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</si>
  <si>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</si>
  <si>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</si>
  <si>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</si>
  <si>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</si>
  <si>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</si>
  <si>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</si>
  <si>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</si>
  <si>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</si>
  <si>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</si>
  <si>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</si>
  <si>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</si>
  <si>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</si>
  <si>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</si>
  <si>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</si>
  <si>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</si>
  <si>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</si>
  <si>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</si>
  <si>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</si>
  <si>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</si>
  <si>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</si>
  <si>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</si>
  <si>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</si>
  <si>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</si>
  <si>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</si>
  <si>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</si>
  <si>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</si>
  <si>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</si>
  <si>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</si>
  <si>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</si>
  <si>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</si>
  <si>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</si>
  <si>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</si>
  <si>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</si>
  <si>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</si>
  <si>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</si>
  <si>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</si>
  <si>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</si>
  <si>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</si>
  <si>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</si>
  <si>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</si>
  <si>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</si>
  <si>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</si>
  <si>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</si>
  <si>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</si>
  <si>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</si>
  <si>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</si>
  <si>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</si>
  <si>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</si>
  <si>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</si>
  <si>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</si>
  <si>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</si>
  <si>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</si>
  <si>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</si>
  <si>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</si>
  <si>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</si>
  <si>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</si>
  <si>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</si>
  <si>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</si>
  <si>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</si>
  <si>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</si>
  <si>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</si>
  <si>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</si>
  <si>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</si>
  <si>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</si>
  <si>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</si>
  <si>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</si>
  <si>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</si>
  <si>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</si>
  <si>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</si>
  <si>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</si>
  <si>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</si>
  <si>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</si>
  <si>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</si>
  <si>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</si>
  <si>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</si>
  <si>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</si>
  <si>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</si>
  <si>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</si>
  <si>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</si>
  <si>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</si>
  <si>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</si>
  <si>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</si>
  <si>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</si>
  <si>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</si>
  <si>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</si>
  <si>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</si>
  <si>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</si>
  <si>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</si>
  <si>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</si>
  <si>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</si>
  <si>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</si>
  <si>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</si>
  <si>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</si>
  <si>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</si>
  <si>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</si>
  <si>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</si>
  <si>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</si>
  <si>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</si>
  <si>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</si>
  <si>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</si>
  <si>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</si>
  <si>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</si>
  <si>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</si>
  <si>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</si>
  <si>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</si>
  <si>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</si>
  <si>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</si>
  <si>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</si>
  <si>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</si>
  <si>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</si>
  <si>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</si>
  <si>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</si>
  <si>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</si>
  <si>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</si>
  <si>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</si>
  <si>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</si>
  <si>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</si>
  <si>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</si>
  <si>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</si>
  <si>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</si>
  <si>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</si>
  <si>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</si>
  <si>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</si>
  <si>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</si>
  <si>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</si>
  <si>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</si>
  <si>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</si>
  <si>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</si>
  <si>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</si>
  <si>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</si>
  <si>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</si>
  <si>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</si>
  <si>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</si>
  <si>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</si>
  <si>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</si>
  <si>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</si>
  <si>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</si>
  <si>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</si>
  <si>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</si>
  <si>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</si>
  <si>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</si>
  <si>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</si>
  <si>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</si>
  <si>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</si>
  <si>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</si>
  <si>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</si>
  <si>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</si>
  <si>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</si>
  <si>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</si>
  <si>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</si>
  <si>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</si>
  <si>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</si>
  <si>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</si>
  <si>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</si>
  <si>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</si>
  <si>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</si>
  <si>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</si>
  <si>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</si>
  <si>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</si>
  <si>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</si>
  <si>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</si>
  <si>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</si>
  <si>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</si>
  <si>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</si>
  <si>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</si>
  <si>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</si>
  <si>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</si>
  <si>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</si>
  <si>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</si>
  <si>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</si>
  <si>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</si>
  <si>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</si>
  <si>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</si>
  <si>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</si>
  <si>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</si>
  <si>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</si>
  <si>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</si>
  <si>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</si>
  <si>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</si>
  <si>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</si>
  <si>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</si>
  <si>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</si>
  <si>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</si>
  <si>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</si>
  <si>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</si>
  <si>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</si>
  <si>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</si>
  <si>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</si>
  <si>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</si>
  <si>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</si>
  <si>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</si>
  <si>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</si>
  <si>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</si>
  <si>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</si>
  <si>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</si>
  <si>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</si>
  <si>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</si>
  <si>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</si>
  <si>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</si>
  <si>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</si>
  <si>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</si>
  <si>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</si>
  <si>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</si>
  <si>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</si>
  <si>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</si>
  <si>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</si>
  <si>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</si>
  <si>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</si>
  <si>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</si>
  <si>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</si>
  <si>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</si>
  <si>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</si>
  <si>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</si>
  <si>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</si>
  <si>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</si>
  <si>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</si>
  <si>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</si>
  <si>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</si>
  <si>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</si>
  <si>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</si>
  <si>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</si>
  <si>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</si>
  <si>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</si>
  <si>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</si>
  <si>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</si>
  <si>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</si>
  <si>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</si>
  <si>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</si>
  <si>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</si>
  <si>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</si>
  <si>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</si>
  <si>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</si>
  <si>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</si>
  <si>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</si>
  <si>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</si>
  <si>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</si>
  <si>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</si>
  <si>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</si>
  <si>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</si>
  <si>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</si>
  <si>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</si>
  <si>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</si>
  <si>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</si>
  <si>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</si>
  <si>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</si>
  <si>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</si>
  <si>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</si>
  <si>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</si>
  <si>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</si>
  <si>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</si>
  <si>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</si>
  <si>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</si>
  <si>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</si>
  <si>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</si>
  <si>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</si>
  <si>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</si>
  <si>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</si>
  <si>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</si>
  <si>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</si>
  <si>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</si>
  <si>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</si>
  <si>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</si>
  <si>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</si>
  <si>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</si>
  <si>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</si>
  <si>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</si>
  <si>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</si>
  <si>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</si>
  <si>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</si>
  <si>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</si>
  <si>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</si>
  <si>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</si>
  <si>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</si>
  <si>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</si>
  <si>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</si>
  <si>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</si>
  <si>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</si>
  <si>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</si>
  <si>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</si>
  <si>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</si>
  <si>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</si>
  <si>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</si>
  <si>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</si>
  <si>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</si>
  <si>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</si>
  <si>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</si>
  <si>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</si>
  <si>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</si>
  <si>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</si>
  <si>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</si>
  <si>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</si>
  <si>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</si>
  <si>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</si>
  <si>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</si>
  <si>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</si>
  <si>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</si>
  <si>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</si>
  <si>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</si>
  <si>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</si>
  <si>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</si>
  <si>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</si>
  <si>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</si>
  <si>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</si>
  <si>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</si>
  <si>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</si>
  <si>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</si>
  <si>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</si>
  <si>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</si>
  <si>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</si>
  <si>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</si>
  <si>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</si>
  <si>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</si>
  <si>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</si>
  <si>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</si>
  <si>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</si>
  <si>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</si>
  <si>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</si>
  <si>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</si>
  <si>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</si>
  <si>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</si>
  <si>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</si>
  <si>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</si>
  <si>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</si>
  <si>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</si>
  <si>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</si>
  <si>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</si>
  <si>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</si>
  <si>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</si>
  <si>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</si>
  <si>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</si>
  <si>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</si>
  <si>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</si>
  <si>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</si>
  <si>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</si>
  <si>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</si>
  <si>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</si>
  <si>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</si>
  <si>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</si>
  <si>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</si>
  <si>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</si>
  <si>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</si>
  <si>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</si>
  <si>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</si>
  <si>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</si>
  <si>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</si>
  <si>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</si>
  <si>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</si>
  <si>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</si>
  <si>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</si>
  <si>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</si>
  <si>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</si>
  <si>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</si>
  <si>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</si>
  <si>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</si>
  <si>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</si>
  <si>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</si>
  <si>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</si>
  <si>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</si>
  <si>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</si>
  <si>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</si>
  <si>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</si>
  <si>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</si>
  <si>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</si>
  <si>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</si>
  <si>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</si>
  <si>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</si>
  <si>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</si>
  <si>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</si>
  <si>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</si>
  <si>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</si>
  <si>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</si>
  <si>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</si>
  <si>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</si>
  <si>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</si>
  <si>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</si>
  <si>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</si>
  <si>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</si>
  <si>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</si>
  <si>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</si>
  <si>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</si>
  <si>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</si>
  <si>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</si>
  <si>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</si>
  <si>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</si>
  <si>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</si>
  <si>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</si>
  <si>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</si>
  <si>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</si>
  <si>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</si>
  <si>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</si>
  <si>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</si>
  <si>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</si>
  <si>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</si>
  <si>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</si>
  <si>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</si>
  <si>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</si>
  <si>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</si>
  <si>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</si>
  <si>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</si>
  <si>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</si>
  <si>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</si>
  <si>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</si>
  <si>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</si>
  <si>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</si>
  <si>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</si>
  <si>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</si>
  <si>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</si>
  <si>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</si>
  <si>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</si>
  <si>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</si>
  <si>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</si>
  <si>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</si>
  <si>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</si>
  <si>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</si>
  <si>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</si>
  <si>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</si>
  <si>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</si>
  <si>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</si>
  <si>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</si>
  <si>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</si>
  <si>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</si>
  <si>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</si>
  <si>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</si>
  <si>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</si>
  <si>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</si>
  <si>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</si>
  <si>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</si>
  <si>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</si>
  <si>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</si>
  <si>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</si>
  <si>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</si>
  <si>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</si>
  <si>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</si>
  <si>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</si>
  <si>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</si>
  <si>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</si>
  <si>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</si>
  <si>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</si>
  <si>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</si>
  <si>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</si>
  <si>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</si>
  <si>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</si>
  <si>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</si>
  <si>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</si>
  <si>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</si>
  <si>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</si>
  <si>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</si>
  <si>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</si>
  <si>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</si>
  <si>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</si>
  <si>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</si>
  <si>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</si>
  <si>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</si>
  <si>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</si>
  <si>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</si>
  <si>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</si>
  <si>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</si>
  <si>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</si>
  <si>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</si>
  <si>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</si>
  <si>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</si>
  <si>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</si>
  <si>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</si>
  <si>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</si>
  <si>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</si>
  <si>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</si>
  <si>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</si>
  <si>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</si>
  <si>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</si>
  <si>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</si>
  <si>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</si>
  <si>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</si>
  <si>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</si>
  <si>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</si>
  <si>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</si>
  <si>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</si>
  <si>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</si>
  <si>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</si>
  <si>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</si>
  <si>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</si>
  <si>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</si>
  <si>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</si>
  <si>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</si>
  <si>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</si>
  <si>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</si>
  <si>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</si>
  <si>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</si>
  <si>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</si>
  <si>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</si>
  <si>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</si>
  <si>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</si>
  <si>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</si>
  <si>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</si>
  <si>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</si>
  <si>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</si>
  <si>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</si>
  <si>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</si>
  <si>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</si>
  <si>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</si>
  <si>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</si>
  <si>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</si>
  <si>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</si>
  <si>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</si>
  <si>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</si>
  <si>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</si>
  <si>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</si>
  <si>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</si>
  <si>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</si>
  <si>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</si>
  <si>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</si>
  <si>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</si>
  <si>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</si>
  <si>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</si>
  <si>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</si>
  <si>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</si>
  <si>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</si>
  <si>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</si>
  <si>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</si>
  <si>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</si>
  <si>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</si>
  <si>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</si>
  <si>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</si>
  <si>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</si>
  <si>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</si>
  <si>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</si>
  <si>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</si>
  <si>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</si>
  <si>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</si>
  <si>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</si>
  <si>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</si>
  <si>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</si>
  <si>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</si>
  <si>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</si>
  <si>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</si>
  <si>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</si>
  <si>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</si>
  <si>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</si>
  <si>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</si>
  <si>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</si>
  <si>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</si>
  <si>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</si>
  <si>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</si>
  <si>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</si>
  <si>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</si>
  <si>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</si>
  <si>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</si>
  <si>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</si>
  <si>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</si>
  <si>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</si>
  <si>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</si>
  <si>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</si>
  <si>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</si>
  <si>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</si>
  <si>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</si>
  <si>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</si>
  <si>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</si>
  <si>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</si>
  <si>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</si>
  <si>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</si>
  <si>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</si>
  <si>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</si>
  <si>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</si>
  <si>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</si>
  <si>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</si>
  <si>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</si>
  <si>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</si>
  <si>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</si>
  <si>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</si>
  <si>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</si>
  <si>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</si>
  <si>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</si>
  <si>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</si>
  <si>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</si>
  <si>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</si>
  <si>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</si>
  <si>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</si>
  <si>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</si>
  <si>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</si>
  <si>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</si>
  <si>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</si>
  <si>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</si>
  <si>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</si>
  <si>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</si>
  <si>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</si>
  <si>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</si>
  <si>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</si>
  <si>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</si>
  <si>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</si>
  <si>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</si>
  <si>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</si>
  <si>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</si>
  <si>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</si>
  <si>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</si>
  <si>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</si>
  <si>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</si>
  <si>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</si>
  <si>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</si>
  <si>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</si>
  <si>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</si>
  <si>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</si>
  <si>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</si>
  <si>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</si>
  <si>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</si>
  <si>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</si>
  <si>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</si>
  <si>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</si>
  <si>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</si>
  <si>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</si>
  <si>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</si>
  <si>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</si>
  <si>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</si>
  <si>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</si>
  <si>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</si>
  <si>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</si>
  <si>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</si>
  <si>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</si>
  <si>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</si>
  <si>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</si>
  <si>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</si>
  <si>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</si>
  <si>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</si>
  <si>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</si>
  <si>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</si>
  <si>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</si>
  <si>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</si>
  <si>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</si>
  <si>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</si>
  <si>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</si>
  <si>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</si>
  <si>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</si>
  <si>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</si>
  <si>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</si>
  <si>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</si>
  <si>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</si>
  <si>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</si>
  <si>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</si>
  <si>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</si>
  <si>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</si>
  <si>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</si>
  <si>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</si>
  <si>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</si>
  <si>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</si>
  <si>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</si>
  <si>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</si>
  <si>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</si>
  <si>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</si>
  <si>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</si>
  <si>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</si>
  <si>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</si>
  <si>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</si>
  <si>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</si>
  <si>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</si>
  <si>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</si>
  <si>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</si>
  <si>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</si>
  <si>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</si>
  <si>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</si>
  <si>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</si>
  <si>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</si>
  <si>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</si>
  <si>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</si>
  <si>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</si>
  <si>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</si>
  <si>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</si>
  <si>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</si>
  <si>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</si>
  <si>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</si>
  <si>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</si>
  <si>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</si>
  <si>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</si>
  <si>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</si>
  <si>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</si>
  <si>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</si>
  <si>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</si>
  <si>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</si>
  <si>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</si>
  <si>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</si>
  <si>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</si>
  <si>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</si>
  <si>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</si>
  <si>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</si>
  <si>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</si>
  <si>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</si>
  <si>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</si>
  <si>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</si>
  <si>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</si>
  <si>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</si>
  <si>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</si>
  <si>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</si>
  <si>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</si>
  <si>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</si>
  <si>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</si>
  <si>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</si>
  <si>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</si>
  <si>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</si>
  <si>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</si>
  <si>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</si>
  <si>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</si>
  <si>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</si>
  <si>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</si>
  <si>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</si>
  <si>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</si>
  <si>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</si>
  <si>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</si>
  <si>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</si>
  <si>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</si>
  <si>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</si>
  <si>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</si>
  <si>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</si>
  <si>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</si>
  <si>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</si>
  <si>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</si>
  <si>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</si>
  <si>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</si>
  <si>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</si>
  <si>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</si>
  <si>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</si>
  <si>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</si>
  <si>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</si>
  <si>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</si>
  <si>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</si>
  <si>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</si>
  <si>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</si>
  <si>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</si>
  <si>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</si>
  <si>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</si>
  <si>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</si>
  <si>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</si>
  <si>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</si>
  <si>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</si>
  <si>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</si>
  <si>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</si>
  <si>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</si>
  <si>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</si>
  <si>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</si>
  <si>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</si>
  <si>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</si>
  <si>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</si>
  <si>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</si>
  <si>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</si>
  <si>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</si>
  <si>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</si>
  <si>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</si>
  <si>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</si>
  <si>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</si>
  <si>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</si>
  <si>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</si>
  <si>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</si>
  <si>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</si>
  <si>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</si>
  <si>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</si>
  <si>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</si>
  <si>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</si>
  <si>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</si>
  <si>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</si>
  <si>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</si>
  <si>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</si>
  <si>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</si>
  <si>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</si>
  <si>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</si>
  <si>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</si>
  <si>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</si>
  <si>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</si>
  <si>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</si>
  <si>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</si>
  <si>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</si>
  <si>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</si>
  <si>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</si>
  <si>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</si>
  <si>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</si>
  <si>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</si>
  <si>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</si>
  <si>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</si>
  <si>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</si>
  <si>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</si>
  <si>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</si>
  <si>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</si>
  <si>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</si>
  <si>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</si>
  <si>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</si>
  <si>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</si>
  <si>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</si>
  <si>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</si>
  <si>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</si>
  <si>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</si>
  <si>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</si>
  <si>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</si>
  <si>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</si>
  <si>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</si>
  <si>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</si>
  <si>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</si>
  <si>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</si>
  <si>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</si>
  <si>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</si>
  <si>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</si>
  <si>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</si>
  <si>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</si>
  <si>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</si>
  <si>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</si>
  <si>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</si>
  <si>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</si>
  <si>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</si>
  <si>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</si>
  <si>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</si>
  <si>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</si>
  <si>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</si>
  <si>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</si>
  <si>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</si>
  <si>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</si>
  <si>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</si>
  <si>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</si>
  <si>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</si>
  <si>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</si>
  <si>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</si>
  <si>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</si>
  <si>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</si>
  <si>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</si>
  <si>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</si>
  <si>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</si>
  <si>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</si>
  <si>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</si>
  <si>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</si>
  <si>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</si>
  <si>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</si>
  <si>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</si>
  <si>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</si>
  <si>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</si>
  <si>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</si>
  <si>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</si>
  <si>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</si>
  <si>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</si>
  <si>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</si>
  <si>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</si>
  <si>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</si>
  <si>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</si>
  <si>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</si>
  <si>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</si>
  <si>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</si>
  <si>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</si>
  <si>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</si>
  <si>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</si>
  <si>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</si>
  <si>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</si>
  <si>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</si>
  <si>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</si>
  <si>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</si>
  <si>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</si>
  <si>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</si>
  <si>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</si>
  <si>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</si>
  <si>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</si>
  <si>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</si>
  <si>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</si>
  <si>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</si>
  <si>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</si>
  <si>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</si>
  <si>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</si>
  <si>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</si>
  <si>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</si>
  <si>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</si>
  <si>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</si>
  <si>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</si>
  <si>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</si>
  <si>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</si>
  <si>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</si>
  <si>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</si>
  <si>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</si>
  <si>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</si>
  <si>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</si>
  <si>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</si>
  <si>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</si>
  <si>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</si>
  <si>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</si>
  <si>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</si>
  <si>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</si>
  <si>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</si>
  <si>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</si>
  <si>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</si>
  <si>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</si>
  <si>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</si>
  <si>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</si>
  <si>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</si>
  <si>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</si>
  <si>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</si>
  <si>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</si>
  <si>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</si>
  <si>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</si>
  <si>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</si>
  <si>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</si>
  <si>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</si>
  <si>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</si>
  <si>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</si>
  <si>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</si>
  <si>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</si>
  <si>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</si>
  <si>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</si>
  <si>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</si>
  <si>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</si>
  <si>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</si>
  <si>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</si>
  <si>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</si>
  <si>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</si>
  <si>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</si>
  <si>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</si>
  <si>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</si>
  <si>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</si>
  <si>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</si>
  <si>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</si>
  <si>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</si>
  <si>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</si>
  <si>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</si>
  <si>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</si>
  <si>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</si>
  <si>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</si>
  <si>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</si>
  <si>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</si>
  <si>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</si>
  <si>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</si>
  <si>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</si>
  <si>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</si>
  <si>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</si>
  <si>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</si>
  <si>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</si>
  <si>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</si>
  <si>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</si>
  <si>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</si>
  <si>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</si>
  <si>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</si>
  <si>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</si>
  <si>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</si>
  <si>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</si>
  <si>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</si>
  <si>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</si>
  <si>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</si>
  <si>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</si>
  <si>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</si>
  <si>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</si>
  <si>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</si>
  <si>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</si>
  <si>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</si>
  <si>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</si>
  <si>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</si>
  <si>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</si>
  <si>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</si>
  <si>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</si>
  <si>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</si>
  <si>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</si>
  <si>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</si>
  <si>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</si>
  <si>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</si>
  <si>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</si>
  <si>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</si>
  <si>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</si>
  <si>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</si>
  <si>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</si>
  <si>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</si>
  <si>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</si>
  <si>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</si>
  <si>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</si>
  <si>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</si>
  <si>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</si>
  <si>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</si>
  <si>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</si>
  <si>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</si>
  <si>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</si>
  <si>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</si>
  <si>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</si>
  <si>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</si>
  <si>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</si>
  <si>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</si>
  <si>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</si>
  <si>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</si>
  <si>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</si>
  <si>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</si>
  <si>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</si>
  <si>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</si>
  <si>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</si>
  <si>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</si>
  <si>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</si>
  <si>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</si>
  <si>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</si>
  <si>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</si>
  <si>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</si>
  <si>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</si>
  <si>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</si>
  <si>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</si>
  <si>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</si>
  <si>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</si>
  <si>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</si>
  <si>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</si>
  <si>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</si>
  <si>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</si>
  <si>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</si>
  <si>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</si>
  <si>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</si>
  <si>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</si>
  <si>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</si>
  <si>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</si>
  <si>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</si>
  <si>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</si>
  <si>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</si>
  <si>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</si>
  <si>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</si>
  <si>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</si>
  <si>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</si>
  <si>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</si>
  <si>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</si>
  <si>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</si>
  <si>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</si>
  <si>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</si>
  <si>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</si>
  <si>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</si>
  <si>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</si>
  <si>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</si>
  <si>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</si>
  <si>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</si>
  <si>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</si>
  <si>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</si>
  <si>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</si>
  <si>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</si>
  <si>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</si>
  <si>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</si>
  <si>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</si>
  <si>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</si>
  <si>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</si>
  <si>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</si>
  <si>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</si>
  <si>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</si>
  <si>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</si>
  <si>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</si>
  <si>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</si>
  <si>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</si>
  <si>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</si>
  <si>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</si>
  <si>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</si>
  <si>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</si>
  <si>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</si>
  <si>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</si>
  <si>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</si>
  <si>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</si>
  <si>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</si>
  <si>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</si>
  <si>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</si>
  <si>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</si>
  <si>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</si>
  <si>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</si>
  <si>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</si>
  <si>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</si>
  <si>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</si>
  <si>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</si>
  <si>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</si>
  <si>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</si>
  <si>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</si>
  <si>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</si>
  <si>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</si>
  <si>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</si>
  <si>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</si>
  <si>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</si>
  <si>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</si>
  <si>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</si>
  <si>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</si>
  <si>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</si>
  <si>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</si>
  <si>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</si>
  <si>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</si>
  <si>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</si>
  <si>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</si>
  <si>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</si>
  <si>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</si>
  <si>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</si>
  <si>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</si>
  <si>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</si>
  <si>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</si>
  <si>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</si>
  <si>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</si>
  <si>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</si>
  <si>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</si>
  <si>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</si>
  <si>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</si>
  <si>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</si>
  <si>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</si>
  <si>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</si>
  <si>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</si>
  <si>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</si>
  <si>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</si>
  <si>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</si>
  <si>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</si>
  <si>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</si>
  <si>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</si>
  <si>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</si>
  <si>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</si>
  <si>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</si>
  <si>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</si>
  <si>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</si>
  <si>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</si>
  <si>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</si>
  <si>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</si>
  <si>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</si>
  <si>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</si>
  <si>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</si>
  <si>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</si>
  <si>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</si>
  <si>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</si>
  <si>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</si>
  <si>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</si>
  <si>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</si>
  <si>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</si>
  <si>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</si>
  <si>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</si>
  <si>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</si>
  <si>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</si>
  <si>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</si>
  <si>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</si>
  <si>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</si>
  <si>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</si>
  <si>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</si>
  <si>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</si>
  <si>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</si>
  <si>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</si>
  <si>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</si>
  <si>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</si>
  <si>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</si>
  <si>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</si>
  <si>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</si>
  <si>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</si>
  <si>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</si>
  <si>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</si>
  <si>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</si>
  <si>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</si>
  <si>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</si>
  <si>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</si>
  <si>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</si>
  <si>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</si>
  <si>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</si>
  <si>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</si>
  <si>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</si>
  <si>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</si>
  <si>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</si>
  <si>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</si>
  <si>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</si>
  <si>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</si>
  <si>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</si>
  <si>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</si>
  <si>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</si>
  <si>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</si>
  <si>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</si>
  <si>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</si>
  <si>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</si>
  <si>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</si>
  <si>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</si>
  <si>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</si>
  <si>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</si>
  <si>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</si>
  <si>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</si>
  <si>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</si>
  <si>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</si>
  <si>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</si>
  <si>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</si>
  <si>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</si>
  <si>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</si>
  <si>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</si>
  <si>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</si>
  <si>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</si>
  <si>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</si>
  <si>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</si>
  <si>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</si>
  <si>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</si>
  <si>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</si>
  <si>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</si>
  <si>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</si>
  <si>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</si>
  <si>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</si>
  <si>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</si>
  <si>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</si>
  <si>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</si>
  <si>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</si>
  <si>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</si>
  <si>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</si>
  <si>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</si>
  <si>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</si>
  <si>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</si>
  <si>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</si>
  <si>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</si>
  <si>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</si>
  <si>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</si>
  <si>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</si>
  <si>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</si>
  <si>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</si>
  <si>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</si>
  <si>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</si>
  <si>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</si>
  <si>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</si>
  <si>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</si>
  <si>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</si>
  <si>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</si>
  <si>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</si>
  <si>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</si>
  <si>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</si>
  <si>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</si>
  <si>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</si>
  <si>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</si>
  <si>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</si>
  <si>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</si>
  <si>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</si>
  <si>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</si>
  <si>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</si>
  <si>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</si>
  <si>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</si>
  <si>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</si>
  <si>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</si>
  <si>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</si>
  <si>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</si>
  <si>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</si>
  <si>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</si>
  <si>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</si>
  <si>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</si>
  <si>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</si>
  <si>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</si>
  <si>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</si>
  <si>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</si>
  <si>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</si>
  <si>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</si>
  <si>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</si>
  <si>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</si>
  <si>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</si>
  <si>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</si>
  <si>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</si>
  <si>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</si>
  <si>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</si>
  <si>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</si>
  <si>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</si>
  <si>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</si>
  <si>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</si>
  <si>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</si>
  <si>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</si>
  <si>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</si>
  <si>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</si>
  <si>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</si>
  <si>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</si>
  <si>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</si>
  <si>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</si>
  <si>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</si>
  <si>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</si>
  <si>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</si>
  <si>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</si>
  <si>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</si>
  <si>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</si>
  <si>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</si>
  <si>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</si>
  <si>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</si>
  <si>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</si>
  <si>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</si>
  <si>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</si>
  <si>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</si>
  <si>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</si>
  <si>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</si>
  <si>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</si>
  <si>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</si>
  <si>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</si>
  <si>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</si>
  <si>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</si>
  <si>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</si>
  <si>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</si>
  <si>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</si>
  <si>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</si>
  <si>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</si>
  <si>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</si>
  <si>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</si>
  <si>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</si>
  <si>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</si>
  <si>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</si>
  <si>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</si>
  <si>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</si>
  <si>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</si>
  <si>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</si>
  <si>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</si>
  <si>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</si>
  <si>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</si>
  <si>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</si>
  <si>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</si>
  <si>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</si>
  <si>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</si>
  <si>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</si>
  <si>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</si>
  <si>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</si>
  <si>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</si>
  <si>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</si>
  <si>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</si>
  <si>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</si>
  <si>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</si>
  <si>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</si>
  <si>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</si>
  <si>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</si>
  <si>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</si>
  <si>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</si>
  <si>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</si>
  <si>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</si>
  <si>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</si>
  <si>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</si>
  <si>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</si>
  <si>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</si>
  <si>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</si>
  <si>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</si>
  <si>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</si>
  <si>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</si>
  <si>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</si>
  <si>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</si>
  <si>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</si>
  <si>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</si>
  <si>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</si>
  <si>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</si>
  <si>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</si>
  <si>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</si>
  <si>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</si>
  <si>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</si>
  <si>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</si>
  <si>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</si>
  <si>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</si>
  <si>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</si>
  <si>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</si>
  <si>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</si>
  <si>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</si>
  <si>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</si>
  <si>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</si>
  <si>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</si>
  <si>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</si>
  <si>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</si>
  <si>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</si>
  <si>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</si>
  <si>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</si>
  <si>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</si>
  <si>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</si>
  <si>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</si>
  <si>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</si>
  <si>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</si>
  <si>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</si>
  <si>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</si>
  <si>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</si>
  <si>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</si>
  <si>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</si>
  <si>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</si>
  <si>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</si>
  <si>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</si>
  <si>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</si>
  <si>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</si>
  <si>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</si>
  <si>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</si>
  <si>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</si>
  <si>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</si>
  <si>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</si>
  <si>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</si>
  <si>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</si>
  <si>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</si>
  <si>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</si>
  <si>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</si>
  <si>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</si>
  <si>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</si>
  <si>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</si>
  <si>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</si>
  <si>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</si>
  <si>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</si>
  <si>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</si>
  <si>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</si>
  <si>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</si>
  <si>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</si>
  <si>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</si>
  <si>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</si>
  <si>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</si>
  <si>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</si>
  <si>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</si>
  <si>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</si>
  <si>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</si>
  <si>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</si>
  <si>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</si>
  <si>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</si>
  <si>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</si>
  <si>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</si>
  <si>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</si>
  <si>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</si>
  <si>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</si>
  <si>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</si>
  <si>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</si>
  <si>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</si>
  <si>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</si>
  <si>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</si>
  <si>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</si>
  <si>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</si>
  <si>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</si>
  <si>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</si>
  <si>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</si>
  <si>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</si>
  <si>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</si>
  <si>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</si>
  <si>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</si>
  <si>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</si>
  <si>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</si>
  <si>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</si>
  <si>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</si>
  <si>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</si>
  <si>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</si>
  <si>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</si>
  <si>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</si>
  <si>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</si>
  <si>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</si>
  <si>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</si>
  <si>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</si>
  <si>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</si>
  <si>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</si>
  <si>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</si>
  <si>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</si>
  <si>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</si>
  <si>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</si>
  <si>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</si>
  <si>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</si>
  <si>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</si>
  <si>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</si>
  <si>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</si>
  <si>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</si>
  <si>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</si>
  <si>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</si>
  <si>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</si>
  <si>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</si>
  <si>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</si>
  <si>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</si>
  <si>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</si>
  <si>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</si>
  <si>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</si>
  <si>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</si>
  <si>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</si>
  <si>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</si>
  <si>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</si>
  <si>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</si>
  <si>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</si>
  <si>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</si>
  <si>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</si>
  <si>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</si>
  <si>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</si>
  <si>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</si>
  <si>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</si>
  <si>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</si>
  <si>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</si>
  <si>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</si>
  <si>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</si>
  <si>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</si>
  <si>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</si>
  <si>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</si>
  <si>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</si>
  <si>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</si>
  <si>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</si>
  <si>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</si>
  <si>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</si>
  <si>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</si>
  <si>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</si>
  <si>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</si>
  <si>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</si>
  <si>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</si>
  <si>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</si>
  <si>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</si>
  <si>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</si>
  <si>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</si>
  <si>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</si>
  <si>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</si>
  <si>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</si>
  <si>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</si>
  <si>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</si>
  <si>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</si>
  <si>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</si>
  <si>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</si>
  <si>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</si>
  <si>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</si>
  <si>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</si>
  <si>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</si>
  <si>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</si>
  <si>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</si>
  <si>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</si>
  <si>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</si>
  <si>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</si>
  <si>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</si>
  <si>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</si>
  <si>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</si>
  <si>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</si>
  <si>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</si>
  <si>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</si>
  <si>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</si>
  <si>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</si>
  <si>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</si>
  <si>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</si>
  <si>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</si>
  <si>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</si>
  <si>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</si>
  <si>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</si>
  <si>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</si>
  <si>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</si>
  <si>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</si>
  <si>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</si>
  <si>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</si>
  <si>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</si>
  <si>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</si>
  <si>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</si>
  <si>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</si>
  <si>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</si>
  <si>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</si>
  <si>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</si>
  <si>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</si>
  <si>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</si>
  <si>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</si>
  <si>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</si>
  <si>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</si>
  <si>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</si>
  <si>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</si>
  <si>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</si>
  <si>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</si>
  <si>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</si>
  <si>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</si>
  <si>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</si>
  <si>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</si>
  <si>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</si>
  <si>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</si>
  <si>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</si>
  <si>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</si>
  <si>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</si>
  <si>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</si>
  <si>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</si>
  <si>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</si>
  <si>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</si>
  <si>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</si>
  <si>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</si>
  <si>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</si>
  <si>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</si>
  <si>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</si>
  <si>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</si>
  <si>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</si>
  <si>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</si>
  <si>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</si>
  <si>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</si>
  <si>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</si>
  <si>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</si>
  <si>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</si>
  <si>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</si>
  <si>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</si>
  <si>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</si>
  <si>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</si>
  <si>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</si>
  <si>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</si>
  <si>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</si>
  <si>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</si>
  <si>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</si>
  <si>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</si>
  <si>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</si>
  <si>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</si>
  <si>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</si>
  <si>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</si>
  <si>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</si>
  <si>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</si>
  <si>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</si>
  <si>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</si>
  <si>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</si>
  <si>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</si>
  <si>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</si>
  <si>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</si>
  <si>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</si>
  <si>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</si>
  <si>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</si>
  <si>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</si>
  <si>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</si>
  <si>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</si>
  <si>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</si>
  <si>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</si>
  <si>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</si>
  <si>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</si>
  <si>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</si>
  <si>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</si>
  <si>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</si>
  <si>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</si>
  <si>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</si>
  <si>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</si>
  <si>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</si>
  <si>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</si>
  <si>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</si>
  <si>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</si>
  <si>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</si>
  <si>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</si>
  <si>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</si>
  <si>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</si>
  <si>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</si>
  <si>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</si>
  <si>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</si>
  <si>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</si>
  <si>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</si>
  <si>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</si>
  <si>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</si>
  <si>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</si>
  <si>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</si>
  <si>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</si>
  <si>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</si>
  <si>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</si>
  <si>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</si>
  <si>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</si>
  <si>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</si>
  <si>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</si>
  <si>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</si>
  <si>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</si>
  <si>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</si>
  <si>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</si>
  <si>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</si>
  <si>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</si>
  <si>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</si>
  <si>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</si>
  <si>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</si>
  <si>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</si>
  <si>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</si>
  <si>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</si>
  <si>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</si>
  <si>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</si>
  <si>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</si>
  <si>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</si>
  <si>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</si>
  <si>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</si>
  <si>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</si>
  <si>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</si>
  <si>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</si>
  <si>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</si>
  <si>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</si>
  <si>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</si>
  <si>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</si>
  <si>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</si>
  <si>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</si>
  <si>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</si>
  <si>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</si>
  <si>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</si>
  <si>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</si>
  <si>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</si>
  <si>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</si>
  <si>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</si>
  <si>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</si>
  <si>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</si>
  <si>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</si>
  <si>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</si>
  <si>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</si>
  <si>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</si>
  <si>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</si>
  <si>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</si>
  <si>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</si>
  <si>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</si>
  <si>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</si>
  <si>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</si>
  <si>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</si>
  <si>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</si>
  <si>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</si>
  <si>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</si>
  <si>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</si>
  <si>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</si>
  <si>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</si>
  <si>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</si>
  <si>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</si>
  <si>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</si>
  <si>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</si>
  <si>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</si>
  <si>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</si>
  <si>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</si>
  <si>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</si>
  <si>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</si>
  <si>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</si>
  <si>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</si>
  <si>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</si>
  <si>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</si>
  <si>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</si>
  <si>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</si>
  <si>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</si>
  <si>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</si>
  <si>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</si>
  <si>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</si>
  <si>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</si>
  <si>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</si>
  <si>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</si>
  <si>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</si>
  <si>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</si>
  <si>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</si>
  <si>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</si>
  <si>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</si>
  <si>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</si>
  <si>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</si>
  <si>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</si>
  <si>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</si>
  <si>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</si>
  <si>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</si>
  <si>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</si>
  <si>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</si>
  <si>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</si>
  <si>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</si>
  <si>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</si>
  <si>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</si>
  <si>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</si>
  <si>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</si>
  <si>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</si>
  <si>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</si>
  <si>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</si>
  <si>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</si>
  <si>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</si>
  <si>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</si>
  <si>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</si>
  <si>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</si>
  <si>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</si>
  <si>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</si>
  <si>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</si>
  <si>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</si>
  <si>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</si>
  <si>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</si>
  <si>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</si>
  <si>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</si>
  <si>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</si>
  <si>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</si>
  <si>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</si>
  <si>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</si>
  <si>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</si>
  <si>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</si>
  <si>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</si>
  <si>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</si>
  <si>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</si>
  <si>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</si>
  <si>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</si>
  <si>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</si>
  <si>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</si>
  <si>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</si>
  <si>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</si>
  <si>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</si>
  <si>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</si>
  <si>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</si>
  <si>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</si>
  <si>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</si>
  <si>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</si>
  <si>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</si>
  <si>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</si>
  <si>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</si>
  <si>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</si>
  <si>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</si>
  <si>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</si>
  <si>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</si>
  <si>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</si>
  <si>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</si>
  <si>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</si>
  <si>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</si>
  <si>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</si>
  <si>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</si>
  <si>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</si>
  <si>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</si>
  <si>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</si>
  <si>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</si>
  <si>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</si>
  <si>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</si>
  <si>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</si>
  <si>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</si>
  <si>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</si>
  <si>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</si>
  <si>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</si>
  <si>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</si>
  <si>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</si>
  <si>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</si>
  <si>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</si>
  <si>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</si>
  <si>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</si>
  <si>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</si>
  <si>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</si>
  <si>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</si>
  <si>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</si>
  <si>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</si>
  <si>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</si>
  <si>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</si>
  <si>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</si>
  <si>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</si>
  <si>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</si>
  <si>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</si>
  <si>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</si>
  <si>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</si>
  <si>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</si>
  <si>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</si>
  <si>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</si>
  <si>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</si>
  <si>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</si>
  <si>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</si>
  <si>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</si>
  <si>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</si>
  <si>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</si>
  <si>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</si>
  <si>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</si>
  <si>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</si>
  <si>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</si>
  <si>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</si>
  <si>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</si>
  <si>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</si>
  <si>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</si>
  <si>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</si>
  <si>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</si>
  <si>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</si>
  <si>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</si>
  <si>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</si>
  <si>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</si>
  <si>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</si>
  <si>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</si>
  <si>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</si>
  <si>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</si>
  <si>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</si>
  <si>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</si>
  <si>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</si>
  <si>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</si>
  <si>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</si>
  <si>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</si>
  <si>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</si>
  <si>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</si>
  <si>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</si>
  <si>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</si>
  <si>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</si>
  <si>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</si>
  <si>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</si>
  <si>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</si>
  <si>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</si>
  <si>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</si>
  <si>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</si>
  <si>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</si>
  <si>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</si>
  <si>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</si>
  <si>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</si>
  <si>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</si>
  <si>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</si>
  <si>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</si>
  <si>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</si>
  <si>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</si>
  <si>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</si>
  <si>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</si>
  <si>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</si>
  <si>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</si>
  <si>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</si>
  <si>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</si>
  <si>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</si>
  <si>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</si>
  <si>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</si>
  <si>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</si>
  <si>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</si>
  <si>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</si>
  <si>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</si>
  <si>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</si>
  <si>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</si>
  <si>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</si>
  <si>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</si>
  <si>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</si>
  <si>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</si>
  <si>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</si>
  <si>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</si>
  <si>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</si>
  <si>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</si>
  <si>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</si>
  <si>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</si>
  <si>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</si>
  <si>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</si>
  <si>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</si>
  <si>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</si>
  <si>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</si>
  <si>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</si>
  <si>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</si>
  <si>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</si>
  <si>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</si>
  <si>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</si>
  <si>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</si>
  <si>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</si>
  <si>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</si>
  <si>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</si>
  <si>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</si>
  <si>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</si>
  <si>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</si>
  <si>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</si>
  <si>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</si>
  <si>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</si>
  <si>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</si>
  <si>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</si>
  <si>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</si>
  <si>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</si>
  <si>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</si>
  <si>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</si>
  <si>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</si>
  <si>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</si>
  <si>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</si>
  <si>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</si>
  <si>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</si>
  <si>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</si>
  <si>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</si>
  <si>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</si>
  <si>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</si>
  <si>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</si>
  <si>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</si>
  <si>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</si>
  <si>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</si>
  <si>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</si>
  <si>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</si>
  <si>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</si>
  <si>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</si>
  <si>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</si>
  <si>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</si>
  <si>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</si>
  <si>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</si>
  <si>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</si>
  <si>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</si>
  <si>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</si>
  <si>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</si>
  <si>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</si>
  <si>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</si>
  <si>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</si>
  <si>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</si>
  <si>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</si>
  <si>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</si>
  <si>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</si>
  <si>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</si>
  <si>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</si>
  <si>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</si>
  <si>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</si>
  <si>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</si>
  <si>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</si>
  <si>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</si>
  <si>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</si>
  <si>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</si>
  <si>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</si>
  <si>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</si>
  <si>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</si>
  <si>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</si>
  <si>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</si>
  <si>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</si>
  <si>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</si>
  <si>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</si>
  <si>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</si>
  <si>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</si>
  <si>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</si>
  <si>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</si>
  <si>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</si>
  <si>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</si>
  <si>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</si>
  <si>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</si>
  <si>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</si>
  <si>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</si>
  <si>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</si>
  <si>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</si>
  <si>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</si>
  <si>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</si>
  <si>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</si>
  <si>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</si>
  <si>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</si>
  <si>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</si>
  <si>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</si>
  <si>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</si>
  <si>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</si>
  <si>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</si>
  <si>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</si>
  <si>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</si>
  <si>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</si>
  <si>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</si>
  <si>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</si>
  <si>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</si>
  <si>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</si>
  <si>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</si>
  <si>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</si>
  <si>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</si>
  <si>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</si>
  <si>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</si>
  <si>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</si>
  <si>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</si>
  <si>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</si>
  <si>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</si>
  <si>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</si>
  <si>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</si>
  <si>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</si>
  <si>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</si>
  <si>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</si>
  <si>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</si>
  <si>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</si>
  <si>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</si>
  <si>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</si>
  <si>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</si>
  <si>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</si>
  <si>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</si>
  <si>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</si>
  <si>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</si>
  <si>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</si>
  <si>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</si>
  <si>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</si>
  <si>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</si>
  <si>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</si>
  <si>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</si>
  <si>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</si>
  <si>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</si>
  <si>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</si>
  <si>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</si>
  <si>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</si>
  <si>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</si>
  <si>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</si>
  <si>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</si>
  <si>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</si>
  <si>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</si>
  <si>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</si>
  <si>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</si>
  <si>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</si>
  <si>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</si>
  <si>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</si>
  <si>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</si>
  <si>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</si>
  <si>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</si>
  <si>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</si>
  <si>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</si>
  <si>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</si>
  <si>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</si>
  <si>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</si>
  <si>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</si>
  <si>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</si>
  <si>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</si>
  <si>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</si>
  <si>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</si>
  <si>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</si>
  <si>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</si>
  <si>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</si>
  <si>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</si>
  <si>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</si>
  <si>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</si>
  <si>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</si>
  <si>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</si>
  <si>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</si>
  <si>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</si>
  <si>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</si>
  <si>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</si>
  <si>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</si>
  <si>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</si>
  <si>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</si>
  <si>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</si>
  <si>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</si>
  <si>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</si>
  <si>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</si>
  <si>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</si>
  <si>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</si>
  <si>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</si>
  <si>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</si>
  <si>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</si>
  <si>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</si>
  <si>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</si>
  <si>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</si>
  <si>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</si>
  <si>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</si>
  <si>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</si>
  <si>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</si>
  <si>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</si>
  <si>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</si>
  <si>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</si>
  <si>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</si>
  <si>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</si>
  <si>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</si>
  <si>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</si>
  <si>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</si>
  <si>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</si>
  <si>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</si>
  <si>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</si>
  <si>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</si>
  <si>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</si>
  <si>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</si>
  <si>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</si>
  <si>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</si>
  <si>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</si>
  <si>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</si>
  <si>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</si>
  <si>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</si>
  <si>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</si>
  <si>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</si>
  <si>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</si>
  <si>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</si>
  <si>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</si>
  <si>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</si>
  <si>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</si>
  <si>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</si>
  <si>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</si>
  <si>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</si>
  <si>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</si>
  <si>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</si>
  <si>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</si>
  <si>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</si>
  <si>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</si>
  <si>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</si>
  <si>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</si>
  <si>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</si>
  <si>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</si>
  <si>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</si>
  <si>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</si>
  <si>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</si>
  <si>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</si>
  <si>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</si>
  <si>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</si>
  <si>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</si>
  <si>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</si>
  <si>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</si>
  <si>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</si>
  <si>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</si>
  <si>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</si>
  <si>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</si>
  <si>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</si>
  <si>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</si>
  <si>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</si>
  <si>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</si>
  <si>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</si>
  <si>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</si>
  <si>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</si>
  <si>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</si>
  <si>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</si>
  <si>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</si>
  <si>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</si>
  <si>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</si>
  <si>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</si>
  <si>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</si>
  <si>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</si>
  <si>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</si>
  <si>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</si>
  <si>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</si>
  <si>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</si>
  <si>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</si>
  <si>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</si>
  <si>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</si>
  <si>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</si>
  <si>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</si>
  <si>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</si>
  <si>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</si>
  <si>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</si>
  <si>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</si>
  <si>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</si>
  <si>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</si>
  <si>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</si>
  <si>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</si>
  <si>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</si>
  <si>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</si>
  <si>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</si>
  <si>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</si>
  <si>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</si>
  <si>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</si>
  <si>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</si>
  <si>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</si>
  <si>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</si>
  <si>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</si>
  <si>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</si>
  <si>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</si>
  <si>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</si>
  <si>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</si>
  <si>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</si>
  <si>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</si>
  <si>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</si>
  <si>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</si>
  <si>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</si>
  <si>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</si>
  <si>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</si>
  <si>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</si>
  <si>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</si>
  <si>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</si>
  <si>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</si>
  <si>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</si>
  <si>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</si>
  <si>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</si>
  <si>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</si>
  <si>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</si>
  <si>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</si>
  <si>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</si>
  <si>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</si>
  <si>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</si>
  <si>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</si>
  <si>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</si>
  <si>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</si>
  <si>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</si>
  <si>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</si>
  <si>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</si>
  <si>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</si>
  <si>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</si>
  <si>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</si>
  <si>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</si>
  <si>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</si>
  <si>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</si>
  <si>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</si>
  <si>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</si>
  <si>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</si>
  <si>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</si>
  <si>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</si>
  <si>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</si>
  <si>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</si>
  <si>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</si>
  <si>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</si>
  <si>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</si>
  <si>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</si>
  <si>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</si>
  <si>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</si>
  <si>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</si>
  <si>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</si>
  <si>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</si>
  <si>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</si>
  <si>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</si>
  <si>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</si>
  <si>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</si>
  <si>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</si>
  <si>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</si>
  <si>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</si>
  <si>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</si>
  <si>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</si>
  <si>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</si>
  <si>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</si>
  <si>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</si>
  <si>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</si>
  <si>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</si>
  <si>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</si>
  <si>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</si>
  <si>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</si>
  <si>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</si>
  <si>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</si>
  <si>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</si>
  <si>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</si>
  <si>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</si>
  <si>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</si>
  <si>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</si>
  <si>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</si>
  <si>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</si>
  <si>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</si>
  <si>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</si>
  <si>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</si>
  <si>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</si>
  <si>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</si>
  <si>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</si>
  <si>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</si>
  <si>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</si>
  <si>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</si>
  <si>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</si>
  <si>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</si>
  <si>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</si>
  <si>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</si>
  <si>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</si>
  <si>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</si>
  <si>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</si>
  <si>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</si>
  <si>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</si>
  <si>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</si>
  <si>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</si>
  <si>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</si>
  <si>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</si>
  <si>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</si>
  <si>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</si>
  <si>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</si>
  <si>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</si>
  <si>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</si>
  <si>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</si>
  <si>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</si>
  <si>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</si>
  <si>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</si>
  <si>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</si>
  <si>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</si>
  <si>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</si>
  <si>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</si>
  <si>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</si>
  <si>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</si>
  <si>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</si>
  <si>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</si>
  <si>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</si>
  <si>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</si>
  <si>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</si>
  <si>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</si>
  <si>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</si>
  <si>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</si>
  <si>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</si>
  <si>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</si>
  <si>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</si>
  <si>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</si>
  <si>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</si>
  <si>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</si>
  <si>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</si>
  <si>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</si>
  <si>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</si>
  <si>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</si>
  <si>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</si>
  <si>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</si>
  <si>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</si>
  <si>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</si>
  <si>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</si>
  <si>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</si>
  <si>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</si>
  <si>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</si>
  <si>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</si>
  <si>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</si>
  <si>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</si>
  <si>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</si>
  <si>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</si>
  <si>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</si>
  <si>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</si>
  <si>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</si>
  <si>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</si>
  <si>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</si>
  <si>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</si>
  <si>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</si>
  <si>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</si>
  <si>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</si>
  <si>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</si>
  <si>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</si>
  <si>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</si>
  <si>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</si>
  <si>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</si>
  <si>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</si>
  <si>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</si>
  <si>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</si>
  <si>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</si>
  <si>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</si>
  <si>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</si>
  <si>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</si>
  <si>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</si>
  <si>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</si>
  <si>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</si>
  <si>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</si>
  <si>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</si>
  <si>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</si>
  <si>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</si>
  <si>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</si>
  <si>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</si>
  <si>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</si>
  <si>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</si>
  <si>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</si>
  <si>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</si>
  <si>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</si>
  <si>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</si>
  <si>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</si>
  <si>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</si>
  <si>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</si>
  <si>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</si>
  <si>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</si>
  <si>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</si>
  <si>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</si>
  <si>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</si>
  <si>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</si>
  <si>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</si>
  <si>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</si>
  <si>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</si>
  <si>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</si>
  <si>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</si>
  <si>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</si>
  <si>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</si>
  <si>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</si>
  <si>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</si>
  <si>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</si>
  <si>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</si>
  <si>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</si>
  <si>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</si>
  <si>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</si>
  <si>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</si>
  <si>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</si>
  <si>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</si>
  <si>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</si>
  <si>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</si>
  <si>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</si>
  <si>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</si>
  <si>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</si>
  <si>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</si>
  <si>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</si>
  <si>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</si>
  <si>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</si>
  <si>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</si>
  <si>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</si>
  <si>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</si>
  <si>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</si>
  <si>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</si>
  <si>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</si>
  <si>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</si>
  <si>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</si>
  <si>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</si>
  <si>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</si>
  <si>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</si>
  <si>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</si>
  <si>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</si>
  <si>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</si>
  <si>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</si>
  <si>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</si>
  <si>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</si>
  <si>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</si>
  <si>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</si>
  <si>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</si>
  <si>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</si>
  <si>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</si>
  <si>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</si>
  <si>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</si>
  <si>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</si>
  <si>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</si>
  <si>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</si>
  <si>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</si>
  <si>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</si>
  <si>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</si>
  <si>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</si>
  <si>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</si>
  <si>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</si>
  <si>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</si>
  <si>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</si>
  <si>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</si>
  <si>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</si>
  <si>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</si>
  <si>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</si>
  <si>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</si>
  <si>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</si>
  <si>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</si>
  <si>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</si>
  <si>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</si>
  <si>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</si>
  <si>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</si>
  <si>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</si>
  <si>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</si>
  <si>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</si>
  <si>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</si>
  <si>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</si>
  <si>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</si>
  <si>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</si>
  <si>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</si>
  <si>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</si>
  <si>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</si>
  <si>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</si>
  <si>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</si>
  <si>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</si>
  <si>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</si>
  <si>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</si>
  <si>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</si>
  <si>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</si>
  <si>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</si>
  <si>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</si>
  <si>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</si>
  <si>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</si>
  <si>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</si>
  <si>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</si>
  <si>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</si>
  <si>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</si>
  <si>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</si>
  <si>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</si>
  <si>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</si>
  <si>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</si>
  <si>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</si>
  <si>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</si>
  <si>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</si>
  <si>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</si>
  <si>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</si>
  <si>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</si>
  <si>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</si>
  <si>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</si>
  <si>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</si>
  <si>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</si>
  <si>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</si>
  <si>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</si>
  <si>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</si>
  <si>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</si>
  <si>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</si>
  <si>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</si>
  <si>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</si>
  <si>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</si>
  <si>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</si>
  <si>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</si>
  <si>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</si>
  <si>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</si>
  <si>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</si>
  <si>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</si>
  <si>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</si>
  <si>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</si>
  <si>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</si>
  <si>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</si>
  <si>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</si>
  <si>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</si>
  <si>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</si>
  <si>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</si>
  <si>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</si>
  <si>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</si>
  <si>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</si>
  <si>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</si>
  <si>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</si>
  <si>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</si>
  <si>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</si>
  <si>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</si>
  <si>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</si>
  <si>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</si>
  <si>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</si>
  <si>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</si>
  <si>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</si>
  <si>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</si>
  <si>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</si>
  <si>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</si>
  <si>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</si>
  <si>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</si>
  <si>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</si>
  <si>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</si>
  <si>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</si>
  <si>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</si>
  <si>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</si>
  <si>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</si>
  <si>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</si>
  <si>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</si>
  <si>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</si>
  <si>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</si>
  <si>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</si>
  <si>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</si>
  <si>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</si>
  <si>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</si>
  <si>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</si>
  <si>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</si>
  <si>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</si>
  <si>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</si>
  <si>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</si>
  <si>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</si>
  <si>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</si>
  <si>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</si>
  <si>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</si>
  <si>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</si>
  <si>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</si>
  <si>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</si>
  <si>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</si>
  <si>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</si>
  <si>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</si>
  <si>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</si>
  <si>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</si>
  <si>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</si>
  <si>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</si>
  <si>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</si>
  <si>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</si>
  <si>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</si>
  <si>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</si>
  <si>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</si>
  <si>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</si>
  <si>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</si>
  <si>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</si>
  <si>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</si>
  <si>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</si>
  <si>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</si>
  <si>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</si>
  <si>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</si>
  <si>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</si>
  <si>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</si>
  <si>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</si>
  <si>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</si>
  <si>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</si>
  <si>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</si>
  <si>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</si>
  <si>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</si>
  <si>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</si>
  <si>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</si>
  <si>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</si>
  <si>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</si>
  <si>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</si>
  <si>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</si>
  <si>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</si>
  <si>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</si>
  <si>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</si>
  <si>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</si>
  <si>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</si>
  <si>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</si>
  <si>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</si>
  <si>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</si>
  <si>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</si>
  <si>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</si>
  <si>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</si>
  <si>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</si>
  <si>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</si>
  <si>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</si>
  <si>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</si>
  <si>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</si>
  <si>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</si>
  <si>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</si>
  <si>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</si>
  <si>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</si>
  <si>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</si>
  <si>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</si>
  <si>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</si>
  <si>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</si>
  <si>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</si>
  <si>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</si>
  <si>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</si>
  <si>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</si>
  <si>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</si>
  <si>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</si>
  <si>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</si>
  <si>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</si>
  <si>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</si>
  <si>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</si>
  <si>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</si>
  <si>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</si>
  <si>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</si>
  <si>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</si>
  <si>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</si>
  <si>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</si>
  <si>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</si>
  <si>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</si>
  <si>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</si>
  <si>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</si>
  <si>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</si>
  <si>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</si>
  <si>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</si>
  <si>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</si>
  <si>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</si>
  <si>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</si>
  <si>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</si>
  <si>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</si>
  <si>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</si>
  <si>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</si>
  <si>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</si>
  <si>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</si>
  <si>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</si>
  <si>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</si>
  <si>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</si>
  <si>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</si>
  <si>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</si>
  <si>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</si>
  <si>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</si>
  <si>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</si>
  <si>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</si>
  <si>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</si>
  <si>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</si>
  <si>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</si>
  <si>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</si>
  <si>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</si>
  <si>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</si>
  <si>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</si>
  <si>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</si>
  <si>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</si>
  <si>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</si>
  <si>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</si>
  <si>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</si>
  <si>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</si>
  <si>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</si>
  <si>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</si>
  <si>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</si>
  <si>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</si>
  <si>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</si>
  <si>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</si>
  <si>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</si>
  <si>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</si>
  <si>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</si>
  <si>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</si>
  <si>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</si>
  <si>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</si>
  <si>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</si>
  <si>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</si>
  <si>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</si>
  <si>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</si>
  <si>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</si>
  <si>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</si>
  <si>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</si>
  <si>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</si>
  <si>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</si>
  <si>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</si>
  <si>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</si>
  <si>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</si>
  <si>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</si>
  <si>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</si>
  <si>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</si>
  <si>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</si>
  <si>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</si>
  <si>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</si>
  <si>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</si>
  <si>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</si>
  <si>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</si>
  <si>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</si>
  <si>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</si>
  <si>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</si>
  <si>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</si>
  <si>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</si>
  <si>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</si>
  <si>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</si>
  <si>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</si>
  <si>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</si>
  <si>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</si>
  <si>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</si>
  <si>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</si>
  <si>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</si>
  <si>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</si>
  <si>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</si>
  <si>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</si>
  <si>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</si>
  <si>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</si>
  <si>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</si>
  <si>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</si>
  <si>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</si>
  <si>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</si>
  <si>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</si>
  <si>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</si>
  <si>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</si>
  <si>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</si>
  <si>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</si>
  <si>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</si>
  <si>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</si>
  <si>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</si>
  <si>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</si>
  <si>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</si>
  <si>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</si>
  <si>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</si>
  <si>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</si>
  <si>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</si>
  <si>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</si>
  <si>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</si>
  <si>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</si>
  <si>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</si>
  <si>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</si>
  <si>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</si>
  <si>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</si>
  <si>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</si>
  <si>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</si>
  <si>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</si>
  <si>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</si>
  <si>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</si>
  <si>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</si>
  <si>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</si>
  <si>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</si>
  <si>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</si>
  <si>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</si>
  <si>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</si>
  <si>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</si>
  <si>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</si>
  <si>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</si>
  <si>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</si>
  <si>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</si>
  <si>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</si>
  <si>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</si>
  <si>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</si>
  <si>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</si>
  <si>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</si>
  <si>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</si>
  <si>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</si>
  <si>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</si>
  <si>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</si>
  <si>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</si>
  <si>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</si>
  <si>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</si>
  <si>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</si>
  <si>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</si>
  <si>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</si>
  <si>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</si>
  <si>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</si>
  <si>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</si>
  <si>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</si>
  <si>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</si>
  <si>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</si>
  <si>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</si>
  <si>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</si>
  <si>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</si>
  <si>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</si>
  <si>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</si>
  <si>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</si>
  <si>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</si>
  <si>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</si>
  <si>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</si>
  <si>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</si>
  <si>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</si>
  <si>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</si>
  <si>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</si>
  <si>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</si>
  <si>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</si>
  <si>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</si>
  <si>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</si>
  <si>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</si>
  <si>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</si>
  <si>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</si>
  <si>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</si>
  <si>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</si>
  <si>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</si>
  <si>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</si>
  <si>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</si>
  <si>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</si>
  <si>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</si>
  <si>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</si>
  <si>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</si>
  <si>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</si>
  <si>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</si>
  <si>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</si>
  <si>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</si>
  <si>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</si>
  <si>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</si>
  <si>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</si>
  <si>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</si>
  <si>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</si>
  <si>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</si>
  <si>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</si>
  <si>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</si>
  <si>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</si>
  <si>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</si>
  <si>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</si>
  <si>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</si>
  <si>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</si>
  <si>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</si>
  <si>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</si>
  <si>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</si>
  <si>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</si>
  <si>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</si>
  <si>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</si>
  <si>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</si>
  <si>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</si>
  <si>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</si>
  <si>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</si>
  <si>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</si>
  <si>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</si>
  <si>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</si>
  <si>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</si>
  <si>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</si>
  <si>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</si>
  <si>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</si>
  <si>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</si>
  <si>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</si>
  <si>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</si>
  <si>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</si>
  <si>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</si>
  <si>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</si>
  <si>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</si>
  <si>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</si>
  <si>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</si>
  <si>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</si>
  <si>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</si>
  <si>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</si>
  <si>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</si>
  <si>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</si>
  <si>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</si>
  <si>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</si>
  <si>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</si>
  <si>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</si>
  <si>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</si>
  <si>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</si>
  <si>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</si>
  <si>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</si>
  <si>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</si>
  <si>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</si>
  <si>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</si>
  <si>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</si>
  <si>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</si>
  <si>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</si>
  <si>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</si>
  <si>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</si>
  <si>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</si>
  <si>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</si>
  <si>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</si>
  <si>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</si>
  <si>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</si>
  <si>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</si>
  <si>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</si>
  <si>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</si>
  <si>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</si>
  <si>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</si>
  <si>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</si>
  <si>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</si>
  <si>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</si>
  <si>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</si>
  <si>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</si>
  <si>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</si>
  <si>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</si>
  <si>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</si>
  <si>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</si>
  <si>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</si>
  <si>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</si>
  <si>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</si>
  <si>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</si>
  <si>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</si>
  <si>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</si>
  <si>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</si>
  <si>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</si>
  <si>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</si>
  <si>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</si>
  <si>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</si>
  <si>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</si>
  <si>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</si>
  <si>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</si>
  <si>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</si>
  <si>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</si>
  <si>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</si>
  <si>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</si>
  <si>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</si>
  <si>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</si>
  <si>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</si>
  <si>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</si>
  <si>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</si>
  <si>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</si>
  <si>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</si>
  <si>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</si>
  <si>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</si>
  <si>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</si>
  <si>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</si>
  <si>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</si>
  <si>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</si>
  <si>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</si>
  <si>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</si>
  <si>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</si>
  <si>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</si>
  <si>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</si>
  <si>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</si>
  <si>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</si>
  <si>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</si>
  <si>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</si>
  <si>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</si>
  <si>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</si>
  <si>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</si>
  <si>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</si>
  <si>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</si>
  <si>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</si>
  <si>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</si>
  <si>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</si>
  <si>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</si>
  <si>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</si>
  <si>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</si>
  <si>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</si>
  <si>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</si>
  <si>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</si>
  <si>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</si>
  <si>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</si>
  <si>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</si>
  <si>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</si>
  <si>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</si>
  <si>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</si>
  <si>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</si>
  <si>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</si>
  <si>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</si>
  <si>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</si>
  <si>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</si>
  <si>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</si>
  <si>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</si>
  <si>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</si>
  <si>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</si>
  <si>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</si>
  <si>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</si>
  <si>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</si>
  <si>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</si>
  <si>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</si>
  <si>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</si>
  <si>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</si>
  <si>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</si>
  <si>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</si>
  <si>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</si>
  <si>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</si>
  <si>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</si>
  <si>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</si>
  <si>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</si>
  <si>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</si>
  <si>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</si>
  <si>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</si>
  <si>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</si>
  <si>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</si>
  <si>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</si>
  <si>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</si>
  <si>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</si>
  <si>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</si>
  <si>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</si>
  <si>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</si>
  <si>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</si>
  <si>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</si>
  <si>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</si>
  <si>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</si>
  <si>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</si>
  <si>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</si>
  <si>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</si>
  <si>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</si>
  <si>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</si>
  <si>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</si>
  <si>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</si>
  <si>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</si>
  <si>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</si>
  <si>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</si>
  <si>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</si>
  <si>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</si>
  <si>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</si>
  <si>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</si>
  <si>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</si>
  <si>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</si>
  <si>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</si>
  <si>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</si>
  <si>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</si>
  <si>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</si>
  <si>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</si>
  <si>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</si>
  <si>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</si>
  <si>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</si>
  <si>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</si>
  <si>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</si>
  <si>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</si>
  <si>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</si>
  <si>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</si>
  <si>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</si>
  <si>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</si>
  <si>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</si>
  <si>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</si>
  <si>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</si>
  <si>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</si>
  <si>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</si>
  <si>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</si>
  <si>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</si>
  <si>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</si>
  <si>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</si>
  <si>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</si>
  <si>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</si>
  <si>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</si>
  <si>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</si>
  <si>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</si>
  <si>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</si>
  <si>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</si>
  <si>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</si>
  <si>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</si>
  <si>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</si>
  <si>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</si>
  <si>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</si>
  <si>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</si>
  <si>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</si>
  <si>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</si>
  <si>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</si>
  <si>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</si>
  <si>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</si>
  <si>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</si>
  <si>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</si>
  <si>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</si>
  <si>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</si>
  <si>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</si>
  <si>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</si>
  <si>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</si>
  <si>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</si>
  <si>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</si>
  <si>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</si>
  <si>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</si>
  <si>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</si>
  <si>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</si>
  <si>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</si>
  <si>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</si>
  <si>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</si>
  <si>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</si>
  <si>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</si>
  <si>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</si>
  <si>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</si>
  <si>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</si>
  <si>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</si>
  <si>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</si>
  <si>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</si>
  <si>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</si>
  <si>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</si>
  <si>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</si>
  <si>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</si>
  <si>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</si>
  <si>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</si>
  <si>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</si>
  <si>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</si>
  <si>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</si>
  <si>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</si>
  <si>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</si>
  <si>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</si>
  <si>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</si>
  <si>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</si>
  <si>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</si>
  <si>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</si>
  <si>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</si>
  <si>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</si>
  <si>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</si>
  <si>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</si>
  <si>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</si>
  <si>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</si>
  <si>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</si>
  <si>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</si>
  <si>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</si>
  <si>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</si>
  <si>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</si>
  <si>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</si>
  <si>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</si>
  <si>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</si>
  <si>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</si>
  <si>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</si>
  <si>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</si>
  <si>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</si>
  <si>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</si>
  <si>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</si>
  <si>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</si>
  <si>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</si>
  <si>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</si>
  <si>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</si>
  <si>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</si>
  <si>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</si>
  <si>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</si>
  <si>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</si>
  <si>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</si>
  <si>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</si>
  <si>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</si>
  <si>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</si>
  <si>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</si>
  <si>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</si>
  <si>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</si>
  <si>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</si>
  <si>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</si>
  <si>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</si>
  <si>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</si>
  <si>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</si>
  <si>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</si>
  <si>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</si>
  <si>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</si>
  <si>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</si>
  <si>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</si>
  <si>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</si>
  <si>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</si>
  <si>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</si>
  <si>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</si>
  <si>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</si>
  <si>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</si>
  <si>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</si>
  <si>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</si>
  <si>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</si>
  <si>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</si>
  <si>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</si>
  <si>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</si>
  <si>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</si>
  <si>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</si>
  <si>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</si>
  <si>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</si>
  <si>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</si>
  <si>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</si>
  <si>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</si>
  <si>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</si>
  <si>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</si>
  <si>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</si>
  <si>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</si>
  <si>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</si>
  <si>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</si>
  <si>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</si>
  <si>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</si>
  <si>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</si>
  <si>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</si>
  <si>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</si>
  <si>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</si>
  <si>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</si>
  <si>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</si>
  <si>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</si>
  <si>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</si>
  <si>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</si>
  <si>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</si>
  <si>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</si>
  <si>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</si>
  <si>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</si>
  <si>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</si>
  <si>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</si>
  <si>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</si>
  <si>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</si>
  <si>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</si>
  <si>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</si>
  <si>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</si>
  <si>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</si>
  <si>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</si>
  <si>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</si>
  <si>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</si>
  <si>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</si>
  <si>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</si>
  <si>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</si>
  <si>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</si>
  <si>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</si>
  <si>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</si>
  <si>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</si>
  <si>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</si>
  <si>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</si>
  <si>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</si>
  <si>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</si>
  <si>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</si>
  <si>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</si>
  <si>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</si>
  <si>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</si>
  <si>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</si>
  <si>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</si>
  <si>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</si>
  <si>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</si>
  <si>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</si>
  <si>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</si>
  <si>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</si>
  <si>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</si>
  <si>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</si>
  <si>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</si>
  <si>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</si>
  <si>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</si>
  <si>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</si>
  <si>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</si>
  <si>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</si>
  <si>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</si>
  <si>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</si>
  <si>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</si>
  <si>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</si>
  <si>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</si>
  <si>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</si>
  <si>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</si>
  <si>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</si>
  <si>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</si>
  <si>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</si>
  <si>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</si>
  <si>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</si>
  <si>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</si>
  <si>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</si>
  <si>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</si>
  <si>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</si>
  <si>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</si>
  <si>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</si>
  <si>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</si>
  <si>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</si>
  <si>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</si>
  <si>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</si>
  <si>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</si>
  <si>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</si>
  <si>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</si>
  <si>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</si>
  <si>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</si>
  <si>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</si>
  <si>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</si>
  <si>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</si>
  <si>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</si>
  <si>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</si>
  <si>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</si>
  <si>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</si>
  <si>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</si>
  <si>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</si>
  <si>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</si>
  <si>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</si>
  <si>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</si>
  <si>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</si>
  <si>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</si>
  <si>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</si>
  <si>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</si>
  <si>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</si>
  <si>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</si>
  <si>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</si>
  <si>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</si>
  <si>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</si>
  <si>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</si>
  <si>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</si>
  <si>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</si>
  <si>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</si>
  <si>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</si>
  <si>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</si>
  <si>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</si>
  <si>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</si>
  <si>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</si>
  <si>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</si>
  <si>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</si>
  <si>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</si>
  <si>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</si>
  <si>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</si>
  <si>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</si>
  <si>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</si>
  <si>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</si>
  <si>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</si>
  <si>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</si>
  <si>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</si>
  <si>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</si>
  <si>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</si>
  <si>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</si>
  <si>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</si>
  <si>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</si>
  <si>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</si>
  <si>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</si>
  <si>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</si>
  <si>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</si>
  <si>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</si>
  <si>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</si>
  <si>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</si>
  <si>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</si>
  <si>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</si>
  <si>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</si>
  <si>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</si>
  <si>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</si>
  <si>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</si>
  <si>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</si>
  <si>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</si>
  <si>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</si>
  <si>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</si>
  <si>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</si>
  <si>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</si>
  <si>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</si>
  <si>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</si>
  <si>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</si>
  <si>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</si>
  <si>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</si>
  <si>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</si>
  <si>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</si>
  <si>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</si>
  <si>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</si>
  <si>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</si>
  <si>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</si>
  <si>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</si>
  <si>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</si>
  <si>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</si>
  <si>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</si>
  <si>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</si>
  <si>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</si>
  <si>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</si>
  <si>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</si>
  <si>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</si>
  <si>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</si>
  <si>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</si>
  <si>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</si>
  <si>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</si>
  <si>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</si>
  <si>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</si>
  <si>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</si>
  <si>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</si>
  <si>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</si>
  <si>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</si>
  <si>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</si>
  <si>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</si>
  <si>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</si>
  <si>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</si>
  <si>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</si>
  <si>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</si>
  <si>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</si>
  <si>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</si>
  <si>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</si>
  <si>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</si>
  <si>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</si>
  <si>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</si>
  <si>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</si>
  <si>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</si>
  <si>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</si>
  <si>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</si>
  <si>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</si>
  <si>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</si>
  <si>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</si>
  <si>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</si>
  <si>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</si>
  <si>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</si>
  <si>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</si>
  <si>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</si>
  <si>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</si>
  <si>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</si>
  <si>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</si>
  <si>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</si>
  <si>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</si>
  <si>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</si>
  <si>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</si>
  <si>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</si>
  <si>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</si>
  <si>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</si>
  <si>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</si>
  <si>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</si>
  <si>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</si>
  <si>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</si>
  <si>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</si>
  <si>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</si>
  <si>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</si>
  <si>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</si>
  <si>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</si>
  <si>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</si>
  <si>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</si>
  <si>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</si>
  <si>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</si>
  <si>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</si>
  <si>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</si>
  <si>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</si>
  <si>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</si>
  <si>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</si>
  <si>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</si>
  <si>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</si>
  <si>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</si>
  <si>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</si>
  <si>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</si>
  <si>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</si>
  <si>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</si>
  <si>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</si>
  <si>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</si>
  <si>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</si>
  <si>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</si>
  <si>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</si>
  <si>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</si>
  <si>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</si>
  <si>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</si>
  <si>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</si>
  <si>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</si>
  <si>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</si>
  <si>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</si>
  <si>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</si>
  <si>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</si>
  <si>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</si>
  <si>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</si>
  <si>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</si>
  <si>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</si>
  <si>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</si>
  <si>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</si>
  <si>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</si>
  <si>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</si>
  <si>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</si>
  <si>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</si>
  <si>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</si>
  <si>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</si>
  <si>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</si>
  <si>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</si>
  <si>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</si>
  <si>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</si>
  <si>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</si>
  <si>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</si>
  <si>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</si>
  <si>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</si>
  <si>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</si>
  <si>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</si>
  <si>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</si>
  <si>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</si>
  <si>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</si>
  <si>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</si>
  <si>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</si>
  <si>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</si>
  <si>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</si>
  <si>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</si>
  <si>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</si>
  <si>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</si>
  <si>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</si>
  <si>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</si>
  <si>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</si>
  <si>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</si>
  <si>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</si>
  <si>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</si>
  <si>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</si>
  <si>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</si>
  <si>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</si>
  <si>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</si>
  <si>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</si>
  <si>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</si>
  <si>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</si>
  <si>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</si>
  <si>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</si>
  <si>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</si>
  <si>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</si>
  <si>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</si>
  <si>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</si>
  <si>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</si>
  <si>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</si>
  <si>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</si>
  <si>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</si>
  <si>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</si>
  <si>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</si>
  <si>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</si>
  <si>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</si>
  <si>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</si>
  <si>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</si>
  <si>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</si>
  <si>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</si>
  <si>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</si>
  <si>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</si>
  <si>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</si>
  <si>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</si>
  <si>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</si>
  <si>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</si>
  <si>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</si>
  <si>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</si>
  <si>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</si>
  <si>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</si>
  <si>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</si>
  <si>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</si>
  <si>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</si>
  <si>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</si>
  <si>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</si>
  <si>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</si>
  <si>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</si>
  <si>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</si>
  <si>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</si>
  <si>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</si>
  <si>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</si>
  <si>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</si>
  <si>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</si>
  <si>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</si>
  <si>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</si>
  <si>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</si>
  <si>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</si>
  <si>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</si>
  <si>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</si>
  <si>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</si>
  <si>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</si>
  <si>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</si>
  <si>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</si>
  <si>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</si>
  <si>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</si>
  <si>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</si>
  <si>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</si>
  <si>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</si>
  <si>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</si>
  <si>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</si>
  <si>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</si>
  <si>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</si>
  <si>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</si>
  <si>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</si>
  <si>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</si>
  <si>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</si>
  <si>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</si>
  <si>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</si>
  <si>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</si>
  <si>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</si>
  <si>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</si>
  <si>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</si>
  <si>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</si>
  <si>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</si>
  <si>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</si>
  <si>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</si>
  <si>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</si>
  <si>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</si>
  <si>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</si>
  <si>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</si>
  <si>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</si>
  <si>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</si>
  <si>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</si>
  <si>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</si>
  <si>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</si>
  <si>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</si>
  <si>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</si>
  <si>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</si>
  <si>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</si>
  <si>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</si>
  <si>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</si>
  <si>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</si>
  <si>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</si>
  <si>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</si>
  <si>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</si>
  <si>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</si>
  <si>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</si>
  <si>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</si>
  <si>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</si>
  <si>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</si>
  <si>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</si>
  <si>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</si>
  <si>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</si>
  <si>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</si>
  <si>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</si>
  <si>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</si>
  <si>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</si>
  <si>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</si>
  <si>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</si>
  <si>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</si>
  <si>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</si>
  <si>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</si>
  <si>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</si>
  <si>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</si>
  <si>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</si>
  <si>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</si>
  <si>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</si>
  <si>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</si>
  <si>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</si>
  <si>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</si>
  <si>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</si>
  <si>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</si>
  <si>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</si>
  <si>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</si>
  <si>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</si>
  <si>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</si>
  <si>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</si>
  <si>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</si>
  <si>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</si>
  <si>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</si>
  <si>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</si>
  <si>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</si>
  <si>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</si>
  <si>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</si>
  <si>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</si>
  <si>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</si>
  <si>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</si>
  <si>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</si>
  <si>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</si>
  <si>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</si>
  <si>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</si>
  <si>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</si>
  <si>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</si>
  <si>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</si>
  <si>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</si>
  <si>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</si>
  <si>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</si>
  <si>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</si>
  <si>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</si>
  <si>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</si>
  <si>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</si>
  <si>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</si>
  <si>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</si>
  <si>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</si>
  <si>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</si>
  <si>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</si>
  <si>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</si>
  <si>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</si>
  <si>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</si>
  <si>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</si>
  <si>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</si>
  <si>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</si>
  <si>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</si>
  <si>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</si>
  <si>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</si>
  <si>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</si>
  <si>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</si>
  <si>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</si>
  <si>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</si>
  <si>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</si>
  <si>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</si>
  <si>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</si>
  <si>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</si>
  <si>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</si>
  <si>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</si>
  <si>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</si>
  <si>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</si>
  <si>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</si>
  <si>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</si>
  <si>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</si>
  <si>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</si>
  <si>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</si>
  <si>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</si>
  <si>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</si>
  <si>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</si>
  <si>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</si>
  <si>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</si>
  <si>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</si>
  <si>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</si>
  <si>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</si>
  <si>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</si>
  <si>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</si>
  <si>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</si>
  <si>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</si>
  <si>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</si>
  <si>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</si>
  <si>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</si>
  <si>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</si>
  <si>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</si>
  <si>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</si>
  <si>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</si>
  <si>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</si>
  <si>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</si>
  <si>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</si>
  <si>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</si>
  <si>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</si>
  <si>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</si>
  <si>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</si>
  <si>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</si>
  <si>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</si>
  <si>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</si>
  <si>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</si>
  <si>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</si>
  <si>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</si>
  <si>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</si>
  <si>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</si>
  <si>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</si>
  <si>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</si>
  <si>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</si>
  <si>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</si>
  <si>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</si>
  <si>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</si>
  <si>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</si>
  <si>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</si>
  <si>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</si>
  <si>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</si>
  <si>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</si>
  <si>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</si>
  <si>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</si>
  <si>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</si>
  <si>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</si>
  <si>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</si>
  <si>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</si>
  <si>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</si>
  <si>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</si>
  <si>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</si>
  <si>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</si>
  <si>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</si>
  <si>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</si>
  <si>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</si>
  <si>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</si>
  <si>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</si>
  <si>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</si>
  <si>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</si>
  <si>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</si>
  <si>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</si>
  <si>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</si>
  <si>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</si>
  <si>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</si>
  <si>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</si>
  <si>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</si>
  <si>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</si>
  <si>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</si>
  <si>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</si>
  <si>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</si>
  <si>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</si>
  <si>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</si>
  <si>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</si>
  <si>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</si>
  <si>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</si>
  <si>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</si>
  <si>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</si>
  <si>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</si>
  <si>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</si>
  <si>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</si>
  <si>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</si>
  <si>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</si>
  <si>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</si>
  <si>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</si>
  <si>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</si>
  <si>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</si>
  <si>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</si>
  <si>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</si>
  <si>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</si>
  <si>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</si>
  <si>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</si>
  <si>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</si>
  <si>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</si>
  <si>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</si>
  <si>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</si>
  <si>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</si>
  <si>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</si>
  <si>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</si>
  <si>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</si>
  <si>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</si>
  <si>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</si>
  <si>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</si>
  <si>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</si>
  <si>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</si>
  <si>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</si>
  <si>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</si>
  <si>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</si>
  <si>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</si>
  <si>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</si>
  <si>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</si>
  <si>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</si>
  <si>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</si>
  <si>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</si>
  <si>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</si>
  <si>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</si>
  <si>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</si>
  <si>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</si>
  <si>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</si>
  <si>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</si>
  <si>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</si>
  <si>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</si>
  <si>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</si>
  <si>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</si>
  <si>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</si>
  <si>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</si>
  <si>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</si>
  <si>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</si>
  <si>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</si>
  <si>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</si>
  <si>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</si>
  <si>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</si>
  <si>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</si>
  <si>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</si>
  <si>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</si>
  <si>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</si>
  <si>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</si>
  <si>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</si>
  <si>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</si>
  <si>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</si>
  <si>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</si>
  <si>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</si>
  <si>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</si>
  <si>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</si>
  <si>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</si>
  <si>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</si>
  <si>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</si>
  <si>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</si>
  <si>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</si>
  <si>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</si>
  <si>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</si>
  <si>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</si>
  <si>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</si>
  <si>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</si>
  <si>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</si>
  <si>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</si>
  <si>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</si>
  <si>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</si>
  <si>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</si>
  <si>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</si>
  <si>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</si>
  <si>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</si>
  <si>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</si>
  <si>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</si>
  <si>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</si>
  <si>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</si>
  <si>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</si>
  <si>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</si>
  <si>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</si>
  <si>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</si>
  <si>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</si>
  <si>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</si>
  <si>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</si>
  <si>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</si>
  <si>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</si>
  <si>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</si>
  <si>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</si>
  <si>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</si>
  <si>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</si>
  <si>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</si>
  <si>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</si>
  <si>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</si>
  <si>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</si>
  <si>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</si>
  <si>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</si>
  <si>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</si>
  <si>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</si>
  <si>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</si>
  <si>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</si>
  <si>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</si>
  <si>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</si>
  <si>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</si>
  <si>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</si>
  <si>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</si>
  <si>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</si>
  <si>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</si>
  <si>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</si>
  <si>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</si>
  <si>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</si>
  <si>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</si>
  <si>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</si>
  <si>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</si>
  <si>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</si>
  <si>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</si>
  <si>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</si>
  <si>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</si>
  <si>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</si>
  <si>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</si>
  <si>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</si>
  <si>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</si>
  <si>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</si>
  <si>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</si>
  <si>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</si>
  <si>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</si>
  <si>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</si>
  <si>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</si>
  <si>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</si>
  <si>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</si>
  <si>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</si>
  <si>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</si>
  <si>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</si>
  <si>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</si>
  <si>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</si>
  <si>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</si>
  <si>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</si>
  <si>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</si>
  <si>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</si>
  <si>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</si>
  <si>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</si>
  <si>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</si>
  <si>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</si>
  <si>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</si>
  <si>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</si>
  <si>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</si>
  <si>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</si>
  <si>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</si>
  <si>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</si>
  <si>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</si>
  <si>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</si>
  <si>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</si>
  <si>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</si>
  <si>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</si>
  <si>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</si>
  <si>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</si>
  <si>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</si>
  <si>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</si>
  <si>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</si>
  <si>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</si>
  <si>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</si>
  <si>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</si>
  <si>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</si>
  <si>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</si>
  <si>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</si>
  <si>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</si>
  <si>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</si>
  <si>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</si>
  <si>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</si>
  <si>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</si>
  <si>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</si>
  <si>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</si>
  <si>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</si>
  <si>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</si>
  <si>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</si>
  <si>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</si>
  <si>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</si>
  <si>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</si>
  <si>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</si>
  <si>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</si>
  <si>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</si>
  <si>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</si>
  <si>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</si>
  <si>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</si>
  <si>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</si>
  <si>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</si>
  <si>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</si>
  <si>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</si>
  <si>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</si>
  <si>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</si>
  <si>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</si>
  <si>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</si>
  <si>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</si>
  <si>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</si>
  <si>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</si>
  <si>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</si>
  <si>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</si>
  <si>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</si>
  <si>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</si>
  <si>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</si>
  <si>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</si>
  <si>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</si>
  <si>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</si>
  <si>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</si>
  <si>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</si>
  <si>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</si>
  <si>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</si>
  <si>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</si>
  <si>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</si>
  <si>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</si>
  <si>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</si>
  <si>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</si>
  <si>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</si>
  <si>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</si>
  <si>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</si>
  <si>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</si>
  <si>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</si>
  <si>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</si>
  <si>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</si>
  <si>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</si>
  <si>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</si>
  <si>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</si>
  <si>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</si>
  <si>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</si>
  <si>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</si>
  <si>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</si>
  <si>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</si>
  <si>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</si>
  <si>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</si>
  <si>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</si>
  <si>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</si>
  <si>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</si>
  <si>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</si>
  <si>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</si>
  <si>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</si>
  <si>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</si>
  <si>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</si>
  <si>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</si>
  <si>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</si>
  <si>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</si>
  <si>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</si>
  <si>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</si>
  <si>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</si>
  <si>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</si>
  <si>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</si>
  <si>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</si>
  <si>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</si>
  <si>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</si>
  <si>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</si>
  <si>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</si>
  <si>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</si>
  <si>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</si>
  <si>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</si>
  <si>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</si>
  <si>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</si>
  <si>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</si>
  <si>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</si>
  <si>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</si>
  <si>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</si>
  <si>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</si>
  <si>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</si>
  <si>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</si>
  <si>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</si>
  <si>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</si>
  <si>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</si>
  <si>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</si>
  <si>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</si>
  <si>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</si>
  <si>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</si>
  <si>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</si>
  <si>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</si>
  <si>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</si>
  <si>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</si>
  <si>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</si>
  <si>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</si>
  <si>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</si>
  <si>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</si>
  <si>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</si>
  <si>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</si>
  <si>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</si>
  <si>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</si>
  <si>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</si>
  <si>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</si>
  <si>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</si>
  <si>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</si>
  <si>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</si>
  <si>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</si>
  <si>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</si>
  <si>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</si>
  <si>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</si>
  <si>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</si>
  <si>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</si>
  <si>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</si>
  <si>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</si>
  <si>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</si>
  <si>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</si>
  <si>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</si>
  <si>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</si>
  <si>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</si>
  <si>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</si>
  <si>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</si>
  <si>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</si>
  <si>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</si>
  <si>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</si>
  <si>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</si>
  <si>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</si>
  <si>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</si>
  <si>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</si>
  <si>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</si>
  <si>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</si>
  <si>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</si>
  <si>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</si>
  <si>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</si>
  <si>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</si>
  <si>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</si>
  <si>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</si>
  <si>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</si>
  <si>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</si>
  <si>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</si>
  <si>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</si>
  <si>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</si>
  <si>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</si>
  <si>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</si>
  <si>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</si>
  <si>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</si>
  <si>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</si>
  <si>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</si>
  <si>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</si>
  <si>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</si>
  <si>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</si>
  <si>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</si>
  <si>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</si>
  <si>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</si>
  <si>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</si>
  <si>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</si>
  <si>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</si>
  <si>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</si>
  <si>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</si>
  <si>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</si>
  <si>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</si>
  <si>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</si>
  <si>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</si>
  <si>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</si>
  <si>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</si>
  <si>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</si>
  <si>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</si>
  <si>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</si>
  <si>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</si>
  <si>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</si>
  <si>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</si>
  <si>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</si>
  <si>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</si>
  <si>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</si>
  <si>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</si>
  <si>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</si>
  <si>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</si>
  <si>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</si>
  <si>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</si>
  <si>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</si>
  <si>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</si>
  <si>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</si>
  <si>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</si>
  <si>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</si>
  <si>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</si>
  <si>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</si>
  <si>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</si>
  <si>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</si>
  <si>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</si>
  <si>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</si>
  <si>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</si>
  <si>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</si>
  <si>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</si>
  <si>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</si>
  <si>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</si>
  <si>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</si>
  <si>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</si>
  <si>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</si>
  <si>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</si>
  <si>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</si>
  <si>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</si>
  <si>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</si>
  <si>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</si>
  <si>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</si>
  <si>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</si>
  <si>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</si>
  <si>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</si>
  <si>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</si>
  <si>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</si>
  <si>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</si>
  <si>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</si>
  <si>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</si>
  <si>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</si>
  <si>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</si>
  <si>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</si>
  <si>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</si>
  <si>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</si>
  <si>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</si>
  <si>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</si>
  <si>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</si>
  <si>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</si>
  <si>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</si>
  <si>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</si>
  <si>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</si>
  <si>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</si>
  <si>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</si>
  <si>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</si>
  <si>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</si>
  <si>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</si>
  <si>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</si>
  <si>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</si>
  <si>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</si>
  <si>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</si>
  <si>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</si>
  <si>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</si>
  <si>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</si>
  <si>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</si>
  <si>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</si>
  <si>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</si>
  <si>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</si>
  <si>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</si>
  <si>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</si>
  <si>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</si>
  <si>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</si>
  <si>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</si>
  <si>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</si>
  <si>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</si>
  <si>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</si>
  <si>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</si>
  <si>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</si>
  <si>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</si>
  <si>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</si>
  <si>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</si>
  <si>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</si>
  <si>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</si>
  <si>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</si>
  <si>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</si>
  <si>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</si>
  <si>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</si>
  <si>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</si>
  <si>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</si>
  <si>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</si>
  <si>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</si>
  <si>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</si>
  <si>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</si>
  <si>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</si>
  <si>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</si>
  <si>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</si>
  <si>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</si>
  <si>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</si>
  <si>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</si>
  <si>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</si>
  <si>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</si>
  <si>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</si>
  <si>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</si>
  <si>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</si>
  <si>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</si>
  <si>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</si>
  <si>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</si>
  <si>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</si>
  <si>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</si>
  <si>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</si>
  <si>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</si>
  <si>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</si>
  <si>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</si>
  <si>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</si>
  <si>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</si>
  <si>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</si>
  <si>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</si>
  <si>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</si>
  <si>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</si>
  <si>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</si>
  <si>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</si>
  <si>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</si>
  <si>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</si>
  <si>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</si>
  <si>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</si>
  <si>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</si>
  <si>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</si>
  <si>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</si>
  <si>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</si>
  <si>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</si>
  <si>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</si>
  <si>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</si>
  <si>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</si>
  <si>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</si>
  <si>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</si>
  <si>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</si>
  <si>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</si>
  <si>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</si>
  <si>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</si>
  <si>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</si>
  <si>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</si>
  <si>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</si>
  <si>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</si>
  <si>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</si>
  <si>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</si>
  <si>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</si>
  <si>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</si>
  <si>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</si>
  <si>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</si>
  <si>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</si>
  <si>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</si>
  <si>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</si>
  <si>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</si>
  <si>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</si>
  <si>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</si>
  <si>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</si>
  <si>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</si>
  <si>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</si>
  <si>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</si>
  <si>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</si>
  <si>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</si>
  <si>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</si>
  <si>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</si>
  <si>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</si>
  <si>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</si>
  <si>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</si>
  <si>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</si>
  <si>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</si>
  <si>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</si>
  <si>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</si>
  <si>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</si>
  <si>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</si>
  <si>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</si>
  <si>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</si>
  <si>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</si>
  <si>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</si>
  <si>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</si>
  <si>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</si>
  <si>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</si>
  <si>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</si>
  <si>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</si>
  <si>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</si>
  <si>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</si>
  <si>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</si>
  <si>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</si>
  <si>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</si>
  <si>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</si>
  <si>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</si>
  <si>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</si>
  <si>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</si>
  <si>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</si>
  <si>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</si>
  <si>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</si>
  <si>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</si>
  <si>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</si>
  <si>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</si>
  <si>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</si>
  <si>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</si>
  <si>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</si>
  <si>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</si>
  <si>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</si>
  <si>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</si>
  <si>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</si>
  <si>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</si>
  <si>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</si>
  <si>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</si>
  <si>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</si>
  <si>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</si>
  <si>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</si>
  <si>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</si>
  <si>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</si>
  <si>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</si>
  <si>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</si>
  <si>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</si>
  <si>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</si>
  <si>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</si>
  <si>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</si>
  <si>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</si>
  <si>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</si>
  <si>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</si>
  <si>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</si>
  <si>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</si>
  <si>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</si>
  <si>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</si>
  <si>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</si>
  <si>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</si>
  <si>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</si>
  <si>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</si>
  <si>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</si>
  <si>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</si>
  <si>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</si>
  <si>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</si>
  <si>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</si>
  <si>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</si>
  <si>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</si>
  <si>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</si>
  <si>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</si>
  <si>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</si>
  <si>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</si>
  <si>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</si>
  <si>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</si>
  <si>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</si>
  <si>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</si>
  <si>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</si>
  <si>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</si>
  <si>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</si>
  <si>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</si>
  <si>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</si>
  <si>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</si>
  <si>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</si>
  <si>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</si>
  <si>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</si>
  <si>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</si>
  <si>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</si>
  <si>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</si>
  <si>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</si>
  <si>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</si>
  <si>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</si>
  <si>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</si>
  <si>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</si>
  <si>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</si>
  <si>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</si>
  <si>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</si>
  <si>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</si>
  <si>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</si>
  <si>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</si>
  <si>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</si>
  <si>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</si>
  <si>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</si>
  <si>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</si>
  <si>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</si>
  <si>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</si>
  <si>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</si>
  <si>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</si>
  <si>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</si>
  <si>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</si>
  <si>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</si>
  <si>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</si>
  <si>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</si>
  <si>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</si>
  <si>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</si>
  <si>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</si>
  <si>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</si>
  <si>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</si>
  <si>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</si>
  <si>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</si>
  <si>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</si>
  <si>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</si>
  <si>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</si>
  <si>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</si>
  <si>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</si>
  <si>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</si>
  <si>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</si>
  <si>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</si>
  <si>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</si>
  <si>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</si>
  <si>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</si>
  <si>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</si>
  <si>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</si>
  <si>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</si>
  <si>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</si>
  <si>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</si>
  <si>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</si>
  <si>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</si>
  <si>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</si>
  <si>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</si>
  <si>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</si>
  <si>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</si>
  <si>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</si>
  <si>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</si>
  <si>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</si>
  <si>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</si>
  <si>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</si>
  <si>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</si>
  <si>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</si>
  <si>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</si>
  <si>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</si>
  <si>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</si>
  <si>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</si>
  <si>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</si>
  <si>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</si>
  <si>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</si>
  <si>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</si>
  <si>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</si>
  <si>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</si>
  <si>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</si>
  <si>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</si>
  <si>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</si>
  <si>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</si>
  <si>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</si>
  <si>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</si>
  <si>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</si>
  <si>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</si>
  <si>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</si>
  <si>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</si>
  <si>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</si>
  <si>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</si>
  <si>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</si>
  <si>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</si>
  <si>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</si>
  <si>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</si>
  <si>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</si>
  <si>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</si>
  <si>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</si>
  <si>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</si>
  <si>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</si>
  <si>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</si>
  <si>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</si>
  <si>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</si>
  <si>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</si>
  <si>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</si>
  <si>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</si>
  <si>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</si>
  <si>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</si>
  <si>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</si>
  <si>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</si>
  <si>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</si>
  <si>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</si>
  <si>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</si>
  <si>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</si>
  <si>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</si>
  <si>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</si>
  <si>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</si>
  <si>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</si>
  <si>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</si>
  <si>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</si>
  <si>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</si>
  <si>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</si>
  <si>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</si>
  <si>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</si>
  <si>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</si>
  <si>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</si>
  <si>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</si>
  <si>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</si>
  <si>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</si>
  <si>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</si>
  <si>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</si>
  <si>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</si>
  <si>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</si>
  <si>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</si>
  <si>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</si>
  <si>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</si>
  <si>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</si>
  <si>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</si>
  <si>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</si>
  <si>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</si>
  <si>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</si>
  <si>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</si>
  <si>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</si>
  <si>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</si>
  <si>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</si>
  <si>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</si>
  <si>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</si>
  <si>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</si>
  <si>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</si>
  <si>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</si>
  <si>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</si>
  <si>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</si>
  <si>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</si>
  <si>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</si>
  <si>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</si>
  <si>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</si>
  <si>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</si>
  <si>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</si>
  <si>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</si>
  <si>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</si>
  <si>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</si>
  <si>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</si>
  <si>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</si>
  <si>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</si>
  <si>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</si>
  <si>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</si>
  <si>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</si>
  <si>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</si>
  <si>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</si>
  <si>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</si>
  <si>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</si>
  <si>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</si>
  <si>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</si>
  <si>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</si>
  <si>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</si>
  <si>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</si>
  <si>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</si>
  <si>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</si>
  <si>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</si>
  <si>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</si>
  <si>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</si>
  <si>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</si>
  <si>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</si>
  <si>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</si>
  <si>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</si>
  <si>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</si>
  <si>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</si>
  <si>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</si>
  <si>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</si>
  <si>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</si>
  <si>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</si>
  <si>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</si>
  <si>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</si>
  <si>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</si>
  <si>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</si>
  <si>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</si>
  <si>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</si>
  <si>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</si>
  <si>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</si>
  <si>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</si>
  <si>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</si>
  <si>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</si>
  <si>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</si>
  <si>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</si>
  <si>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</si>
  <si>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</si>
  <si>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</si>
  <si>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</si>
  <si>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</si>
  <si>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</si>
  <si>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</si>
  <si>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</si>
  <si>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</si>
  <si>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</si>
  <si>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</si>
  <si>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</si>
  <si>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</si>
  <si>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</si>
  <si>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</si>
  <si>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</si>
  <si>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</si>
  <si>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</si>
  <si>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</si>
  <si>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</si>
  <si>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</si>
  <si>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</si>
  <si>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</si>
  <si>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</si>
  <si>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</si>
  <si>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</si>
  <si>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</si>
  <si>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</si>
  <si>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</si>
  <si>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</si>
  <si>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</si>
  <si>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</si>
  <si>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</si>
  <si>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</si>
  <si>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</si>
  <si>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</si>
  <si>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</si>
  <si>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</si>
  <si>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</si>
  <si>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</si>
  <si>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</si>
  <si>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</si>
  <si>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</si>
  <si>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</si>
  <si>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</si>
  <si>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</si>
  <si>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</si>
  <si>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</si>
  <si>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</si>
  <si>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</si>
  <si>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</si>
  <si>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</si>
  <si>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</si>
  <si>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</si>
  <si>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</si>
  <si>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</si>
  <si>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</si>
  <si>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</si>
  <si>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</si>
  <si>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</si>
  <si>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</si>
  <si>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</si>
  <si>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</si>
  <si>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</si>
  <si>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</si>
  <si>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</si>
  <si>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</si>
  <si>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</si>
  <si>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</si>
  <si>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</si>
  <si>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</si>
  <si>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</si>
  <si>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</si>
  <si>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</si>
  <si>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</si>
  <si>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</si>
  <si>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</si>
  <si>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</si>
  <si>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</si>
  <si>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</si>
  <si>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</si>
  <si>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</si>
  <si>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</si>
  <si>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</si>
  <si>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</si>
  <si>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</si>
  <si>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</si>
  <si>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</si>
  <si>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</si>
  <si>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</si>
  <si>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</si>
  <si>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</si>
  <si>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</si>
  <si>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</si>
  <si>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</si>
  <si>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</si>
  <si>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</si>
  <si>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</si>
  <si>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</si>
  <si>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</si>
  <si>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</si>
  <si>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</si>
  <si>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</si>
  <si>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</si>
  <si>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</si>
  <si>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</si>
  <si>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</si>
  <si>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</si>
  <si>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</si>
  <si>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</si>
  <si>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</si>
  <si>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</si>
  <si>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</si>
  <si>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</si>
  <si>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</si>
  <si>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</si>
  <si>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</si>
  <si>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</si>
  <si>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</si>
  <si>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</si>
  <si>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</si>
  <si>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</si>
  <si>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</si>
  <si>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</si>
  <si>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</si>
  <si>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</si>
  <si>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</si>
  <si>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</si>
  <si>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</si>
  <si>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</si>
  <si>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</si>
  <si>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</si>
  <si>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</si>
  <si>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</si>
  <si>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</si>
  <si>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</si>
  <si>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</si>
  <si>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</si>
  <si>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</si>
  <si>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</si>
  <si>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</si>
  <si>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</si>
  <si>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</si>
  <si>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</si>
  <si>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</si>
  <si>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</si>
  <si>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</si>
  <si>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</si>
  <si>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</si>
  <si>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</si>
  <si>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</si>
  <si>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</si>
  <si>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</si>
  <si>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</si>
  <si>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</si>
  <si>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</si>
  <si>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</si>
  <si>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</si>
  <si>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</si>
  <si>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</si>
  <si>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</si>
  <si>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</si>
  <si>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</si>
  <si>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</si>
  <si>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</si>
  <si>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</si>
  <si>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</si>
  <si>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</si>
  <si>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</si>
  <si>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</si>
  <si>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</si>
  <si>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</si>
  <si>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</si>
  <si>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</si>
  <si>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</si>
  <si>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</si>
  <si>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</si>
  <si>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</si>
  <si>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</si>
  <si>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</si>
  <si>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</si>
  <si>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</si>
  <si>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</si>
  <si>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</si>
  <si>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</si>
  <si>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</si>
  <si>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</si>
  <si>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</si>
  <si>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</si>
  <si>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</si>
  <si>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</si>
  <si>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</si>
  <si>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</si>
  <si>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</si>
  <si>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</si>
  <si>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</si>
  <si>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</si>
  <si>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</si>
  <si>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</si>
  <si>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</si>
  <si>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</si>
  <si>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</si>
  <si>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</si>
  <si>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</si>
  <si>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</si>
  <si>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</si>
  <si>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</si>
  <si>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</si>
  <si>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</si>
  <si>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</si>
  <si>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</si>
  <si>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</si>
  <si>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</si>
  <si>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</si>
  <si>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</si>
  <si>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</si>
  <si>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</si>
  <si>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</si>
  <si>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</si>
  <si>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</si>
  <si>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</si>
  <si>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</si>
  <si>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</si>
  <si>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</si>
  <si>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</si>
  <si>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</si>
  <si>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</si>
  <si>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</si>
  <si>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</si>
  <si>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</si>
  <si>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</si>
  <si>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</si>
  <si>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</si>
  <si>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</si>
  <si>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</si>
  <si>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</si>
  <si>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</si>
  <si>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</si>
  <si>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</si>
  <si>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</si>
  <si>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</si>
  <si>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</si>
  <si>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</si>
  <si>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</si>
  <si>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</si>
  <si>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</si>
  <si>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</si>
  <si>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</si>
  <si>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</si>
  <si>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</si>
  <si>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</si>
  <si>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</si>
  <si>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</si>
  <si>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</si>
  <si>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</si>
  <si>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</si>
  <si>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</si>
  <si>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</si>
  <si>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</si>
  <si>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</si>
  <si>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</si>
  <si>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</si>
  <si>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</si>
  <si>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</si>
  <si>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</si>
  <si>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</si>
  <si>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</si>
  <si>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</si>
  <si>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</si>
  <si>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</si>
  <si>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</si>
  <si>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</si>
  <si>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</si>
  <si>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</si>
  <si>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</si>
  <si>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</si>
  <si>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</si>
  <si>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</si>
  <si>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</si>
  <si>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</si>
  <si>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</si>
  <si>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</si>
  <si>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</si>
  <si>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</si>
  <si>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</si>
  <si>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</si>
  <si>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</si>
  <si>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</si>
  <si>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</si>
  <si>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</si>
  <si>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</si>
  <si>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</si>
  <si>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</si>
  <si>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</si>
  <si>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</si>
  <si>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</si>
  <si>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</si>
  <si>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</si>
  <si>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</si>
  <si>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</si>
  <si>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</si>
  <si>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</si>
  <si>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</si>
  <si>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</si>
  <si>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</si>
  <si>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</si>
  <si>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</si>
  <si>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</si>
  <si>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</si>
  <si>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</si>
  <si>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</si>
  <si>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</si>
  <si>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</si>
  <si>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</si>
  <si>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</si>
  <si>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</si>
  <si>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</si>
  <si>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</si>
  <si>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</si>
  <si>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</si>
  <si>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</si>
  <si>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</si>
  <si>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</si>
  <si>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</si>
  <si>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</si>
  <si>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</si>
  <si>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</si>
  <si>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</si>
  <si>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</si>
  <si>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</si>
  <si>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</si>
  <si>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</si>
  <si>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</si>
  <si>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</si>
  <si>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</si>
  <si>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</si>
  <si>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</si>
  <si>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</si>
  <si>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</si>
  <si>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</si>
  <si>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</si>
  <si>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</si>
  <si>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</si>
  <si>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</si>
  <si>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</si>
  <si>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</si>
  <si>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</si>
  <si>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</si>
  <si>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</si>
  <si>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</si>
  <si>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</si>
  <si>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</si>
  <si>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</si>
  <si>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</si>
  <si>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</si>
  <si>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</si>
  <si>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</si>
  <si>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</si>
  <si>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</si>
  <si>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</si>
  <si>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</si>
  <si>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</si>
  <si>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</si>
  <si>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</si>
  <si>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</si>
  <si>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</si>
  <si>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</si>
  <si>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</si>
  <si>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</si>
  <si>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</si>
  <si>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</si>
  <si>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</si>
  <si>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</si>
  <si>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</si>
  <si>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</si>
  <si>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</si>
  <si>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</si>
  <si>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</si>
  <si>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</si>
  <si>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</si>
  <si>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</si>
  <si>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</si>
  <si>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</si>
  <si>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</si>
  <si>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</si>
  <si>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</si>
  <si>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</si>
  <si>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</si>
  <si>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</si>
  <si>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</si>
  <si>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</si>
  <si>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</si>
  <si>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</si>
  <si>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</si>
  <si>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</si>
  <si>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</si>
  <si>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</si>
  <si>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</si>
  <si>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</si>
  <si>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</si>
  <si>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</si>
  <si>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</si>
  <si>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</si>
  <si>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</si>
  <si>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</si>
  <si>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</si>
  <si>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</si>
  <si>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</si>
  <si>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</si>
  <si>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</si>
  <si>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</si>
  <si>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</si>
  <si>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</si>
  <si>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</si>
  <si>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</si>
  <si>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</si>
  <si>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</si>
  <si>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</si>
  <si>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</si>
  <si>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</si>
  <si>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</si>
  <si>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</si>
  <si>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</si>
  <si>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</si>
  <si>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</si>
  <si>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</si>
  <si>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</si>
  <si>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</si>
  <si>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</si>
  <si>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</si>
  <si>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</si>
  <si>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</si>
  <si>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</si>
  <si>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</si>
  <si>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</si>
  <si>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</si>
  <si>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</si>
  <si>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</si>
  <si>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</si>
  <si>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</si>
  <si>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</si>
  <si>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</si>
  <si>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</si>
  <si>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</si>
  <si>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</si>
  <si>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</si>
  <si>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</si>
  <si>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</si>
  <si>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</si>
  <si>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</si>
  <si>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</si>
  <si>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</si>
  <si>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</si>
  <si>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</si>
  <si>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</si>
  <si>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</si>
  <si>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</si>
  <si>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</si>
  <si>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</si>
  <si>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</si>
  <si>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</si>
  <si>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</si>
  <si>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</si>
  <si>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</si>
  <si>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</si>
  <si>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</si>
  <si>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</si>
  <si>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</si>
  <si>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</si>
  <si>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</si>
  <si>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</si>
  <si>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</si>
  <si>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</si>
  <si>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</si>
  <si>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</si>
  <si>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</si>
  <si>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</si>
  <si>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</si>
  <si>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</si>
  <si>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</si>
  <si>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</si>
  <si>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</si>
  <si>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</si>
  <si>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</si>
  <si>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</si>
  <si>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</si>
  <si>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</si>
  <si>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</si>
  <si>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</si>
  <si>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</si>
  <si>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</si>
  <si>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</si>
  <si>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</si>
  <si>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</si>
  <si>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</si>
  <si>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</si>
  <si>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</si>
  <si>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</si>
  <si>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</si>
  <si>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</si>
  <si>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</si>
  <si>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</si>
  <si>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</si>
  <si>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</si>
  <si>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</si>
  <si>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</si>
  <si>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</si>
  <si>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</si>
  <si>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</si>
  <si>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</si>
  <si>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</si>
  <si>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</si>
  <si>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</si>
  <si>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</si>
  <si>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</si>
  <si>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</si>
  <si>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</si>
  <si>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</si>
  <si>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</si>
  <si>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</si>
  <si>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</si>
  <si>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</si>
  <si>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</si>
  <si>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</si>
  <si>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</si>
  <si>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</si>
  <si>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</si>
  <si>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</si>
  <si>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</si>
  <si>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</si>
  <si>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</si>
  <si>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</si>
  <si>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</si>
  <si>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</si>
  <si>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</si>
  <si>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</si>
  <si>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</si>
  <si>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</si>
  <si>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</si>
  <si>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</si>
  <si>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</si>
  <si>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</si>
  <si>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</si>
  <si>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</si>
  <si>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</si>
  <si>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</si>
  <si>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</si>
  <si>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</si>
  <si>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</si>
  <si>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</si>
  <si>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</si>
  <si>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</si>
  <si>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</si>
  <si>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</si>
  <si>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</si>
  <si>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</si>
  <si>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</si>
  <si>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</si>
  <si>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</si>
  <si>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</si>
  <si>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</si>
  <si>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</si>
  <si>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</si>
  <si>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</si>
  <si>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</si>
  <si>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</si>
  <si>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</si>
  <si>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</si>
  <si>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</si>
  <si>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</si>
  <si>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</si>
  <si>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</si>
  <si>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</si>
  <si>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</si>
  <si>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</si>
  <si>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</si>
  <si>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</si>
  <si>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</si>
  <si>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</si>
  <si>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</si>
  <si>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</si>
  <si>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</si>
  <si>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</si>
  <si>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</si>
  <si>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</si>
  <si>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</si>
  <si>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</si>
  <si>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</si>
  <si>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</si>
  <si>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</si>
  <si>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</si>
  <si>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</si>
  <si>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</si>
  <si>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</si>
  <si>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</si>
  <si>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</si>
  <si>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</si>
  <si>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</si>
  <si>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</si>
  <si>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</si>
  <si>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</si>
  <si>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</si>
  <si>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</si>
  <si>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</si>
  <si>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</si>
  <si>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</si>
  <si>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</si>
  <si>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</si>
  <si>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</si>
  <si>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</si>
  <si>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</si>
  <si>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</si>
  <si>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</si>
  <si>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</si>
  <si>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</si>
  <si>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</si>
  <si>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</si>
  <si>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</si>
  <si>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</si>
  <si>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</si>
  <si>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</si>
  <si>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</si>
  <si>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</si>
  <si>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</si>
  <si>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</si>
  <si>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</si>
  <si>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</si>
  <si>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</si>
  <si>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</si>
  <si>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</si>
  <si>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</si>
  <si>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</si>
  <si>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</si>
  <si>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</si>
  <si>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</si>
  <si>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</si>
  <si>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</si>
  <si>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</si>
  <si>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</si>
  <si>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</si>
  <si>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</si>
  <si>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</si>
  <si>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</si>
  <si>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</si>
  <si>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</si>
  <si>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</si>
  <si>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</si>
  <si>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</si>
  <si>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</si>
  <si>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</si>
  <si>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</si>
  <si>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</si>
  <si>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</si>
  <si>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</si>
  <si>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</si>
  <si>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</si>
  <si>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</si>
  <si>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</si>
  <si>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</si>
  <si>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</si>
  <si>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</si>
  <si>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</si>
  <si>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</si>
  <si>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</si>
  <si>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</si>
  <si>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</si>
  <si>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</si>
  <si>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</si>
  <si>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</si>
  <si>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</si>
  <si>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</si>
  <si>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</si>
  <si>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</si>
  <si>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</si>
  <si>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</si>
  <si>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</si>
  <si>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</si>
  <si>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</si>
  <si>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</si>
  <si>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</si>
  <si>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</si>
  <si>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</si>
  <si>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</si>
  <si>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</si>
  <si>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</si>
  <si>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</si>
  <si>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</si>
  <si>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</si>
  <si>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</si>
  <si>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</si>
  <si>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</si>
  <si>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</si>
  <si>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</si>
  <si>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</si>
  <si>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</si>
  <si>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</si>
  <si>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</si>
  <si>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</si>
  <si>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</si>
  <si>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</si>
  <si>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</si>
  <si>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</si>
  <si>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</si>
  <si>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</si>
  <si>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</si>
  <si>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</si>
  <si>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</si>
  <si>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</si>
  <si>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</si>
  <si>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</si>
  <si>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</si>
  <si>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</si>
  <si>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</si>
  <si>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</si>
  <si>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</si>
  <si>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</si>
  <si>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</si>
  <si>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</si>
  <si>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</si>
  <si>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</si>
  <si>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</si>
  <si>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</si>
  <si>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</si>
  <si>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</si>
  <si>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</si>
  <si>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</si>
  <si>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</si>
  <si>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</si>
  <si>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</si>
  <si>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</si>
  <si>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</si>
  <si>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</si>
  <si>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</si>
  <si>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</si>
  <si>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</si>
  <si>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</si>
  <si>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</si>
  <si>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</si>
  <si>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</si>
  <si>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</si>
  <si>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</si>
  <si>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</si>
  <si>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</si>
  <si>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</si>
  <si>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</si>
  <si>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</si>
  <si>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</si>
  <si>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</si>
  <si>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</si>
  <si>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</si>
  <si>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</si>
  <si>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</si>
  <si>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</si>
  <si>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</si>
  <si>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</si>
  <si>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</si>
  <si>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</si>
  <si>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</si>
  <si>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</si>
  <si>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</si>
  <si>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</si>
  <si>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</si>
  <si>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</si>
  <si>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</si>
  <si>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</si>
  <si>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</si>
  <si>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</si>
  <si>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</si>
  <si>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</si>
  <si>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</si>
  <si>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</si>
  <si>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</si>
  <si>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</si>
  <si>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</si>
  <si>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</si>
  <si>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</si>
  <si>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</si>
  <si>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</si>
  <si>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</si>
  <si>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</si>
  <si>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</si>
  <si>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</si>
  <si>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</si>
  <si>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</si>
  <si>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</si>
  <si>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</si>
  <si>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</si>
  <si>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</si>
  <si>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</si>
  <si>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</si>
  <si>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</si>
  <si>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</si>
  <si>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</si>
  <si>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</si>
  <si>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</si>
  <si>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</si>
  <si>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</si>
  <si>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</si>
  <si>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</si>
  <si>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</si>
  <si>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</si>
  <si>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</si>
  <si>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</si>
  <si>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</si>
  <si>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</si>
  <si>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</si>
  <si>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</si>
  <si>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</si>
  <si>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</si>
  <si>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</si>
  <si>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</si>
  <si>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</si>
  <si>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</si>
  <si>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</si>
  <si>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</si>
  <si>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</si>
  <si>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</si>
  <si>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</si>
  <si>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</si>
  <si>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</si>
  <si>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</si>
  <si>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</si>
  <si>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</si>
  <si>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</si>
  <si>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</si>
  <si>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</si>
  <si>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</si>
  <si>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</si>
  <si>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</si>
  <si>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</si>
  <si>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</si>
  <si>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</si>
  <si>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</si>
  <si>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</si>
  <si>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</si>
  <si>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</si>
  <si>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</si>
  <si>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</si>
  <si>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</si>
  <si>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</si>
  <si>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</si>
  <si>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</si>
  <si>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</si>
  <si>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</si>
  <si>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</si>
  <si>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</si>
  <si>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</si>
  <si>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</si>
  <si>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</si>
  <si>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</si>
  <si>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</si>
  <si>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</si>
  <si>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</si>
  <si>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</si>
  <si>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</si>
  <si>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</si>
  <si>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</si>
  <si>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</si>
  <si>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</si>
  <si>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</si>
  <si>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</si>
  <si>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</si>
  <si>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</si>
  <si>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</si>
  <si>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</si>
  <si>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</si>
  <si>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</si>
  <si>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</si>
  <si>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</si>
  <si>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</si>
  <si>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</si>
  <si>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</si>
  <si>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</si>
  <si>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</si>
  <si>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</si>
  <si>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</si>
  <si>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</si>
  <si>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</si>
  <si>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</si>
  <si>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</si>
  <si>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</si>
  <si>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</si>
  <si>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</si>
  <si>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</si>
  <si>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</si>
  <si>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</si>
  <si>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</si>
  <si>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</si>
  <si>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</si>
  <si>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</si>
  <si>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</si>
  <si>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</si>
  <si>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</si>
  <si>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</si>
  <si>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</si>
  <si>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</si>
  <si>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</si>
  <si>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</si>
  <si>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</si>
  <si>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</si>
  <si>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</si>
  <si>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</si>
  <si>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</si>
  <si>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</si>
  <si>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</si>
  <si>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</si>
  <si>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</si>
  <si>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</si>
  <si>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</si>
  <si>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</si>
  <si>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</si>
  <si>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</si>
  <si>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</si>
  <si>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</si>
  <si>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</si>
  <si>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</si>
  <si>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</si>
  <si>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</si>
  <si>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</si>
  <si>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</si>
  <si>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</si>
  <si>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</si>
  <si>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</si>
  <si>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</si>
  <si>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</si>
  <si>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</si>
  <si>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</si>
  <si>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</si>
  <si>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</si>
  <si>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</si>
  <si>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</si>
  <si>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</si>
  <si>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</si>
  <si>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</si>
  <si>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</si>
  <si>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</si>
  <si>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</si>
  <si>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</si>
  <si>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</si>
  <si>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</si>
  <si>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</si>
  <si>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</si>
  <si>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</si>
  <si>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</si>
  <si>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</si>
  <si>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</si>
  <si>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</si>
  <si>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</si>
  <si>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</si>
  <si>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</si>
  <si>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</si>
  <si>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</si>
  <si>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</si>
  <si>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</si>
  <si>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</si>
  <si>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</si>
  <si>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</si>
  <si>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</si>
  <si>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</si>
  <si>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</si>
  <si>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</si>
  <si>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</si>
  <si>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</si>
  <si>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</si>
  <si>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</si>
  <si>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</si>
  <si>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</si>
  <si>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</si>
  <si>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</si>
  <si>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</si>
  <si>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</si>
  <si>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</si>
  <si>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</si>
  <si>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</si>
  <si>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</si>
  <si>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</si>
  <si>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</si>
  <si>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</si>
  <si>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</si>
  <si>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</si>
  <si>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</si>
  <si>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</si>
  <si>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</si>
  <si>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</si>
  <si>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</si>
  <si>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</si>
  <si>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</si>
  <si>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</si>
  <si>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</si>
  <si>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</si>
  <si>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</si>
  <si>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</si>
  <si>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</si>
  <si>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</si>
  <si>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</si>
  <si>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</si>
  <si>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</si>
  <si>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</si>
  <si>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</si>
  <si>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</si>
  <si>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</si>
  <si>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</si>
  <si>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</si>
  <si>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</si>
  <si>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</si>
  <si>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</si>
  <si>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</si>
  <si>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</si>
  <si>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</si>
  <si>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</si>
  <si>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</si>
  <si>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</si>
  <si>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</si>
  <si>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</si>
  <si>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</si>
  <si>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</si>
  <si>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</si>
  <si>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</si>
  <si>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</si>
  <si>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</si>
  <si>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</si>
  <si>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</si>
  <si>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</si>
  <si>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</si>
  <si>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</si>
  <si>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</si>
  <si>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</si>
  <si>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</si>
  <si>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</si>
  <si>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</si>
  <si>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</si>
  <si>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</si>
  <si>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</si>
  <si>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</si>
  <si>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</si>
  <si>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</si>
  <si>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</si>
  <si>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</si>
  <si>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</si>
  <si>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</si>
  <si>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</si>
  <si>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</si>
  <si>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</si>
  <si>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</si>
  <si>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</si>
  <si>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</si>
  <si>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</si>
  <si>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</si>
  <si>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</si>
  <si>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</si>
  <si>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</si>
  <si>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</si>
  <si>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</si>
  <si>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</si>
  <si>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</si>
  <si>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</si>
  <si>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</si>
  <si>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</si>
  <si>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</si>
  <si>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</si>
  <si>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</si>
  <si>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</si>
  <si>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</si>
  <si>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</si>
  <si>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</si>
  <si>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</si>
  <si>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</si>
  <si>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</si>
  <si>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</si>
  <si>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</si>
  <si>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</si>
  <si>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</si>
  <si>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</si>
  <si>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</si>
  <si>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</si>
  <si>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</si>
  <si>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</si>
  <si>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</si>
  <si>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</si>
  <si>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</si>
  <si>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</si>
  <si>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</si>
  <si>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</si>
  <si>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</si>
  <si>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</si>
  <si>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</si>
  <si>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</si>
  <si>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</si>
  <si>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</si>
  <si>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</si>
  <si>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</si>
  <si>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</si>
  <si>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</si>
  <si>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</si>
  <si>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</si>
  <si>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</si>
  <si>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</si>
  <si>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</si>
  <si>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</si>
  <si>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</si>
  <si>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</si>
  <si>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</si>
  <si>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</si>
  <si>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</si>
  <si>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</si>
  <si>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</si>
  <si>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</si>
  <si>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</si>
  <si>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</si>
  <si>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</si>
  <si>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</si>
  <si>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</si>
  <si>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</si>
  <si>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</si>
  <si>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</si>
  <si>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</si>
  <si>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</si>
  <si>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</si>
  <si>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</si>
  <si>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</si>
  <si>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</si>
  <si>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</si>
  <si>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</si>
  <si>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</si>
  <si>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</si>
  <si>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</si>
  <si>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</si>
  <si>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</si>
  <si>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</si>
  <si>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</si>
  <si>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</si>
  <si>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</si>
  <si>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</si>
  <si>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</si>
  <si>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</si>
  <si>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</si>
  <si>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</si>
  <si>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</si>
  <si>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</si>
  <si>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</si>
  <si>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</si>
  <si>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</si>
  <si>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</si>
  <si>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</si>
  <si>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</si>
  <si>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</si>
  <si>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</si>
  <si>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</si>
  <si>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</si>
  <si>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</si>
  <si>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</si>
  <si>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</si>
  <si>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</si>
  <si>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</si>
  <si>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</si>
  <si>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</si>
  <si>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</si>
  <si>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</si>
  <si>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</si>
  <si>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</si>
  <si>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</si>
  <si>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</si>
  <si>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</si>
  <si>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</si>
  <si>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</si>
  <si>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</si>
  <si>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</si>
  <si>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</si>
  <si>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</si>
  <si>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</si>
  <si>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</si>
  <si>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</si>
  <si>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</si>
  <si>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</si>
  <si>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</si>
  <si>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</si>
  <si>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</si>
  <si>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</si>
  <si>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</si>
  <si>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</si>
  <si>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</si>
  <si>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</si>
  <si>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</si>
  <si>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</si>
  <si>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</si>
  <si>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</si>
  <si>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</si>
  <si>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</si>
  <si>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</si>
  <si>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</si>
  <si>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</si>
  <si>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</si>
  <si>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</si>
  <si>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</si>
  <si>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</si>
  <si>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</si>
  <si>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</si>
  <si>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</si>
  <si>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</si>
  <si>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</si>
  <si>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</si>
  <si>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</si>
  <si>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</si>
  <si>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</si>
  <si>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</si>
  <si>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</si>
  <si>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</si>
  <si>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</si>
  <si>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</si>
  <si>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</si>
  <si>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</si>
  <si>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</si>
  <si>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</si>
  <si>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</si>
  <si>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</si>
  <si>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</si>
  <si>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</si>
  <si>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</si>
  <si>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</si>
  <si>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</si>
  <si>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</si>
  <si>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</si>
  <si>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</si>
  <si>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</si>
  <si>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</si>
  <si>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</si>
  <si>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</si>
  <si>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</si>
  <si>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</si>
  <si>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</si>
  <si>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</si>
  <si>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</si>
  <si>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</si>
  <si>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</si>
  <si>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</si>
  <si>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</si>
  <si>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</si>
  <si>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</si>
  <si>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</si>
  <si>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</si>
  <si>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</si>
  <si>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</si>
  <si>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</si>
  <si>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</si>
  <si>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</si>
  <si>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</si>
  <si>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</si>
  <si>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</si>
  <si>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</si>
  <si>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</si>
  <si>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</si>
  <si>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</si>
  <si>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</si>
  <si>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</si>
  <si>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</si>
  <si>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</si>
  <si>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</si>
  <si>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</si>
  <si>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</si>
  <si>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</si>
  <si>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</si>
  <si>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</si>
  <si>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</si>
  <si>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</si>
  <si>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</si>
  <si>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</si>
  <si>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</si>
  <si>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</si>
  <si>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</si>
  <si>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</si>
  <si>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</si>
  <si>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</si>
  <si>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</si>
  <si>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</si>
  <si>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</si>
  <si>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</si>
  <si>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</si>
  <si>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</si>
  <si>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</si>
  <si>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</si>
  <si>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</si>
  <si>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</si>
  <si>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</si>
  <si>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</si>
  <si>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</si>
  <si>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</si>
  <si>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</si>
  <si>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</si>
  <si>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</si>
  <si>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</si>
  <si>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</si>
  <si>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</si>
  <si>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</si>
  <si>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</si>
  <si>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</si>
  <si>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</si>
  <si>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</si>
  <si>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</si>
  <si>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</si>
  <si>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</si>
  <si>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</si>
  <si>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</si>
  <si>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</si>
  <si>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</si>
  <si>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</si>
  <si>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</si>
  <si>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</si>
  <si>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</si>
  <si>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</si>
  <si>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</si>
  <si>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</si>
  <si>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</si>
  <si>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</si>
  <si>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</si>
  <si>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</si>
  <si>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</si>
  <si>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</si>
  <si>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</si>
  <si>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</si>
  <si>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</si>
  <si>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</si>
  <si>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</si>
  <si>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</si>
  <si>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</si>
  <si>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</si>
  <si>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</si>
  <si>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</si>
  <si>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</si>
  <si>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</si>
  <si>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</si>
  <si>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</si>
  <si>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</si>
  <si>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</si>
  <si>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</si>
  <si>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</si>
  <si>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</si>
  <si>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</si>
  <si>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</si>
  <si>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</si>
  <si>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</si>
  <si>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</si>
  <si>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</si>
  <si>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</si>
  <si>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</si>
  <si>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</si>
  <si>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</si>
  <si>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</si>
  <si>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</si>
  <si>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</si>
  <si>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</si>
  <si>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</si>
  <si>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</si>
  <si>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</si>
  <si>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</si>
  <si>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</si>
  <si>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</si>
  <si>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</si>
  <si>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</si>
  <si>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</si>
  <si>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</si>
  <si>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</si>
  <si>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</si>
  <si>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</si>
  <si>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</si>
  <si>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</si>
  <si>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</si>
  <si>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</si>
  <si>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</si>
  <si>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</si>
  <si>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</si>
  <si>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</si>
  <si>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</si>
  <si>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</si>
  <si>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</si>
  <si>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</si>
  <si>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</si>
  <si>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</si>
  <si>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</si>
  <si>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</si>
  <si>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</si>
  <si>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</si>
  <si>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</si>
  <si>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</si>
  <si>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</si>
  <si>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</si>
  <si>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</si>
  <si>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</si>
  <si>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</si>
  <si>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</si>
  <si>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</si>
  <si>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</si>
  <si>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</si>
  <si>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</si>
  <si>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</si>
  <si>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</si>
  <si>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</si>
  <si>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</si>
  <si>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</si>
  <si>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</si>
  <si>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</si>
  <si>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</si>
  <si>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</si>
  <si>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</si>
  <si>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</si>
  <si>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</si>
  <si>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</si>
  <si>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</si>
  <si>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</si>
  <si>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</si>
  <si>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</si>
  <si>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</si>
  <si>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</si>
  <si>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</si>
  <si>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</si>
  <si>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</si>
  <si>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</si>
  <si>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</si>
  <si>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</si>
  <si>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</si>
  <si>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</si>
  <si>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</si>
  <si>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</si>
  <si>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</si>
  <si>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</si>
  <si>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</si>
  <si>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</si>
  <si>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</si>
  <si>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</si>
  <si>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</si>
  <si>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</si>
  <si>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</si>
  <si>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</si>
  <si>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</si>
  <si>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</si>
  <si>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</si>
  <si>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</si>
  <si>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</si>
  <si>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</si>
  <si>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</si>
  <si>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</si>
  <si>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</si>
  <si>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</si>
  <si>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</si>
  <si>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</si>
  <si>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</si>
  <si>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</si>
  <si>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</si>
  <si>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</si>
  <si>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</si>
  <si>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</si>
  <si>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</si>
  <si>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</si>
  <si>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</si>
  <si>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</si>
  <si>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</si>
  <si>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</si>
  <si>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</si>
  <si>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</si>
  <si>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</si>
  <si>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</si>
  <si>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</si>
  <si>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</si>
  <si>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</si>
  <si>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</si>
  <si>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</si>
  <si>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</si>
  <si>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</si>
  <si>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</si>
  <si>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</si>
  <si>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</si>
  <si>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</si>
  <si>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</si>
  <si>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</si>
  <si>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</si>
  <si>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</si>
  <si>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</si>
  <si>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</si>
  <si>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</si>
  <si>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</si>
  <si>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</si>
  <si>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</si>
  <si>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</si>
  <si>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</si>
  <si>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</si>
  <si>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</si>
  <si>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</si>
  <si>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</si>
  <si>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</si>
  <si>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</si>
  <si>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</si>
  <si>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</si>
  <si>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</si>
  <si>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</si>
  <si>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</si>
  <si>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</si>
  <si>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</si>
  <si>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</si>
  <si>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</si>
  <si>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</si>
  <si>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</si>
  <si>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</si>
  <si>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</si>
  <si>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</si>
  <si>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</si>
  <si>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</si>
  <si>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</si>
  <si>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</si>
  <si>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</si>
  <si>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</si>
  <si>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</si>
  <si>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</si>
  <si>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</si>
  <si>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</si>
  <si>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</si>
  <si>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</si>
  <si>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</si>
  <si>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</si>
  <si>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</si>
  <si>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</si>
  <si>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</si>
  <si>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</si>
  <si>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</si>
  <si>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</si>
  <si>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</si>
  <si>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</si>
  <si>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</si>
  <si>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</si>
  <si>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</si>
  <si>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</si>
  <si>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</si>
  <si>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</si>
  <si>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</si>
  <si>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</si>
  <si>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</si>
  <si>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</si>
  <si>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</si>
  <si>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</si>
  <si>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</si>
  <si>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</si>
  <si>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</si>
  <si>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</si>
  <si>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</si>
  <si>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</si>
  <si>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</si>
  <si>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</si>
  <si>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</si>
  <si>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</si>
  <si>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</si>
  <si>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</si>
  <si>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</si>
  <si>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</si>
  <si>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</si>
  <si>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</si>
  <si>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</si>
  <si>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</si>
  <si>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</si>
  <si>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</si>
  <si>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</si>
  <si>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</si>
  <si>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</si>
  <si>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</si>
  <si>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</si>
  <si>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</si>
  <si>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</si>
  <si>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</si>
  <si>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</si>
  <si>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</si>
  <si>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</si>
  <si>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</si>
  <si>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</si>
  <si>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</si>
  <si>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</si>
  <si>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</si>
  <si>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</si>
  <si>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</si>
  <si>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</si>
  <si>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</si>
  <si>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</si>
  <si>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</si>
  <si>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</si>
  <si>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</si>
  <si>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</si>
  <si>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</si>
  <si>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</si>
  <si>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</si>
  <si>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</si>
  <si>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</si>
  <si>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</si>
  <si>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</si>
  <si>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</si>
  <si>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</si>
  <si>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</si>
  <si>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</si>
  <si>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</si>
  <si>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</si>
  <si>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</si>
  <si>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</si>
  <si>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</si>
  <si>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</si>
  <si>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</si>
  <si>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</si>
  <si>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</si>
  <si>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</si>
  <si>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</si>
  <si>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</si>
  <si>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</si>
  <si>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</si>
  <si>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</si>
  <si>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</si>
  <si>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</si>
  <si>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</si>
  <si>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</si>
  <si>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</si>
  <si>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</si>
  <si>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</si>
  <si>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</si>
  <si>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</si>
  <si>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</si>
  <si>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</si>
  <si>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</si>
  <si>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</si>
  <si>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</si>
  <si>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</si>
  <si>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</si>
  <si>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</si>
  <si>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</si>
  <si>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</si>
  <si>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</si>
  <si>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</si>
  <si>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</si>
  <si>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</si>
  <si>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</si>
  <si>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</si>
  <si>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</si>
  <si>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</si>
  <si>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</si>
  <si>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</si>
  <si>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</si>
  <si>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</si>
  <si>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</si>
  <si>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</si>
  <si>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</si>
  <si>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</si>
  <si>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</si>
  <si>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</si>
  <si>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</si>
  <si>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</si>
  <si>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</si>
  <si>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</si>
  <si>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</si>
  <si>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</si>
  <si>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</si>
  <si>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</si>
  <si>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</si>
  <si>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</si>
  <si>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</si>
  <si>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</si>
  <si>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</si>
  <si>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</si>
  <si>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</si>
  <si>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</si>
  <si>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</si>
  <si>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</si>
  <si>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</si>
  <si>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</si>
  <si>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</si>
  <si>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</si>
  <si>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</si>
  <si>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</si>
  <si>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</si>
  <si>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</si>
  <si>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</si>
  <si>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</si>
  <si>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</si>
  <si>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</si>
  <si>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</si>
  <si>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</si>
  <si>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</si>
  <si>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</si>
  <si>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</si>
  <si>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</si>
  <si>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</si>
  <si>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</si>
  <si>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</si>
  <si>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</si>
  <si>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</si>
  <si>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</si>
  <si>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</si>
  <si>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</si>
  <si>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</si>
  <si>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</si>
  <si>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</si>
  <si>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</si>
  <si>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</si>
  <si>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</si>
  <si>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</si>
  <si>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</si>
  <si>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</si>
  <si>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</si>
  <si>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</si>
  <si>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</si>
  <si>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</si>
  <si>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</si>
  <si>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</si>
  <si>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</si>
  <si>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</si>
  <si>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</si>
  <si>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</si>
  <si>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</si>
  <si>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</si>
  <si>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</si>
  <si>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</si>
  <si>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</si>
  <si>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</si>
  <si>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</si>
  <si>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</si>
  <si>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</si>
  <si>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</si>
  <si>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</si>
  <si>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</si>
  <si>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</si>
  <si>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</si>
  <si>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</si>
  <si>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</si>
  <si>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</si>
  <si>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</si>
  <si>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</si>
  <si>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</si>
  <si>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</si>
  <si>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</si>
  <si>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</si>
  <si>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</si>
  <si>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</si>
  <si>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</si>
  <si>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</si>
  <si>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</si>
  <si>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</si>
  <si>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</si>
  <si>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</si>
  <si>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</si>
  <si>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</si>
  <si>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</si>
  <si>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</si>
  <si>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</si>
  <si>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</si>
  <si>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</si>
  <si>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</si>
  <si>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</si>
  <si>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</si>
  <si>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</si>
  <si>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</si>
  <si>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</si>
  <si>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</si>
  <si>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</si>
  <si>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</si>
  <si>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</si>
  <si>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</si>
  <si>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</si>
  <si>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</si>
  <si>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</si>
  <si>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</si>
  <si>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</si>
  <si>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</si>
  <si>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</si>
  <si>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</si>
  <si>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</si>
  <si>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</si>
  <si>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</si>
  <si>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</si>
  <si>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</si>
  <si>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</si>
  <si>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</si>
  <si>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</si>
  <si>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</si>
  <si>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</si>
  <si>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</si>
  <si>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</si>
  <si>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</si>
  <si>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</si>
  <si>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</si>
  <si>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</si>
  <si>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</si>
  <si>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</si>
  <si>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</si>
  <si>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</si>
  <si>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</si>
  <si>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</si>
  <si>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</si>
  <si>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</si>
  <si>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</si>
  <si>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</si>
  <si>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</si>
  <si>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</si>
  <si>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</si>
  <si>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</si>
  <si>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</si>
  <si>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</si>
  <si>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</si>
  <si>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</si>
  <si>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</si>
  <si>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</si>
  <si>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</si>
  <si>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</si>
  <si>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</si>
  <si>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</si>
  <si>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</si>
  <si>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</si>
  <si>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</si>
  <si>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</si>
  <si>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</si>
  <si>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</si>
  <si>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</si>
  <si>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</si>
  <si>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</si>
  <si>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</si>
  <si>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</si>
  <si>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</si>
  <si>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</si>
  <si>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</si>
  <si>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</si>
  <si>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</si>
  <si>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</si>
  <si>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</si>
  <si>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</si>
  <si>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</si>
  <si>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</si>
  <si>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</si>
  <si>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</si>
  <si>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</si>
  <si>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</si>
  <si>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</si>
  <si>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</si>
  <si>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</si>
  <si>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</si>
  <si>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</si>
  <si>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</si>
  <si>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</si>
  <si>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</si>
  <si>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</si>
  <si>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</si>
  <si>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</si>
  <si>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</si>
  <si>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</si>
  <si>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</si>
  <si>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</si>
  <si>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</si>
  <si>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</si>
  <si>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</si>
  <si>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</si>
  <si>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</si>
  <si>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</si>
  <si>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</si>
  <si>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</si>
  <si>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</si>
  <si>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</si>
  <si>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</si>
  <si>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</si>
  <si>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</si>
  <si>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</si>
  <si>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</si>
  <si>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</si>
  <si>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</si>
  <si>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</si>
  <si>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</si>
  <si>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</si>
  <si>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</si>
  <si>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</si>
  <si>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</si>
  <si>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</si>
  <si>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</si>
  <si>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</si>
  <si>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</si>
  <si>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</si>
  <si>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</si>
  <si>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</si>
  <si>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</si>
  <si>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</si>
  <si>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</si>
  <si>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</si>
  <si>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</si>
  <si>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</si>
  <si>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</si>
  <si>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</si>
  <si>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</si>
  <si>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</si>
  <si>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</si>
  <si>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</si>
  <si>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</si>
  <si>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</si>
  <si>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</si>
  <si>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</si>
  <si>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</si>
  <si>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</si>
  <si>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</si>
  <si>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</si>
  <si>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</si>
  <si>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</si>
  <si>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</si>
  <si>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</si>
  <si>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</si>
  <si>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</si>
  <si>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</si>
  <si>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</si>
  <si>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</si>
  <si>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</si>
  <si>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</si>
  <si>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</si>
  <si>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</si>
  <si>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</si>
  <si>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</si>
  <si>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</si>
  <si>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</si>
  <si>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</si>
  <si>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</si>
  <si>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</si>
  <si>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</si>
  <si>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</si>
  <si>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</si>
  <si>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</si>
  <si>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</si>
  <si>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</si>
  <si>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</si>
  <si>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</si>
  <si>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</si>
  <si>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</si>
  <si>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</si>
  <si>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</si>
  <si>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</si>
  <si>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</si>
  <si>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</si>
  <si>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</si>
  <si>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</si>
  <si>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</si>
  <si>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</si>
  <si>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</si>
  <si>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</si>
  <si>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</si>
  <si>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</si>
  <si>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</si>
  <si>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</si>
  <si>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</si>
  <si>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</si>
  <si>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</si>
  <si>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</si>
  <si>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</si>
  <si>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</si>
  <si>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</si>
  <si>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</si>
  <si>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</si>
  <si>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</si>
  <si>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</si>
  <si>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</si>
  <si>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</si>
  <si>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</si>
  <si>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</si>
  <si>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</si>
  <si>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</si>
  <si>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</si>
  <si>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</si>
  <si>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</si>
  <si>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</si>
  <si>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</si>
  <si>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</si>
  <si>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</si>
  <si>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</si>
  <si>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</si>
  <si>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</si>
  <si>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</si>
  <si>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</si>
  <si>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</si>
  <si>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</si>
  <si>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</si>
  <si>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</si>
  <si>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</si>
  <si>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</si>
  <si>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</si>
  <si>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</si>
  <si>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</si>
  <si>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</si>
  <si>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</si>
  <si>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</si>
  <si>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</si>
  <si>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</si>
  <si>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</si>
  <si>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</si>
  <si>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</si>
  <si>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</si>
  <si>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</si>
  <si>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</si>
  <si>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</si>
  <si>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</si>
  <si>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</si>
  <si>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</si>
  <si>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</si>
  <si>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</si>
  <si>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</si>
  <si>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</si>
  <si>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</si>
  <si>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</si>
  <si>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</si>
  <si>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</si>
  <si>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</si>
  <si>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</si>
  <si>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</si>
  <si>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</si>
  <si>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</si>
  <si>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</si>
  <si>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</si>
  <si>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</si>
  <si>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</si>
  <si>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</si>
  <si>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</si>
  <si>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</si>
  <si>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</si>
  <si>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</si>
  <si>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</si>
  <si>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</si>
  <si>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</si>
  <si>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</si>
  <si>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</si>
  <si>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</si>
  <si>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</si>
  <si>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</si>
  <si>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</si>
  <si>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</si>
  <si>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</si>
  <si>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</si>
  <si>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</si>
  <si>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</si>
  <si>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</si>
  <si>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</si>
  <si>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</si>
  <si>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</si>
  <si>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</si>
  <si>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</si>
  <si>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</si>
  <si>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</si>
  <si>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</si>
  <si>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</si>
  <si>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</si>
  <si>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</si>
  <si>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</si>
  <si>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</si>
  <si>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</si>
  <si>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</si>
  <si>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</si>
  <si>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</si>
  <si>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</si>
  <si>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</si>
  <si>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</si>
  <si>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</si>
  <si>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</si>
  <si>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</si>
  <si>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</si>
  <si>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</si>
  <si>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</si>
  <si>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</si>
  <si>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</si>
  <si>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</si>
  <si>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</si>
  <si>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</si>
  <si>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</si>
  <si>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</si>
  <si>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</si>
  <si>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</si>
  <si>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</si>
  <si>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</si>
  <si>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</si>
  <si>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</si>
  <si>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</si>
  <si>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</si>
  <si>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</si>
  <si>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</si>
  <si>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</si>
  <si>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</si>
  <si>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</si>
  <si>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</si>
  <si>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</si>
  <si>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</si>
  <si>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</si>
  <si>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</si>
  <si>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</si>
  <si>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</si>
  <si>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</si>
  <si>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</si>
  <si>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</si>
  <si>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</si>
  <si>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</si>
  <si>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</si>
  <si>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</si>
  <si>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</si>
  <si>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</si>
  <si>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</si>
  <si>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</si>
  <si>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</si>
  <si>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</si>
  <si>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</si>
  <si>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</si>
  <si>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</si>
  <si>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</si>
  <si>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</si>
  <si>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</si>
  <si>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</si>
  <si>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</si>
  <si>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</si>
  <si>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</si>
  <si>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</si>
  <si>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</si>
  <si>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</si>
  <si>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</si>
  <si>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</si>
  <si>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</si>
  <si>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</si>
  <si>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</si>
  <si>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</si>
  <si>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</si>
  <si>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</si>
  <si>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</si>
  <si>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</si>
  <si>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</si>
  <si>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</si>
  <si>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</si>
  <si>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</si>
  <si>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</si>
  <si>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</si>
  <si>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</si>
  <si>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</si>
  <si>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</si>
  <si>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</si>
  <si>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</si>
  <si>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</si>
  <si>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</si>
  <si>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</si>
  <si>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</si>
  <si>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</si>
  <si>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</si>
  <si>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</si>
  <si>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</si>
  <si>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</si>
  <si>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</si>
  <si>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</si>
  <si>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</si>
  <si>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</si>
  <si>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</si>
  <si>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</si>
  <si>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</si>
  <si>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</si>
  <si>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</si>
  <si>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</si>
  <si>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</si>
  <si>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</si>
  <si>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</si>
  <si>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</si>
  <si>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</si>
  <si>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</si>
  <si>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</si>
  <si>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</si>
  <si>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</si>
  <si>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</si>
  <si>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</si>
  <si>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</si>
  <si>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</si>
  <si>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</si>
  <si>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</si>
  <si>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</si>
  <si>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</si>
  <si>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</si>
  <si>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</si>
  <si>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</si>
  <si>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</si>
  <si>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</si>
  <si>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</si>
  <si>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</si>
  <si>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</si>
  <si>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</si>
  <si>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</si>
  <si>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</si>
  <si>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</si>
  <si>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</si>
  <si>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</si>
  <si>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</si>
  <si>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</si>
  <si>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</si>
  <si>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</si>
  <si>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</si>
  <si>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</si>
  <si>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</si>
  <si>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</si>
  <si>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</si>
  <si>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</si>
  <si>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</si>
  <si>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</si>
  <si>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</si>
  <si>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</si>
  <si>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</si>
  <si>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</si>
  <si>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</si>
  <si>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</si>
  <si>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</si>
  <si>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</si>
  <si>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</si>
  <si>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</si>
  <si>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</si>
  <si>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</si>
  <si>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</si>
  <si>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</si>
  <si>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</si>
  <si>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</si>
  <si>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</si>
  <si>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</si>
  <si>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</si>
  <si>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</si>
  <si>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</si>
  <si>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</si>
  <si>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</si>
  <si>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</si>
  <si>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</si>
  <si>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</si>
  <si>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</si>
  <si>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</si>
  <si>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</si>
  <si>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</si>
  <si>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</si>
  <si>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</si>
  <si>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</si>
  <si>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</si>
  <si>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</si>
  <si>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</si>
  <si>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</si>
  <si>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</si>
  <si>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</si>
  <si>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</si>
  <si>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</si>
  <si>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</si>
  <si>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</si>
  <si>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</si>
  <si>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</si>
  <si>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</si>
  <si>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</si>
  <si>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</si>
  <si>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</si>
  <si>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</si>
  <si>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</si>
  <si>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</si>
  <si>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</si>
  <si>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</si>
  <si>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</si>
  <si>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</si>
  <si>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</si>
  <si>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</si>
  <si>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</si>
  <si>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</si>
  <si>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</si>
  <si>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</si>
  <si>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</si>
  <si>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</si>
  <si>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</si>
  <si>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</si>
  <si>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</si>
  <si>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</si>
  <si>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</si>
  <si>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</si>
  <si>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</si>
  <si>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</si>
  <si>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</si>
  <si>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</si>
  <si>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</si>
  <si>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</si>
  <si>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</si>
  <si>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</si>
  <si>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</si>
  <si>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</si>
  <si>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</si>
  <si>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</si>
  <si>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</si>
  <si>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</si>
  <si>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</si>
  <si>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</si>
  <si>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</si>
  <si>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</si>
  <si>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</si>
  <si>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</si>
  <si>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</si>
  <si>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</si>
  <si>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</si>
  <si>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</si>
  <si>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</si>
  <si>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</si>
  <si>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</si>
  <si>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</si>
  <si>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</si>
  <si>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</si>
  <si>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</si>
  <si>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</si>
  <si>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</si>
  <si>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</si>
  <si>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</si>
  <si>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</si>
  <si>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</si>
  <si>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</si>
  <si>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</si>
  <si>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</si>
  <si>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</si>
  <si>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</si>
  <si>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</si>
  <si>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</si>
  <si>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</si>
  <si>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</si>
  <si>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</si>
  <si>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</si>
  <si>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</si>
  <si>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</si>
  <si>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</si>
  <si>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</si>
  <si>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</si>
  <si>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</si>
  <si>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</si>
  <si>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</si>
  <si>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</si>
  <si>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</si>
  <si>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</si>
  <si>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</si>
  <si>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</si>
  <si>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</si>
  <si>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</si>
  <si>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</si>
  <si>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</si>
  <si>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</si>
  <si>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</si>
  <si>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</si>
  <si>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</si>
  <si>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</si>
  <si>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</si>
  <si>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</si>
  <si>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</si>
  <si>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</si>
  <si>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</si>
  <si>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</si>
  <si>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</si>
  <si>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</si>
  <si>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</si>
  <si>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</si>
  <si>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</si>
  <si>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</si>
  <si>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</si>
  <si>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</si>
  <si>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</si>
  <si>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</si>
  <si>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</si>
  <si>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</si>
  <si>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</si>
  <si>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</si>
  <si>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</si>
  <si>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</si>
  <si>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</si>
  <si>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</si>
  <si>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</si>
  <si>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</si>
  <si>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</si>
  <si>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</si>
  <si>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</si>
  <si>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</si>
  <si>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</si>
  <si>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</si>
  <si>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</si>
  <si>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</si>
  <si>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</si>
  <si>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</si>
  <si>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</si>
  <si>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</si>
  <si>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</si>
  <si>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</si>
  <si>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</si>
  <si>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</si>
  <si>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</si>
  <si>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</si>
  <si>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</si>
  <si>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</si>
  <si>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</si>
  <si>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</si>
  <si>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</si>
  <si>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</si>
  <si>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</si>
  <si>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</si>
  <si>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</si>
  <si>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</si>
  <si>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</si>
  <si>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</si>
  <si>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</si>
  <si>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</si>
  <si>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</si>
  <si>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</si>
  <si>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</si>
  <si>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</si>
  <si>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</si>
  <si>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</si>
  <si>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</si>
  <si>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</si>
  <si>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</si>
  <si>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</si>
  <si>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</si>
  <si>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</si>
  <si>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</si>
  <si>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</si>
  <si>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</si>
  <si>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</si>
  <si>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</si>
  <si>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</si>
  <si>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</si>
  <si>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</si>
  <si>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</si>
  <si>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</si>
  <si>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</si>
  <si>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</si>
  <si>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</si>
  <si>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</si>
  <si>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</si>
  <si>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</si>
  <si>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</si>
  <si>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</si>
  <si>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</si>
  <si>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</si>
  <si>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</si>
  <si>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</si>
  <si>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</si>
  <si>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</si>
  <si>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</si>
  <si>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</si>
  <si>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</si>
  <si>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</si>
  <si>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</si>
  <si>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</si>
  <si>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</si>
  <si>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</si>
  <si>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</si>
  <si>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</si>
  <si>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</si>
  <si>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</si>
  <si>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</si>
  <si>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</si>
  <si>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</si>
  <si>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</si>
  <si>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</si>
  <si>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</si>
  <si>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</si>
  <si>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</si>
  <si>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</si>
  <si>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</si>
  <si>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</si>
  <si>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</si>
  <si>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</si>
  <si>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</si>
  <si>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</si>
  <si>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</si>
  <si>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</si>
  <si>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</si>
  <si>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</si>
  <si>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</si>
  <si>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</si>
  <si>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</si>
  <si>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</si>
  <si>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</si>
  <si>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</si>
  <si>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</si>
  <si>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</si>
  <si>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</si>
  <si>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</si>
  <si>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</si>
  <si>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</si>
  <si>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</si>
  <si>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</si>
  <si>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</si>
  <si>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</si>
  <si>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</si>
  <si>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</si>
  <si>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</si>
  <si>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</si>
  <si>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</si>
  <si>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</si>
  <si>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</si>
  <si>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</si>
  <si>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</si>
  <si>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</si>
  <si>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</si>
  <si>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</si>
  <si>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</si>
  <si>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</si>
  <si>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</si>
  <si>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</si>
  <si>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</si>
  <si>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</si>
  <si>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</si>
  <si>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</si>
  <si>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</si>
  <si>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</si>
  <si>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</si>
  <si>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</si>
  <si>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</si>
  <si>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</si>
  <si>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</si>
  <si>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</si>
  <si>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</si>
  <si>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</si>
  <si>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</si>
  <si>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</si>
  <si>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</si>
  <si>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</si>
  <si>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</si>
  <si>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</si>
  <si>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</si>
  <si>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</si>
  <si>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</si>
  <si>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</si>
  <si>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</si>
  <si>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</si>
  <si>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</si>
  <si>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</si>
  <si>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</si>
  <si>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</si>
  <si>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</si>
  <si>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</si>
  <si>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</si>
  <si>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</si>
  <si>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</si>
  <si>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</si>
  <si>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</si>
  <si>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</si>
  <si>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</si>
  <si>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</si>
  <si>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</si>
  <si>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</si>
  <si>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</si>
  <si>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</si>
  <si>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</si>
  <si>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</si>
  <si>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</si>
  <si>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</si>
  <si>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</si>
  <si>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</si>
  <si>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</si>
  <si>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</si>
  <si>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</si>
  <si>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</si>
  <si>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</si>
  <si>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</si>
  <si>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</si>
  <si>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</si>
  <si>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</si>
  <si>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</si>
  <si>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</si>
  <si>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</si>
  <si>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</si>
  <si>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</si>
  <si>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</si>
  <si>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</si>
  <si>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</si>
  <si>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</si>
  <si>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</si>
  <si>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</si>
  <si>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</si>
  <si>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</si>
  <si>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</si>
  <si>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</si>
  <si>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</si>
  <si>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</si>
  <si>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</si>
  <si>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</si>
  <si>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</si>
  <si>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</si>
  <si>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</si>
  <si>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</si>
  <si>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</si>
  <si>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</si>
  <si>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</si>
  <si>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</si>
  <si>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</si>
  <si>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</si>
  <si>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</si>
  <si>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</si>
  <si>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</si>
  <si>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</si>
  <si>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</si>
  <si>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</si>
  <si>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</si>
  <si>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</si>
  <si>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</si>
  <si>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</si>
  <si>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</si>
  <si>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</si>
  <si>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</si>
  <si>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</si>
  <si>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</si>
  <si>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</si>
  <si>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</si>
  <si>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</si>
  <si>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</si>
  <si>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</si>
  <si>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</si>
  <si>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</si>
  <si>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</si>
  <si>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</si>
  <si>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</si>
  <si>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</si>
  <si>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</si>
  <si>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</si>
  <si>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</si>
  <si>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</si>
  <si>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</si>
  <si>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</si>
  <si>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</si>
  <si>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</si>
  <si>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</si>
  <si>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</si>
  <si>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</si>
  <si>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</si>
  <si>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</si>
  <si>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</si>
  <si>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</si>
  <si>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</si>
  <si>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</si>
  <si>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</si>
  <si>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</si>
  <si>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</si>
  <si>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</si>
  <si>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</si>
  <si>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</si>
  <si>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</si>
  <si>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</si>
  <si>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</si>
  <si>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</si>
  <si>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</si>
  <si>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</si>
  <si>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</si>
  <si>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</si>
  <si>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</si>
  <si>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</si>
  <si>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</si>
  <si>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</si>
  <si>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</si>
  <si>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</si>
  <si>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</si>
  <si>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</si>
  <si>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</si>
  <si>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</si>
  <si>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</si>
  <si>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</si>
  <si>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</si>
  <si>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</si>
  <si>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</si>
  <si>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</si>
  <si>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</si>
  <si>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</si>
  <si>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</si>
  <si>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</si>
  <si>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</si>
  <si>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</si>
  <si>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</si>
  <si>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</si>
  <si>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</si>
  <si>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</si>
  <si>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</si>
  <si>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</si>
  <si>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</si>
  <si>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</si>
  <si>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</si>
  <si>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</si>
  <si>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</si>
  <si>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</si>
  <si>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</si>
  <si>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</si>
  <si>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</si>
  <si>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</si>
  <si>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</si>
  <si>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</si>
  <si>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</si>
  <si>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</si>
  <si>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</si>
  <si>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</si>
  <si>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</si>
  <si>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</si>
  <si>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</si>
  <si>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</si>
  <si>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</si>
  <si>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</si>
  <si>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</si>
  <si>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</si>
  <si>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</si>
  <si>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</si>
  <si>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</si>
  <si>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</si>
  <si>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</si>
  <si>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</si>
  <si>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</si>
  <si>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</si>
  <si>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</si>
  <si>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</si>
  <si>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</si>
  <si>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</si>
  <si>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</si>
  <si>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</si>
  <si>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</si>
  <si>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</si>
  <si>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</si>
  <si>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</si>
  <si>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</si>
  <si>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</si>
  <si>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</si>
  <si>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</si>
  <si>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</si>
  <si>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</si>
  <si>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</si>
  <si>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</si>
  <si>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</si>
  <si>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</si>
  <si>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</si>
  <si>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</si>
  <si>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</si>
  <si>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</si>
  <si>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</si>
  <si>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</si>
  <si>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</si>
  <si>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</si>
  <si>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</si>
  <si>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</si>
  <si>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</si>
  <si>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</si>
  <si>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</si>
  <si>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</si>
  <si>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</si>
  <si>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</si>
  <si>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</si>
  <si>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</si>
  <si>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</si>
  <si>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</si>
  <si>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</si>
  <si>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</si>
  <si>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</si>
  <si>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</si>
  <si>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</si>
  <si>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</si>
  <si>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</si>
  <si>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</si>
  <si>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</si>
  <si>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</si>
  <si>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</si>
  <si>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</si>
  <si>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</si>
  <si>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</si>
  <si>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</si>
  <si>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</si>
  <si>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</si>
  <si>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</si>
  <si>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</si>
  <si>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</si>
  <si>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</si>
  <si>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</si>
  <si>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</si>
  <si>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</si>
  <si>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</si>
  <si>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</si>
  <si>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</si>
  <si>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</si>
  <si>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</si>
  <si>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</si>
  <si>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</si>
  <si>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</si>
  <si>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</si>
  <si>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</si>
  <si>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</si>
  <si>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</si>
  <si>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</si>
  <si>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</si>
  <si>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</si>
  <si>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</si>
  <si>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</si>
  <si>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</si>
  <si>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</si>
  <si>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</si>
  <si>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</si>
  <si>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</si>
  <si>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</si>
  <si>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</si>
  <si>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</si>
  <si>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</si>
  <si>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</si>
  <si>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</si>
  <si>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</si>
  <si>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</si>
  <si>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</si>
  <si>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</si>
  <si>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</si>
  <si>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</si>
  <si>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</si>
  <si>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</si>
  <si>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</si>
  <si>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</si>
  <si>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</si>
  <si>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</si>
  <si>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</si>
  <si>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</si>
  <si>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</si>
  <si>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</si>
  <si>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</si>
  <si>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</si>
  <si>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</si>
  <si>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</si>
  <si>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</si>
  <si>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</si>
  <si>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</si>
  <si>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</si>
  <si>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</si>
  <si>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</si>
  <si>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</si>
  <si>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</si>
  <si>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</si>
  <si>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</si>
  <si>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</si>
  <si>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</si>
  <si>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</si>
  <si>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</si>
  <si>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</si>
  <si>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</si>
  <si>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</si>
  <si>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</si>
  <si>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</si>
  <si>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</si>
  <si>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</si>
  <si>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</si>
  <si>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</si>
  <si>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</si>
  <si>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</si>
  <si>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</si>
  <si>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</si>
  <si>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</si>
  <si>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</si>
  <si>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</si>
  <si>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</si>
  <si>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</si>
  <si>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</si>
  <si>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</si>
  <si>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</si>
  <si>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</si>
  <si>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</si>
  <si>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</si>
  <si>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</si>
  <si>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</si>
  <si>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</si>
  <si>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</si>
  <si>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</si>
  <si>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</si>
  <si>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</si>
  <si>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</si>
  <si>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</si>
  <si>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</si>
  <si>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</si>
  <si>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</si>
  <si>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</si>
  <si>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</si>
  <si>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</si>
  <si>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</si>
  <si>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</si>
  <si>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</si>
  <si>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</si>
  <si>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</si>
  <si>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</si>
  <si>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</si>
  <si>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</si>
  <si>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</si>
  <si>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</si>
  <si>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</si>
  <si>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</si>
  <si>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</si>
  <si>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</si>
  <si>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</si>
  <si>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</si>
  <si>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</si>
  <si>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</si>
  <si>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</si>
  <si>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</si>
  <si>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</si>
  <si>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</si>
  <si>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</si>
  <si>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</si>
  <si>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</si>
  <si>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</si>
  <si>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</si>
  <si>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</si>
  <si>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</si>
  <si>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</si>
  <si>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</si>
  <si>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</si>
  <si>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</si>
  <si>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</si>
  <si>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</si>
  <si>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</si>
  <si>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</si>
  <si>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</si>
  <si>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</si>
  <si>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</si>
  <si>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</si>
  <si>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</si>
  <si>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</si>
  <si>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</si>
  <si>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</si>
  <si>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</si>
  <si>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</si>
  <si>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</si>
  <si>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</si>
  <si>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</si>
  <si>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</si>
  <si>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</si>
  <si>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</si>
  <si>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</si>
  <si>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</si>
  <si>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</si>
  <si>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</si>
  <si>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</si>
  <si>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</si>
  <si>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</si>
  <si>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</si>
  <si>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</si>
  <si>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</si>
  <si>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</si>
  <si>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</si>
  <si>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</si>
  <si>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</si>
  <si>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</si>
  <si>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</si>
  <si>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</si>
  <si>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</si>
  <si>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</si>
  <si>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</si>
  <si>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</si>
  <si>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</si>
  <si>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</si>
  <si>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</si>
  <si>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</si>
  <si>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</si>
  <si>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</si>
  <si>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</si>
  <si>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</si>
  <si>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</si>
  <si>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</si>
  <si>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</si>
  <si>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</si>
  <si>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</si>
  <si>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</si>
  <si>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</si>
  <si>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</si>
  <si>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</si>
  <si>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</si>
  <si>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</si>
  <si>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</si>
  <si>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</si>
  <si>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</si>
  <si>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</si>
  <si>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</si>
  <si>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</si>
  <si>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</si>
  <si>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</si>
  <si>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</si>
  <si>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</si>
  <si>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</si>
  <si>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</si>
  <si>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</si>
  <si>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</si>
  <si>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</si>
  <si>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</si>
  <si>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</si>
  <si>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</si>
  <si>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</si>
  <si>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</si>
  <si>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</si>
  <si>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</si>
  <si>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</si>
  <si>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</si>
  <si>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</si>
  <si>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</si>
  <si>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</si>
  <si>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</si>
  <si>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</si>
  <si>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</si>
  <si>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</si>
  <si>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</si>
  <si>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</si>
  <si>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</si>
  <si>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</si>
  <si>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</si>
  <si>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</si>
  <si>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</si>
  <si>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</si>
  <si>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</si>
  <si>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</si>
  <si>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</si>
  <si>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</si>
  <si>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</si>
  <si>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</si>
  <si>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</si>
  <si>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</si>
  <si>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</si>
  <si>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</si>
  <si>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</si>
  <si>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</si>
  <si>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</si>
  <si>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</si>
  <si>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</si>
  <si>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</si>
  <si>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</si>
  <si>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</si>
  <si>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</si>
  <si>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</si>
  <si>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</si>
  <si>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</si>
  <si>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</si>
  <si>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</si>
  <si>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</si>
  <si>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</si>
  <si>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</si>
  <si>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</si>
  <si>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</si>
  <si>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</si>
  <si>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</si>
  <si>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</si>
  <si>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</si>
  <si>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</si>
  <si>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</si>
  <si>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</si>
  <si>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</si>
  <si>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</si>
  <si>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</si>
  <si>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</si>
  <si>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</si>
  <si>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</si>
  <si>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</si>
  <si>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</si>
  <si>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</si>
  <si>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</si>
  <si>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</si>
  <si>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</si>
  <si>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</si>
  <si>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</si>
  <si>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</si>
  <si>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</si>
  <si>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</si>
  <si>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</si>
  <si>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</si>
  <si>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</si>
  <si>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</si>
  <si>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</si>
  <si>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</si>
  <si>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</si>
  <si>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</si>
  <si>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</si>
  <si>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</si>
  <si>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</si>
  <si>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</si>
  <si>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</si>
  <si>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</si>
  <si>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</si>
  <si>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</si>
  <si>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</si>
  <si>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</si>
  <si>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</si>
  <si>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</si>
  <si>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</si>
  <si>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</si>
  <si>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</si>
  <si>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</si>
  <si>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</si>
  <si>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</si>
  <si>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</si>
  <si>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</si>
  <si>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</si>
  <si>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</si>
  <si>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</si>
  <si>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</si>
  <si>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</si>
  <si>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</si>
  <si>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</si>
  <si>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</si>
  <si>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</si>
  <si>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</si>
  <si>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</si>
  <si>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</si>
  <si>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</si>
  <si>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</si>
  <si>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</si>
  <si>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</si>
  <si>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</si>
  <si>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</si>
  <si>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</si>
  <si>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</si>
  <si>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</si>
  <si>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</si>
  <si>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</si>
  <si>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</si>
  <si>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</si>
  <si>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</si>
  <si>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</si>
  <si>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</si>
  <si>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</si>
  <si>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</si>
  <si>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</si>
  <si>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</si>
  <si>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</si>
  <si>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</si>
  <si>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</si>
  <si>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</si>
  <si>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</si>
  <si>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</si>
  <si>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</si>
  <si>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</si>
  <si>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</si>
  <si>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</si>
  <si>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</si>
  <si>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</si>
  <si>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</si>
  <si>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</si>
  <si>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</si>
  <si>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</si>
  <si>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</si>
  <si>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</si>
  <si>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</si>
  <si>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</si>
  <si>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</si>
  <si>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</si>
  <si>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</si>
  <si>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</si>
  <si>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</si>
  <si>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</si>
  <si>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</si>
  <si>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</si>
  <si>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</si>
  <si>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</si>
  <si>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</si>
  <si>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</si>
  <si>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</si>
  <si>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</si>
  <si>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</si>
  <si>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</si>
  <si>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</si>
  <si>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</si>
  <si>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</si>
  <si>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</si>
  <si>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</si>
  <si>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</si>
  <si>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</si>
  <si>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</si>
  <si>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</si>
  <si>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</si>
  <si>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</si>
  <si>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</si>
  <si>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</si>
  <si>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</si>
  <si>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</si>
  <si>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</si>
  <si>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</si>
  <si>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</si>
  <si>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</si>
  <si>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</si>
  <si>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</si>
  <si>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</si>
  <si>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</si>
  <si>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</si>
  <si>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</si>
  <si>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</si>
  <si>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</si>
  <si>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</si>
  <si>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</si>
  <si>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</si>
  <si>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</si>
  <si>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</si>
  <si>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</si>
  <si>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</si>
  <si>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</si>
  <si>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</si>
  <si>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</si>
  <si>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</si>
  <si>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</si>
  <si>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</si>
  <si>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</si>
  <si>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</si>
  <si>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</si>
  <si>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</si>
  <si>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</si>
  <si>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</si>
  <si>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</si>
  <si>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</si>
  <si>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</si>
  <si>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</si>
  <si>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</si>
  <si>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</si>
  <si>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</si>
  <si>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</si>
  <si>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</si>
  <si>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</si>
  <si>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</si>
  <si>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</si>
  <si>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</si>
  <si>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</si>
  <si>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</si>
  <si>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</si>
  <si>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</si>
  <si>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</si>
  <si>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</si>
  <si>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</si>
  <si>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</si>
  <si>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</si>
  <si>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</si>
  <si>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</si>
  <si>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</si>
  <si>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</si>
  <si>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</si>
  <si>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</si>
  <si>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</si>
  <si>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</si>
  <si>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</si>
  <si>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</si>
  <si>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</si>
  <si>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</si>
  <si>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</si>
  <si>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</si>
  <si>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</si>
  <si>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</si>
  <si>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</si>
  <si>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</si>
  <si>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</si>
  <si>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</si>
  <si>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</si>
  <si>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</si>
  <si>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</si>
  <si>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</si>
  <si>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</si>
  <si>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</si>
  <si>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</si>
  <si>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</si>
  <si>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</si>
  <si>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</si>
  <si>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</si>
  <si>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</si>
  <si>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</si>
  <si>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</si>
  <si>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</si>
  <si>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</si>
  <si>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</si>
  <si>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</si>
  <si>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</si>
  <si>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</si>
  <si>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</si>
  <si>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</si>
  <si>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</si>
  <si>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</si>
  <si>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</si>
  <si>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</si>
  <si>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</si>
  <si>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</si>
  <si>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</si>
  <si>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</si>
  <si>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</si>
  <si>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</si>
  <si>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</si>
  <si>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</si>
  <si>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</si>
  <si>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</si>
  <si>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</si>
  <si>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</si>
  <si>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</si>
  <si>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</si>
  <si>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</si>
  <si>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</si>
  <si>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</si>
  <si>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</si>
  <si>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</si>
  <si>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</si>
  <si>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</si>
  <si>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</si>
  <si>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</si>
  <si>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</si>
  <si>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</si>
  <si>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</si>
  <si>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</si>
  <si>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</si>
  <si>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</si>
  <si>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</si>
  <si>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</si>
  <si>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</si>
  <si>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</si>
  <si>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</si>
  <si>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</si>
  <si>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</si>
  <si>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</si>
  <si>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</si>
  <si>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</si>
  <si>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</si>
  <si>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</si>
  <si>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</si>
  <si>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</si>
  <si>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</si>
  <si>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</si>
  <si>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</si>
  <si>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</si>
  <si>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</si>
  <si>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</si>
  <si>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</si>
  <si>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</si>
  <si>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</si>
  <si>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</si>
  <si>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</si>
  <si>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</si>
  <si>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</si>
  <si>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</si>
  <si>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</si>
  <si>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</si>
  <si>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</si>
  <si>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</si>
  <si>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</si>
  <si>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</si>
  <si>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</si>
  <si>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</si>
  <si>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</si>
  <si>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</si>
  <si>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</si>
  <si>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</si>
  <si>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</si>
  <si>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</si>
  <si>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</si>
  <si>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</si>
  <si>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</si>
  <si>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</si>
  <si>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</si>
  <si>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</si>
  <si>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</si>
  <si>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</si>
  <si>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</si>
  <si>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</si>
  <si>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</si>
  <si>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</si>
  <si>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</si>
  <si>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</si>
  <si>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</si>
  <si>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</si>
  <si>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</si>
  <si>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</si>
  <si>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</si>
  <si>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</si>
  <si>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</si>
  <si>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</si>
  <si>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</si>
  <si>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</si>
  <si>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</si>
  <si>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</si>
  <si>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</si>
  <si>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</si>
  <si>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</si>
  <si>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</si>
  <si>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</si>
  <si>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</si>
  <si>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</si>
  <si>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</si>
  <si>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</si>
  <si>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</si>
  <si>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</si>
  <si>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</si>
  <si>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</si>
  <si>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</si>
  <si>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</si>
  <si>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</si>
  <si>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</si>
  <si>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</si>
  <si>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</si>
  <si>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</si>
  <si>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</si>
  <si>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</si>
  <si>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</si>
  <si>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</si>
  <si>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</si>
  <si>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</si>
  <si>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</si>
  <si>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</si>
  <si>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</si>
  <si>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</si>
  <si>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</si>
  <si>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</si>
  <si>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</si>
  <si>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</si>
  <si>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</si>
  <si>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</si>
  <si>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</si>
  <si>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</si>
  <si>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</si>
  <si>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</si>
  <si>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</si>
  <si>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</si>
  <si>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</si>
  <si>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</si>
  <si>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</si>
  <si>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</si>
  <si>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</si>
  <si>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</si>
  <si>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</si>
  <si>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</si>
  <si>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</si>
  <si>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</si>
  <si>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</si>
  <si>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</si>
  <si>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</si>
  <si>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</si>
  <si>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</si>
  <si>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</si>
  <si>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</si>
  <si>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</si>
  <si>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</si>
  <si>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</si>
  <si>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</si>
  <si>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</si>
  <si>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</si>
  <si>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</si>
  <si>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</si>
  <si>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</si>
  <si>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</si>
  <si>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</si>
  <si>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</si>
  <si>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</si>
  <si>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</si>
  <si>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</si>
  <si>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</si>
  <si>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</si>
  <si>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</si>
  <si>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</si>
  <si>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</si>
  <si>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</si>
  <si>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</si>
  <si>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</si>
  <si>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</si>
  <si>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</si>
  <si>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</si>
  <si>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</si>
  <si>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</si>
  <si>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</si>
  <si>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</si>
  <si>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</si>
  <si>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</si>
  <si>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</si>
  <si>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</si>
  <si>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</si>
  <si>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</si>
  <si>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</si>
  <si>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</si>
  <si>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</si>
  <si>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</si>
  <si>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</si>
  <si>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</si>
  <si>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</si>
  <si>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</si>
  <si>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</si>
  <si>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</si>
  <si>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</si>
  <si>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</si>
  <si>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</si>
  <si>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</si>
  <si>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</si>
  <si>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</si>
  <si>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</si>
  <si>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</si>
  <si>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</si>
  <si>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</si>
  <si>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</si>
  <si>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</si>
  <si>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</si>
  <si>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</si>
  <si>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</si>
  <si>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</si>
  <si>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</si>
  <si>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</si>
  <si>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</si>
  <si>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</si>
  <si>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</si>
  <si>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</si>
  <si>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</si>
  <si>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</si>
  <si>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</si>
  <si>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</si>
  <si>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</si>
  <si>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</si>
  <si>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</si>
  <si>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</si>
  <si>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</si>
  <si>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</si>
  <si>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</si>
  <si>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</si>
  <si>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</si>
  <si>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</si>
  <si>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</si>
  <si>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</si>
  <si>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</si>
  <si>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</si>
  <si>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</si>
  <si>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</si>
  <si>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</si>
  <si>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</si>
  <si>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</si>
  <si>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</si>
  <si>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</si>
  <si>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</si>
  <si>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</si>
  <si>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</si>
  <si>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</si>
  <si>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</si>
  <si>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</si>
  <si>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</si>
  <si>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</si>
  <si>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</si>
  <si>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</si>
  <si>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</si>
  <si>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</si>
  <si>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</si>
  <si>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</si>
  <si>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</si>
  <si>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</si>
  <si>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</si>
  <si>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</si>
  <si>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</si>
  <si>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</si>
  <si>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</si>
  <si>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</si>
  <si>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</si>
  <si>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</si>
  <si>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</si>
  <si>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</si>
  <si>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</si>
  <si>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</si>
  <si>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</si>
  <si>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</si>
  <si>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</si>
  <si>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</si>
  <si>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</si>
  <si>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</si>
  <si>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</si>
  <si>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</si>
  <si>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</si>
  <si>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</si>
  <si>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</si>
  <si>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</si>
  <si>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</si>
  <si>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</si>
  <si>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</si>
  <si>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</si>
  <si>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</si>
  <si>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</si>
  <si>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</si>
  <si>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</si>
  <si>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</si>
  <si>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</si>
  <si>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</si>
  <si>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</si>
  <si>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</si>
  <si>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</si>
  <si>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</si>
  <si>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</si>
  <si>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</si>
  <si>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</si>
  <si>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</si>
  <si>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</si>
  <si>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</si>
  <si>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</si>
  <si>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</si>
  <si>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</si>
  <si>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</si>
  <si>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</si>
  <si>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</si>
  <si>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</si>
  <si>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</si>
  <si>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</si>
  <si>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</si>
  <si>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</si>
  <si>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</si>
  <si>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</si>
  <si>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</si>
  <si>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</si>
  <si>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</si>
  <si>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</si>
  <si>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</si>
  <si>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</si>
  <si>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</si>
  <si>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</si>
  <si>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</si>
  <si>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</si>
  <si>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</si>
  <si>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</si>
  <si>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</si>
  <si>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</si>
  <si>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</si>
  <si>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</si>
  <si>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</si>
  <si>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</si>
  <si>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</si>
  <si>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</si>
  <si>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</si>
  <si>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</si>
  <si>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</si>
  <si>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</si>
  <si>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</si>
  <si>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</si>
  <si>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</si>
  <si>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</si>
  <si>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</si>
  <si>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</si>
  <si>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</si>
  <si>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</si>
  <si>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</si>
  <si>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</si>
  <si>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</si>
  <si>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</si>
  <si>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</si>
  <si>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</si>
  <si>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</si>
  <si>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</si>
  <si>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</si>
  <si>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</si>
  <si>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</si>
  <si>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</si>
  <si>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</si>
  <si>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</si>
  <si>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</si>
  <si>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</si>
  <si>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</si>
  <si>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</si>
  <si>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</si>
  <si>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</si>
  <si>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</si>
  <si>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</si>
  <si>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</si>
  <si>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</si>
  <si>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</si>
  <si>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</si>
  <si>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</si>
  <si>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</si>
  <si>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</si>
  <si>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</si>
  <si>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</si>
  <si>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</si>
  <si>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</si>
  <si>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</si>
  <si>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</si>
  <si>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</si>
  <si>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</si>
  <si>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</si>
  <si>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</si>
  <si>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</si>
  <si>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</si>
  <si>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</si>
  <si>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</si>
  <si>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</si>
  <si>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</si>
  <si>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</si>
  <si>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</si>
  <si>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</si>
  <si>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</si>
  <si>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</si>
  <si>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</si>
  <si>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</si>
  <si>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</si>
  <si>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</si>
  <si>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</si>
  <si>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</si>
  <si>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</si>
  <si>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</si>
  <si>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</si>
  <si>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</si>
  <si>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</si>
  <si>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</si>
  <si>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</si>
  <si>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</si>
  <si>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</si>
  <si>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</si>
  <si>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</si>
  <si>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</si>
  <si>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</si>
  <si>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</si>
  <si>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</si>
  <si>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</si>
  <si>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</si>
  <si>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</si>
  <si>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</si>
  <si>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</si>
  <si>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</si>
  <si>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</si>
  <si>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</si>
  <si>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</si>
  <si>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</si>
  <si>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</si>
  <si>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</si>
  <si>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</si>
  <si>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</si>
  <si>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</si>
  <si>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</si>
  <si>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</si>
  <si>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</si>
  <si>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</si>
  <si>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</si>
  <si>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</si>
  <si>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</si>
  <si>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</si>
  <si>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</si>
  <si>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</si>
  <si>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</si>
  <si>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</si>
  <si>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</si>
  <si>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</si>
  <si>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</si>
  <si>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</si>
  <si>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</si>
  <si>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</si>
  <si>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</si>
  <si>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</si>
  <si>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</si>
  <si>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</si>
  <si>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</si>
  <si>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</si>
  <si>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</si>
  <si>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</si>
  <si>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</si>
  <si>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</si>
  <si>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</si>
  <si>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</si>
  <si>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</si>
  <si>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</si>
  <si>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</si>
  <si>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</si>
  <si>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</si>
  <si>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</si>
  <si>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</si>
  <si>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</si>
  <si>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</si>
  <si>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</si>
  <si>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</si>
  <si>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</si>
  <si>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</si>
  <si>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</si>
  <si>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</si>
  <si>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</si>
  <si>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</si>
  <si>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</si>
  <si>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</si>
  <si>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</si>
  <si>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</si>
  <si>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</si>
  <si>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</si>
  <si>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</si>
  <si>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</si>
  <si>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</si>
  <si>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</si>
  <si>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</si>
  <si>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</si>
  <si>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</si>
  <si>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</si>
  <si>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</si>
  <si>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</si>
  <si>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</si>
  <si>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</si>
  <si>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</si>
  <si>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</si>
  <si>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</si>
  <si>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</si>
  <si>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</si>
  <si>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</si>
  <si>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</si>
  <si>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</si>
  <si>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</si>
  <si>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</si>
  <si>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</si>
  <si>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</si>
  <si>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</si>
  <si>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</si>
  <si>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</si>
  <si>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</si>
  <si>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</si>
  <si>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</si>
  <si>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</si>
  <si>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</si>
  <si>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</si>
  <si>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</si>
  <si>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</si>
  <si>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</si>
  <si>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</si>
  <si>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</si>
  <si>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</si>
  <si>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</si>
  <si>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</si>
  <si>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</si>
  <si>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</si>
  <si>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</si>
  <si>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</si>
  <si>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</si>
  <si>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</si>
  <si>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</si>
  <si>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</si>
  <si>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</si>
  <si>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</si>
  <si>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</si>
  <si>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</si>
  <si>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</si>
  <si>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</si>
  <si>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</si>
  <si>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</si>
  <si>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</si>
  <si>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</si>
  <si>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</si>
  <si>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</si>
  <si>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</si>
  <si>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</si>
  <si>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</si>
  <si>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</si>
  <si>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</si>
  <si>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</si>
  <si>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</si>
  <si>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</si>
  <si>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</si>
  <si>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</si>
  <si>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</si>
  <si>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</si>
  <si>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</si>
  <si>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</si>
  <si>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</si>
  <si>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</si>
  <si>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</si>
  <si>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</si>
  <si>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</si>
  <si>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</si>
  <si>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</si>
  <si>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</si>
  <si>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</si>
  <si>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</si>
  <si>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</si>
  <si>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</si>
  <si>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</si>
  <si>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</si>
  <si>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</si>
  <si>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</si>
  <si>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</si>
  <si>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</si>
  <si>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</si>
  <si>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</si>
  <si>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</si>
  <si>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</si>
  <si>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</si>
  <si>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</si>
  <si>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</si>
  <si>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</si>
  <si>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</si>
  <si>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</si>
  <si>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</si>
  <si>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</si>
  <si>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</si>
  <si>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</si>
  <si>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</si>
  <si>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</si>
  <si>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</si>
  <si>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</si>
  <si>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</si>
  <si>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</si>
  <si>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</si>
  <si>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</si>
  <si>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</si>
  <si>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</si>
  <si>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</si>
  <si>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</si>
  <si>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</si>
  <si>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</si>
  <si>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</si>
  <si>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</si>
  <si>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</si>
  <si>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</si>
  <si>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</si>
  <si>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</si>
  <si>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</si>
  <si>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</si>
  <si>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</si>
  <si>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</si>
  <si>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</si>
  <si>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</si>
  <si>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</si>
  <si>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</si>
  <si>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</si>
  <si>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</si>
  <si>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</si>
  <si>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</si>
  <si>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</si>
  <si>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</si>
  <si>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</si>
  <si>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</si>
  <si>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</si>
  <si>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</si>
  <si>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</si>
  <si>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</si>
  <si>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</si>
  <si>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</si>
  <si>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</si>
  <si>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</si>
  <si>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</si>
  <si>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</si>
  <si>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</si>
  <si>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</si>
  <si>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</si>
  <si>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</si>
  <si>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</si>
  <si>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</si>
  <si>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</si>
  <si>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</si>
  <si>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</si>
  <si>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</si>
  <si>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</si>
  <si>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</si>
  <si>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</si>
  <si>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</si>
  <si>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</si>
  <si>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</si>
  <si>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</si>
  <si>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</si>
  <si>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</si>
  <si>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</si>
  <si>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</si>
  <si>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</si>
  <si>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</si>
  <si>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</si>
  <si>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</si>
  <si>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</si>
  <si>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</si>
  <si>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</si>
  <si>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</si>
  <si>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</si>
  <si>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</si>
  <si>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</si>
  <si>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</si>
  <si>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</si>
  <si>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</si>
  <si>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</si>
  <si>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</si>
  <si>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</si>
  <si>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</si>
  <si>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</si>
  <si>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</si>
  <si>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</si>
  <si>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</si>
  <si>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</si>
  <si>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</si>
  <si>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</si>
  <si>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</si>
  <si>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</si>
  <si>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</si>
  <si>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</si>
  <si>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</si>
  <si>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</si>
  <si>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</si>
  <si>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</si>
  <si>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</si>
  <si>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</si>
  <si>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</si>
  <si>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</si>
  <si>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</si>
  <si>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</si>
  <si>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</si>
  <si>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</si>
  <si>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</si>
  <si>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</si>
  <si>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</si>
  <si>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</si>
  <si>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</si>
  <si>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</si>
  <si>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</si>
  <si>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</si>
  <si>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</si>
  <si>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</si>
  <si>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</si>
  <si>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</si>
  <si>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</si>
  <si>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</si>
  <si>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</si>
  <si>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</si>
  <si>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</si>
  <si>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</si>
  <si>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</si>
  <si>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</si>
  <si>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</si>
  <si>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</si>
  <si>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</si>
  <si>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</si>
  <si>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</si>
  <si>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</si>
  <si>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</si>
  <si>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</si>
  <si>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</si>
  <si>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</si>
  <si>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</si>
  <si>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</si>
  <si>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</si>
  <si>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</si>
  <si>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</si>
  <si>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</si>
  <si>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</si>
  <si>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</si>
  <si>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</si>
  <si>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</si>
  <si>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</si>
  <si>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</si>
  <si>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</si>
  <si>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</si>
  <si>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</si>
  <si>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</si>
  <si>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</si>
  <si>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</si>
  <si>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</si>
  <si>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</si>
  <si>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</si>
  <si>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</si>
  <si>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</si>
  <si>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</si>
  <si>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</si>
  <si>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</si>
  <si>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</si>
  <si>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</si>
  <si>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</si>
  <si>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</si>
  <si>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</si>
  <si>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</si>
  <si>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</si>
  <si>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</si>
  <si>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</si>
  <si>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</si>
  <si>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</si>
  <si>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</si>
  <si>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</si>
  <si>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</si>
  <si>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</si>
  <si>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</si>
  <si>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</si>
  <si>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</si>
  <si>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</si>
  <si>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</si>
  <si>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</si>
  <si>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</si>
  <si>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</si>
  <si>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</si>
  <si>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</si>
  <si>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</si>
  <si>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</si>
  <si>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</si>
  <si>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</si>
  <si>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</si>
  <si>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</si>
  <si>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</si>
  <si>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</si>
  <si>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</si>
  <si>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</si>
  <si>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</si>
  <si>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</si>
  <si>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</si>
  <si>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</si>
  <si>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</si>
  <si>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</si>
  <si>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</si>
  <si>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</si>
  <si>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</si>
  <si>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</si>
  <si>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</si>
  <si>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</si>
  <si>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</si>
  <si>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</si>
  <si>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</si>
  <si>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</si>
  <si>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</si>
  <si>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</si>
  <si>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</si>
  <si>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</si>
  <si>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</si>
  <si>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</si>
  <si>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</si>
  <si>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</si>
  <si>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</si>
  <si>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</si>
  <si>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</si>
  <si>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</si>
  <si>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</si>
  <si>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</si>
  <si>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</si>
  <si>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</si>
  <si>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</si>
  <si>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</si>
  <si>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</si>
  <si>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</si>
  <si>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</si>
  <si>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</si>
  <si>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</si>
  <si>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</si>
  <si>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</si>
  <si>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</si>
  <si>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</si>
  <si>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</si>
  <si>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</si>
  <si>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</si>
  <si>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</si>
  <si>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</si>
  <si>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</si>
  <si>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</si>
  <si>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</si>
  <si>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</si>
  <si>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</si>
  <si>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</si>
  <si>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</si>
  <si>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</si>
  <si>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</si>
  <si>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</si>
  <si>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</si>
  <si>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</si>
  <si>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</si>
  <si>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</si>
  <si>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</si>
  <si>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</si>
  <si>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</si>
  <si>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</si>
  <si>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</si>
  <si>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</si>
  <si>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</si>
  <si>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</si>
  <si>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</si>
  <si>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</si>
  <si>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</si>
  <si>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</si>
  <si>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</si>
  <si>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</si>
  <si>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</si>
  <si>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</si>
  <si>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</si>
  <si>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</si>
  <si>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</si>
  <si>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</si>
  <si>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</si>
  <si>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</si>
  <si>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</si>
  <si>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</si>
  <si>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</si>
  <si>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</si>
  <si>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</si>
  <si>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</si>
  <si>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</si>
  <si>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</si>
  <si>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</si>
  <si>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</si>
  <si>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</si>
  <si>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</si>
  <si>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</si>
  <si>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</si>
  <si>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</si>
  <si>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</si>
  <si>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</si>
  <si>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</si>
  <si>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</si>
  <si>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</si>
  <si>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</si>
  <si>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</si>
  <si>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</si>
  <si>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</si>
  <si>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</si>
  <si>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</si>
  <si>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</si>
  <si>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</si>
  <si>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</si>
  <si>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</si>
  <si>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</si>
  <si>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</si>
  <si>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</si>
  <si>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</si>
  <si>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</si>
  <si>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</si>
  <si>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</si>
  <si>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</si>
  <si>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</si>
  <si>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</si>
  <si>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</si>
  <si>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</si>
  <si>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</si>
  <si>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</si>
  <si>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</si>
  <si>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</si>
  <si>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</si>
  <si>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</si>
  <si>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</si>
  <si>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</si>
  <si>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</si>
  <si>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</si>
  <si>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</si>
  <si>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</si>
  <si>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</si>
  <si>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</si>
  <si>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</si>
  <si>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</si>
  <si>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</si>
  <si>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</si>
  <si>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</si>
  <si>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</si>
  <si>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</si>
  <si>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</si>
  <si>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</si>
  <si>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</si>
  <si>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</si>
  <si>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</si>
  <si>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</si>
  <si>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</si>
  <si>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</si>
  <si>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</si>
  <si>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</si>
  <si>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</si>
  <si>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</si>
  <si>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</si>
  <si>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</si>
  <si>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</si>
  <si>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</si>
  <si>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</si>
  <si>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</si>
  <si>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</si>
  <si>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</si>
  <si>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</si>
  <si>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</si>
  <si>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</si>
  <si>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</si>
  <si>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</si>
  <si>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</si>
  <si>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</si>
  <si>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</si>
  <si>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</si>
  <si>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</si>
  <si>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</si>
  <si>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</si>
  <si>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</si>
  <si>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</si>
  <si>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</si>
  <si>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</si>
  <si>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</si>
  <si>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</si>
  <si>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</si>
  <si>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</si>
  <si>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</si>
  <si>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</si>
  <si>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</si>
  <si>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</si>
  <si>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</si>
  <si>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</si>
  <si>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</si>
  <si>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</si>
  <si>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</si>
  <si>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</si>
  <si>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</si>
  <si>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</si>
  <si>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</si>
  <si>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</si>
  <si>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</si>
  <si>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</si>
  <si>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</si>
  <si>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</si>
  <si>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</si>
  <si>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</si>
  <si>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</si>
  <si>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</si>
  <si>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</si>
  <si>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</si>
  <si>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</si>
  <si>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</si>
  <si>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</si>
  <si>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</si>
  <si>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</si>
  <si>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</si>
  <si>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</si>
  <si>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</si>
  <si>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</si>
  <si>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</si>
  <si>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</si>
  <si>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</si>
  <si>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</si>
  <si>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</si>
  <si>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</si>
  <si>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</si>
  <si>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</si>
  <si>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</si>
  <si>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</si>
  <si>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</si>
  <si>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</si>
  <si>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</si>
  <si>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</si>
  <si>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</si>
  <si>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</si>
  <si>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</si>
  <si>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</si>
  <si>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</si>
  <si>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</si>
  <si>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</si>
  <si>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</si>
  <si>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</si>
  <si>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</si>
  <si>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</si>
  <si>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</si>
  <si>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</si>
  <si>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</si>
  <si>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</si>
  <si>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</si>
  <si>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</si>
  <si>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</si>
  <si>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</si>
  <si>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</si>
  <si>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</si>
  <si>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</si>
  <si>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</si>
  <si>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</si>
  <si>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</si>
  <si>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</si>
  <si>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</si>
  <si>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</si>
  <si>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</si>
  <si>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</si>
  <si>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</si>
  <si>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</si>
  <si>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</si>
  <si>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</si>
  <si>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</si>
  <si>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</si>
  <si>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</si>
  <si>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</si>
  <si>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</si>
  <si>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</si>
  <si>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</si>
  <si>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</si>
  <si>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</si>
  <si>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</si>
  <si>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</si>
  <si>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</si>
  <si>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</si>
  <si>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</si>
  <si>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</si>
  <si>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</si>
  <si>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</si>
  <si>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</si>
  <si>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</si>
  <si>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</si>
  <si>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</si>
  <si>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</si>
  <si>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</si>
  <si>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</si>
  <si>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</si>
  <si>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</si>
  <si>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</si>
  <si>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</si>
  <si>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</si>
  <si>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</si>
  <si>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</si>
  <si>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</si>
  <si>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</si>
  <si>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</si>
  <si>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</si>
  <si>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</si>
  <si>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</si>
  <si>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</si>
  <si>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</si>
  <si>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</si>
  <si>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</si>
  <si>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</si>
  <si>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</si>
  <si>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</si>
  <si>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</si>
  <si>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</si>
  <si>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</si>
  <si>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</si>
  <si>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</si>
  <si>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</si>
  <si>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</si>
  <si>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</si>
  <si>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</si>
  <si>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</si>
  <si>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</si>
  <si>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</si>
  <si>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</si>
  <si>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</si>
  <si>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</si>
  <si>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</si>
  <si>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</si>
  <si>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</si>
  <si>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</si>
  <si>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</si>
  <si>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</si>
  <si>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</si>
  <si>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</si>
  <si>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</si>
  <si>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</si>
  <si>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</si>
  <si>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</si>
  <si>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</si>
  <si>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</si>
  <si>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</si>
  <si>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</si>
  <si>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</si>
  <si>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</si>
  <si>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</si>
  <si>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</si>
  <si>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</si>
  <si>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</si>
  <si>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</si>
  <si>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</si>
  <si>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</si>
  <si>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</si>
  <si>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</si>
  <si>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</si>
  <si>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</si>
  <si>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</si>
  <si>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</si>
  <si>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</si>
  <si>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</si>
  <si>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</si>
  <si>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</si>
  <si>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</si>
  <si>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</si>
  <si>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</si>
  <si>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</si>
  <si>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</si>
  <si>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</si>
  <si>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</si>
  <si>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</si>
  <si>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</si>
  <si>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</si>
  <si>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</si>
  <si>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</si>
  <si>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</si>
  <si>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</si>
  <si>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</si>
  <si>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</si>
  <si>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</si>
  <si>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</si>
  <si>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</si>
  <si>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</si>
  <si>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</si>
  <si>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</si>
  <si>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</si>
  <si>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</si>
  <si>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</si>
  <si>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</si>
  <si>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</si>
  <si>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</si>
  <si>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</si>
  <si>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</si>
  <si>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</si>
  <si>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</si>
  <si>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</si>
  <si>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</si>
  <si>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</si>
  <si>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</si>
  <si>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</si>
  <si>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</si>
  <si>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</si>
  <si>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</si>
  <si>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</si>
  <si>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</si>
  <si>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</si>
  <si>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</si>
  <si>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</si>
  <si>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</si>
  <si>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</si>
  <si>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</si>
  <si>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</si>
  <si>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</si>
  <si>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</si>
  <si>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</si>
  <si>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</si>
  <si>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</si>
  <si>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</si>
  <si>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</si>
  <si>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</si>
  <si>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</si>
  <si>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</si>
  <si>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</si>
  <si>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</si>
  <si>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</si>
  <si>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</si>
  <si>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</si>
  <si>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</si>
  <si>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</si>
  <si>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</si>
  <si>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</si>
  <si>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</si>
  <si>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</si>
  <si>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</si>
  <si>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</si>
  <si>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</si>
  <si>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</si>
  <si>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</si>
  <si>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</si>
  <si>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</si>
  <si>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</si>
  <si>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</si>
  <si>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</si>
  <si>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</si>
  <si>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</si>
  <si>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</si>
  <si>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</si>
  <si>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</si>
  <si>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</si>
  <si>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</si>
  <si>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</si>
  <si>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</si>
  <si>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</si>
  <si>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</si>
  <si>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</si>
  <si>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</si>
  <si>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</si>
  <si>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</si>
  <si>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</si>
  <si>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</si>
  <si>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</si>
  <si>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</si>
  <si>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</si>
  <si>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</si>
  <si>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</si>
  <si>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</si>
  <si>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</si>
  <si>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</si>
  <si>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</si>
  <si>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</si>
  <si>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</si>
  <si>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</si>
  <si>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</si>
  <si>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</si>
  <si>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</si>
  <si>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</si>
  <si>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</si>
  <si>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</si>
  <si>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</si>
  <si>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</si>
  <si>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</si>
  <si>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</si>
  <si>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</si>
  <si>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</si>
  <si>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</si>
  <si>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</si>
  <si>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</si>
  <si>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</si>
  <si>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</si>
  <si>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</si>
  <si>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</si>
  <si>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</si>
  <si>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</si>
  <si>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</si>
  <si>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</si>
  <si>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</si>
  <si>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</si>
  <si>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</si>
  <si>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</si>
  <si>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</si>
  <si>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</si>
  <si>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</si>
  <si>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</si>
  <si>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</si>
  <si>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</si>
  <si>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</si>
  <si>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</si>
  <si>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</si>
  <si>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</si>
  <si>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</si>
  <si>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</si>
  <si>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</si>
  <si>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</si>
  <si>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</si>
  <si>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</si>
  <si>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</si>
  <si>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</si>
  <si>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</si>
  <si>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</si>
  <si>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</si>
  <si>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</si>
  <si>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</si>
  <si>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</si>
  <si>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</si>
  <si>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</si>
  <si>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</si>
  <si>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</si>
  <si>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</si>
  <si>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</si>
  <si>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</si>
  <si>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</si>
  <si>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</si>
  <si>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</si>
  <si>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</si>
  <si>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</si>
  <si>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</si>
  <si>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</si>
  <si>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</si>
  <si>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</si>
  <si>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</si>
  <si>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</si>
  <si>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</si>
  <si>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</si>
  <si>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</si>
  <si>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</si>
  <si>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</si>
  <si>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</si>
  <si>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</si>
  <si>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</si>
  <si>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</si>
  <si>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</si>
  <si>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</si>
  <si>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</si>
  <si>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</si>
  <si>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</si>
  <si>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</si>
  <si>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</si>
  <si>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</si>
  <si>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</si>
  <si>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</si>
  <si>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</si>
  <si>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</si>
  <si>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</si>
  <si>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</si>
  <si>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</si>
  <si>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</si>
  <si>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</si>
  <si>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</si>
  <si>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</si>
  <si>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</si>
  <si>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</si>
  <si>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</si>
  <si>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</si>
  <si>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</si>
  <si>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</si>
  <si>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</si>
  <si>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</si>
  <si>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</si>
  <si>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</si>
  <si>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</si>
  <si>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</si>
  <si>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</si>
  <si>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</si>
  <si>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</si>
  <si>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</si>
  <si>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</si>
  <si>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</si>
  <si>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</si>
  <si>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</si>
  <si>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</si>
  <si>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</si>
  <si>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</si>
  <si>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</si>
  <si>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</si>
  <si>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</si>
  <si>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</si>
  <si>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</si>
  <si>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</si>
  <si>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</si>
  <si>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</si>
  <si>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</si>
  <si>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</si>
  <si>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</si>
  <si>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</si>
  <si>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</si>
  <si>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</si>
  <si>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</si>
  <si>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</si>
  <si>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</si>
  <si>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</si>
  <si>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</si>
  <si>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</si>
  <si>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</si>
  <si>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</si>
  <si>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</si>
  <si>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</si>
  <si>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</si>
  <si>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</si>
  <si>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</si>
  <si>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</si>
  <si>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</si>
  <si>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</si>
  <si>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</si>
  <si>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</si>
  <si>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</si>
  <si>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</si>
  <si>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</si>
  <si>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</si>
  <si>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</si>
  <si>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</si>
  <si>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</si>
  <si>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</si>
  <si>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</si>
  <si>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</si>
  <si>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</si>
  <si>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</si>
  <si>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</si>
  <si>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</si>
  <si>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</si>
  <si>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</si>
  <si>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</si>
  <si>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</si>
  <si>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</si>
  <si>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</si>
  <si>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</si>
  <si>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</si>
  <si>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</si>
  <si>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</si>
  <si>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</si>
  <si>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</si>
  <si>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</si>
  <si>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</si>
  <si>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</si>
  <si>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</si>
  <si>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</si>
  <si>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</si>
  <si>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</si>
  <si>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</si>
  <si>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</si>
  <si>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</si>
  <si>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</si>
  <si>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</si>
  <si>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</si>
  <si>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</si>
  <si>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</si>
  <si>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</si>
  <si>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</si>
  <si>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</si>
  <si>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</si>
  <si>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</si>
  <si>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</si>
  <si>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</si>
  <si>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</si>
  <si>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</si>
  <si>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</si>
  <si>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</si>
  <si>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</si>
  <si>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</si>
  <si>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</si>
  <si>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</si>
  <si>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</si>
  <si>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</si>
  <si>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</si>
  <si>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</si>
  <si>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</si>
  <si>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</si>
  <si>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</si>
  <si>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</si>
  <si>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</si>
  <si>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</si>
  <si>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</si>
  <si>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</si>
  <si>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</si>
  <si>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</si>
  <si>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</si>
  <si>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</si>
  <si>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</si>
  <si>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</si>
  <si>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</si>
  <si>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</si>
  <si>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</si>
  <si>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</si>
  <si>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</si>
  <si>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</si>
  <si>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</si>
  <si>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</si>
  <si>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</si>
  <si>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</si>
  <si>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</si>
  <si>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</si>
  <si>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</si>
  <si>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</si>
  <si>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</si>
  <si>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</si>
  <si>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</si>
  <si>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</si>
  <si>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</si>
  <si>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</si>
  <si>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</si>
  <si>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</si>
  <si>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</si>
  <si>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</si>
  <si>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</si>
  <si>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</si>
  <si>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</si>
  <si>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</si>
  <si>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</si>
  <si>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</si>
  <si>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</si>
  <si>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</si>
  <si>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</si>
  <si>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</si>
  <si>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</si>
  <si>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</si>
  <si>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</si>
  <si>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</si>
  <si>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</si>
  <si>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</si>
  <si>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</si>
  <si>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</si>
  <si>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</si>
  <si>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</si>
  <si>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</si>
  <si>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</si>
  <si>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</si>
  <si>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</si>
  <si>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</si>
  <si>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</si>
  <si>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</si>
  <si>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</si>
  <si>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</si>
  <si>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</si>
  <si>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</si>
  <si>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</si>
  <si>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</si>
  <si>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</si>
  <si>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</si>
  <si>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</si>
  <si>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</si>
  <si>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</si>
  <si>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</si>
  <si>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</si>
  <si>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</si>
  <si>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</si>
  <si>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</si>
  <si>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</si>
  <si>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</si>
  <si>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</si>
  <si>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</si>
  <si>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</si>
  <si>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</si>
  <si>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</si>
  <si>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</si>
  <si>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</si>
  <si>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</si>
  <si>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</si>
  <si>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</si>
  <si>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</si>
  <si>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</si>
  <si>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</si>
  <si>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</si>
  <si>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</si>
  <si>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</si>
  <si>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</si>
  <si>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</si>
  <si>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</si>
  <si>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</si>
  <si>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</si>
  <si>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</si>
  <si>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</si>
  <si>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</si>
  <si>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</si>
  <si>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</si>
  <si>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</si>
  <si>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</si>
  <si>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</si>
  <si>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</si>
  <si>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</si>
  <si>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</si>
  <si>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</si>
  <si>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</si>
  <si>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</si>
  <si>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</si>
  <si>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</si>
  <si>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</si>
  <si>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</si>
  <si>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</si>
  <si>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</si>
  <si>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</si>
  <si>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</si>
  <si>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</si>
  <si>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</si>
  <si>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</si>
  <si>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</si>
  <si>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</si>
  <si>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</si>
  <si>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</si>
  <si>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</si>
  <si>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</si>
  <si>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</si>
  <si>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</si>
  <si>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</si>
  <si>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</si>
  <si>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</si>
  <si>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</si>
  <si>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</si>
  <si>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</si>
  <si>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</si>
  <si>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</si>
  <si>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</si>
  <si>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</si>
  <si>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</si>
  <si>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</si>
  <si>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</si>
  <si>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</si>
  <si>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</si>
  <si>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</si>
  <si>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</si>
  <si>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</si>
  <si>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</si>
  <si>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</si>
  <si>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</si>
  <si>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</si>
  <si>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</si>
  <si>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</si>
  <si>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</si>
  <si>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</si>
  <si>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</si>
  <si>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</si>
  <si>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</si>
  <si>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</si>
  <si>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</si>
  <si>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</si>
  <si>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</si>
  <si>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</si>
  <si>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</si>
  <si>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</si>
  <si>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</si>
  <si>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</si>
  <si>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</si>
  <si>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</si>
  <si>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</si>
  <si>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</si>
  <si>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</si>
  <si>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</si>
  <si>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</si>
  <si>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</si>
  <si>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</si>
  <si>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</si>
  <si>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</si>
  <si>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</si>
  <si>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</si>
  <si>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</si>
  <si>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</si>
  <si>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</si>
  <si>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</si>
  <si>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</si>
  <si>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</si>
  <si>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</si>
  <si>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</si>
  <si>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</si>
  <si>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</si>
  <si>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</si>
  <si>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</si>
  <si>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</si>
  <si>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</si>
  <si>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</si>
  <si>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</si>
  <si>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</si>
  <si>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</si>
  <si>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</si>
  <si>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</si>
  <si>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</si>
  <si>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</si>
  <si>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</si>
  <si>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</si>
  <si>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</si>
  <si>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</si>
  <si>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</si>
  <si>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</si>
  <si>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</si>
  <si>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</si>
  <si>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</si>
  <si>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</si>
  <si>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</si>
  <si>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</si>
  <si>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</si>
  <si>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</si>
  <si>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</si>
  <si>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</si>
  <si>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</si>
  <si>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</si>
  <si>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</si>
  <si>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</si>
  <si>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</si>
  <si>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</si>
  <si>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</si>
  <si>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</si>
  <si>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</si>
  <si>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</si>
  <si>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</si>
  <si>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</si>
  <si>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</si>
  <si>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</si>
  <si>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</si>
  <si>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</si>
  <si>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</si>
  <si>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</si>
  <si>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</si>
  <si>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</si>
  <si>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</si>
  <si>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</si>
  <si>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</si>
  <si>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</si>
  <si>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</si>
  <si>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</si>
  <si>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</si>
  <si>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</si>
  <si>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</si>
  <si>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</si>
  <si>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</si>
  <si>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</si>
  <si>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</si>
  <si>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</si>
  <si>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</si>
  <si>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</si>
  <si>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</si>
  <si>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</si>
  <si>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</si>
  <si>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</si>
  <si>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</si>
  <si>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</si>
  <si>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</si>
  <si>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</si>
  <si>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</si>
  <si>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</si>
  <si>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</si>
  <si>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</si>
  <si>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</si>
  <si>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</si>
  <si>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</si>
  <si>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</si>
  <si>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</si>
  <si>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</si>
  <si>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</si>
  <si>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</si>
  <si>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</si>
  <si>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</si>
  <si>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</si>
  <si>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</si>
  <si>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</si>
  <si>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</si>
  <si>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</si>
  <si>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</si>
  <si>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</si>
  <si>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</si>
  <si>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</si>
  <si>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</si>
  <si>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</si>
  <si>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</si>
  <si>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</si>
  <si>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</si>
  <si>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</si>
  <si>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</si>
  <si>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</si>
  <si>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</si>
  <si>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</si>
  <si>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</si>
  <si>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</si>
  <si>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</si>
  <si>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</si>
  <si>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</si>
  <si>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</si>
  <si>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</si>
  <si>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</si>
  <si>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</si>
  <si>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</si>
  <si>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</si>
  <si>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</si>
  <si>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</si>
  <si>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</si>
  <si>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</si>
  <si>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</si>
  <si>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</si>
  <si>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</si>
  <si>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</si>
  <si>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</si>
  <si>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</si>
  <si>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</si>
  <si>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</si>
  <si>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</si>
  <si>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</si>
  <si>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</si>
  <si>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</si>
  <si>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</si>
  <si>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</si>
  <si>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</si>
  <si>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</si>
  <si>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</si>
  <si>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</si>
  <si>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</si>
  <si>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</si>
  <si>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</si>
  <si>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</si>
  <si>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</si>
  <si>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</si>
  <si>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</si>
  <si>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</si>
  <si>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</si>
  <si>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</si>
  <si>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</si>
  <si>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</si>
  <si>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</si>
  <si>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</si>
  <si>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</si>
  <si>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</si>
  <si>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</si>
  <si>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</si>
  <si>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</si>
  <si>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</si>
  <si>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</si>
  <si>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</si>
  <si>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</si>
  <si>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</si>
  <si>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</si>
  <si>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</si>
  <si>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</si>
  <si>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</si>
  <si>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</si>
  <si>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</si>
  <si>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</si>
  <si>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</si>
  <si>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</si>
  <si>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</si>
  <si>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</si>
  <si>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</si>
  <si>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</si>
  <si>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</si>
  <si>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</si>
  <si>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</si>
  <si>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</si>
  <si>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</si>
  <si>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</si>
  <si>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2662914 HOSPITAL SEARA DO BEM MATERNO E INFANTIL</t>
  </si>
  <si>
    <t xml:space="preserve">3590909 HOSPITAL DA VISAO</t>
  </si>
  <si>
    <t xml:space="preserve">5164222 NIEDERAUER CLINICA DE OLHOS HOSPITAL DIA LTDA</t>
  </si>
  <si>
    <t xml:space="preserve">7200625 ANGIOCLINICA</t>
  </si>
  <si>
    <t xml:space="preserve">9047581 INSTITUTO DA VISAO DE CHAPECO LTDA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</si>
  <si>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</si>
  <si>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</si>
  <si>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</si>
  <si>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Total</t>
  </si>
  <si>
    <t xml:space="preserve">Oftalmo 000,00</t>
  </si>
  <si>
    <t xml:space="preserve">Oftalmo 150,00</t>
  </si>
  <si>
    <t xml:space="preserve">Uro 250,00</t>
  </si>
  <si>
    <t xml:space="preserve">Uro 000,00</t>
  </si>
  <si>
    <t xml:space="preserve">Vasc 300,00</t>
  </si>
  <si>
    <t xml:space="preserve">Oftalmo 1.254,56</t>
  </si>
  <si>
    <t xml:space="preserve">Oftalmo   300,00</t>
  </si>
  <si>
    <t xml:space="preserve">Uro   500,00</t>
  </si>
  <si>
    <t xml:space="preserve">Uro 1.453,85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</si>
  <si>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</si>
  <si>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</si>
  <si>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</si>
  <si>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</si>
  <si>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Abril / 2023 – AMBULATORIAL</t>
  </si>
  <si>
    <t xml:space="preserve">Geral</t>
  </si>
  <si>
    <t xml:space="preserve">PPI</t>
  </si>
  <si>
    <t xml:space="preserve">Faixa Estadual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</si>
  <si>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</si>
  <si>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</si>
  <si>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</si>
  <si>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</si>
  <si>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</si>
  <si>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</si>
  <si>
    <t xml:space="preserve">Programa Estadual de Redução das Filas de Cirurgias Eletivas – Gestão Plena – Competência Julho / 2023 – AMBULATORIAL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</si>
</sst>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DDDDDD"/>
        <bgColor rgb="FFFFC7CE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249120</xdr:colOff>
      <xdr:row>72</xdr:row>
      <xdr:rowOff>8280</xdr:rowOff>
    </xdr:from>
    <xdr:to>
      <xdr:col>30</xdr:col>
      <xdr:colOff>33480</xdr:colOff>
      <xdr:row>99</xdr:row>
      <xdr:rowOff>39240</xdr:rowOff>
    </xdr:to>
    <xdr:pic>
      <xdr:nvPicPr>
        <xdr:cNvPr id="0" name="Figura 2" descr=""/>
        <xdr:cNvPicPr/>
      </xdr:nvPicPr>
      <xdr:blipFill>
        <a:blip r:embed="rId1"/>
        <a:srcRect l="21063" t="26030" r="21250" b="23717"/>
        <a:stretch/>
      </xdr:blipFill>
      <xdr:spPr>
        <a:xfrm>
          <a:off x="26741160" y="11696040"/>
          <a:ext cx="9827640" cy="4402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7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ColWidth="11.875" defaultRowHeight="12.75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0.29"/>
    <col collapsed="false" customWidth="true" hidden="false" outlineLevel="0" max="4" min="4" style="11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A1" s="0" t="str">
        <f aca="false">LEFT(B1,7)</f>
        <v>Estabel</v>
      </c>
      <c r="B1" s="0" t="s">
        <v>18387</v>
      </c>
      <c r="C1" s="0" t="s">
        <v>18388</v>
      </c>
      <c r="D1" s="11" t="s">
        <v>18389</v>
      </c>
      <c r="E1" s="0" t="s">
        <v>2</v>
      </c>
      <c r="F1" s="0" t="s">
        <v>3</v>
      </c>
      <c r="G1" s="0" t="s">
        <v>4</v>
      </c>
    </row>
    <row r="2" customFormat="false" ht="12.8" hidden="false" customHeight="false" outlineLevel="0" collapsed="false">
      <c r="A2" s="0" t="str">
        <f aca="false">LEFT(B2,7)</f>
        <v>0019259</v>
      </c>
      <c r="B2" s="0" t="s">
        <v>11565</v>
      </c>
      <c r="C2" s="0" t="n">
        <v>370</v>
      </c>
      <c r="D2" s="11" t="n">
        <v>235194.89</v>
      </c>
      <c r="E2" s="0" t="e">
        <f aca="false">VLOOKUP(A2,bsia,3,0)</f>
        <v>#N/A</v>
      </c>
      <c r="F2" s="0" t="e">
        <f aca="false">VLOOKUP(A2,bsia,4,0)</f>
        <v>#N/A</v>
      </c>
      <c r="G2" s="0" t="e">
        <f aca="false">VLOOKUP(A2,bsia,5,0)</f>
        <v>#N/A</v>
      </c>
    </row>
    <row r="3" customFormat="false" ht="12.8" hidden="false" customHeight="false" outlineLevel="0" collapsed="false">
      <c r="A3" s="0" t="str">
        <f aca="false">LEFT(B3,7)</f>
        <v>0610062</v>
      </c>
      <c r="B3" s="0" t="s">
        <v>7354</v>
      </c>
      <c r="C3" s="0" t="n">
        <v>21</v>
      </c>
      <c r="D3" s="11" t="n">
        <v>16203.6</v>
      </c>
      <c r="E3" s="0" t="e">
        <f aca="false">VLOOKUP(A3,bsia,3,0)</f>
        <v>#N/A</v>
      </c>
      <c r="F3" s="0" t="e">
        <f aca="false">VLOOKUP(A3,bsia,4,0)</f>
        <v>#N/A</v>
      </c>
      <c r="G3" s="0" t="e">
        <f aca="false">VLOOKUP(A3,bsia,5,0)</f>
        <v>#N/A</v>
      </c>
    </row>
    <row r="4" customFormat="false" ht="12.8" hidden="false" customHeight="false" outlineLevel="0" collapsed="false">
      <c r="A4" s="0" t="str">
        <f aca="false">LEFT(B4,7)</f>
        <v>0875740</v>
      </c>
      <c r="B4" s="0" t="s">
        <v>18280</v>
      </c>
      <c r="C4" s="0" t="n">
        <v>15</v>
      </c>
      <c r="D4" s="11" t="n">
        <v>4511.7</v>
      </c>
      <c r="E4" s="0" t="e">
        <f aca="false">VLOOKUP(A4,bsia,3,0)</f>
        <v>#N/A</v>
      </c>
      <c r="F4" s="0" t="e">
        <f aca="false">VLOOKUP(A4,bsia,4,0)</f>
        <v>#N/A</v>
      </c>
      <c r="G4" s="0" t="e">
        <f aca="false">VLOOKUP(A4,bsia,5,0)</f>
        <v>#N/A</v>
      </c>
    </row>
    <row r="5" customFormat="false" ht="12.8" hidden="false" customHeight="false" outlineLevel="0" collapsed="false">
      <c r="A5" s="0" t="str">
        <f aca="false">LEFT(B5,7)</f>
        <v>0946257</v>
      </c>
      <c r="B5" s="0" t="s">
        <v>18281</v>
      </c>
      <c r="C5" s="0" t="n">
        <v>273</v>
      </c>
      <c r="D5" s="11" t="n">
        <v>163652.55</v>
      </c>
      <c r="E5" s="0" t="e">
        <f aca="false">VLOOKUP(A5,bsia,3,0)</f>
        <v>#N/A</v>
      </c>
      <c r="F5" s="0" t="e">
        <f aca="false">VLOOKUP(A5,bsia,4,0)</f>
        <v>#N/A</v>
      </c>
      <c r="G5" s="0" t="e">
        <f aca="false">VLOOKUP(A5,bsia,5,0)</f>
        <v>#N/A</v>
      </c>
    </row>
    <row r="6" customFormat="false" ht="12.8" hidden="false" customHeight="false" outlineLevel="0" collapsed="false">
      <c r="A6" s="0" t="str">
        <f aca="false">LEFT(B6,7)</f>
        <v>2306336</v>
      </c>
      <c r="B6" s="0" t="s">
        <v>2665</v>
      </c>
      <c r="C6" s="0" t="n">
        <v>59</v>
      </c>
      <c r="D6" s="11" t="n">
        <v>37009.52</v>
      </c>
      <c r="E6" s="0" t="str">
        <f aca="false">VLOOKUP(A6,bsia,3,0)</f>
        <v>420890 Jaraguá do Sul</v>
      </c>
      <c r="F6" s="0" t="str">
        <f aca="false">VLOOKUP(A6,bsia,4,0)</f>
        <v>4211 Planalto Norte e Nordeste</v>
      </c>
      <c r="G6" s="0" t="str">
        <f aca="false">VLOOKUP(A6,bsia,5,0)</f>
        <v>42017 Vale do Itapocú</v>
      </c>
    </row>
    <row r="7" customFormat="false" ht="12.8" hidden="false" customHeight="false" outlineLevel="0" collapsed="false">
      <c r="A7" s="0" t="str">
        <f aca="false">LEFT(B7,7)</f>
        <v>2306344</v>
      </c>
      <c r="B7" s="0" t="s">
        <v>18390</v>
      </c>
      <c r="C7" s="0" t="n">
        <v>53</v>
      </c>
      <c r="D7" s="11" t="n">
        <v>14025.51</v>
      </c>
      <c r="E7" s="0" t="str">
        <f aca="false">VLOOKUP(A7,bsia,3,0)</f>
        <v>420890 Jaraguá do Sul</v>
      </c>
      <c r="F7" s="0" t="str">
        <f aca="false">VLOOKUP(A7,bsia,4,0)</f>
        <v>4211 Planalto Norte e Nordeste</v>
      </c>
      <c r="G7" s="0" t="str">
        <f aca="false">VLOOKUP(A7,bsia,5,0)</f>
        <v>42017 Vale do Itapocú</v>
      </c>
    </row>
    <row r="8" customFormat="false" ht="12.8" hidden="false" customHeight="false" outlineLevel="0" collapsed="false">
      <c r="A8" s="0" t="str">
        <f aca="false">LEFT(B8,7)</f>
        <v>2335026</v>
      </c>
      <c r="B8" s="0" t="s">
        <v>13764</v>
      </c>
      <c r="C8" s="0" t="n">
        <v>10</v>
      </c>
      <c r="D8" s="11" t="n">
        <v>3007.8</v>
      </c>
      <c r="E8" s="0" t="str">
        <f aca="false">VLOOKUP(A8,bsia,3,0)</f>
        <v>420200 Balneário Camboriú</v>
      </c>
      <c r="F8" s="0" t="str">
        <f aca="false">VLOOKUP(A8,bsia,4,0)</f>
        <v>4215 Foz do Rio Itajaí</v>
      </c>
      <c r="G8" s="0" t="str">
        <f aca="false">VLOOKUP(A8,bsia,5,0)</f>
        <v>42005 Foz do Rio Itajaí</v>
      </c>
    </row>
    <row r="9" customFormat="false" ht="12.8" hidden="false" customHeight="false" outlineLevel="0" collapsed="false">
      <c r="A9" s="0" t="str">
        <f aca="false">LEFT(B9,7)</f>
        <v>2418177</v>
      </c>
      <c r="B9" s="0" t="s">
        <v>18391</v>
      </c>
      <c r="C9" s="0" t="n">
        <v>114</v>
      </c>
      <c r="D9" s="11" t="n">
        <v>29909.88</v>
      </c>
      <c r="E9" s="0" t="str">
        <f aca="false">VLOOKUP(A9,bsia,3,0)</f>
        <v>421570 Santo Amaro da Imperatriz</v>
      </c>
      <c r="F9" s="0" t="str">
        <f aca="false">VLOOKUP(A9,bsia,4,0)</f>
        <v>4214 Grande Florianópolis</v>
      </c>
      <c r="G9" s="0" t="str">
        <f aca="false">VLOOKUP(A9,bsia,5,0)</f>
        <v>42007 Grande Florianópolis</v>
      </c>
    </row>
    <row r="10" customFormat="false" ht="12.8" hidden="false" customHeight="false" outlineLevel="0" collapsed="false">
      <c r="A10" s="0" t="str">
        <f aca="false">LEFT(B10,7)</f>
        <v>2491249</v>
      </c>
      <c r="B10" s="0" t="s">
        <v>4925</v>
      </c>
      <c r="C10" s="0" t="n">
        <v>17</v>
      </c>
      <c r="D10" s="11" t="n">
        <v>13117.2</v>
      </c>
      <c r="E10" s="0" t="str">
        <f aca="false">VLOOKUP(A10,bsia,3,0)</f>
        <v>420380 Canoinhas</v>
      </c>
      <c r="F10" s="0" t="str">
        <f aca="false">VLOOKUP(A10,bsia,4,0)</f>
        <v>4211 Planalto Norte e Nordeste</v>
      </c>
      <c r="G10" s="0" t="str">
        <f aca="false">VLOOKUP(A10,bsia,5,0)</f>
        <v>42012 Planalto Norte</v>
      </c>
    </row>
    <row r="11" customFormat="false" ht="12.8" hidden="false" customHeight="false" outlineLevel="0" collapsed="false">
      <c r="A11" s="0" t="str">
        <f aca="false">LEFT(B11,7)</f>
        <v>2521296</v>
      </c>
      <c r="B11" s="0" t="s">
        <v>3317</v>
      </c>
      <c r="C11" s="0" t="n">
        <v>180</v>
      </c>
      <c r="D11" s="11" t="n">
        <v>65187.6</v>
      </c>
      <c r="E11" s="0" t="str">
        <f aca="false">VLOOKUP(A11,bsia,3,0)</f>
        <v>420910 Joinville</v>
      </c>
      <c r="F11" s="0" t="str">
        <f aca="false">VLOOKUP(A11,bsia,4,0)</f>
        <v>4211 Planalto Norte e Nordeste</v>
      </c>
      <c r="G11" s="0" t="str">
        <f aca="false">VLOOKUP(A11,bsia,5,0)</f>
        <v>42011 Nordeste</v>
      </c>
    </row>
    <row r="12" customFormat="false" ht="12.8" hidden="false" customHeight="false" outlineLevel="0" collapsed="false">
      <c r="A12" s="0" t="str">
        <f aca="false">LEFT(B12,7)</f>
        <v>2521792</v>
      </c>
      <c r="B12" s="0" t="s">
        <v>5560</v>
      </c>
      <c r="C12" s="0" t="n">
        <v>31</v>
      </c>
      <c r="D12" s="11" t="n">
        <v>12171.22</v>
      </c>
      <c r="E12" s="0" t="str">
        <f aca="false">VLOOKUP(A12,bsia,3,0)</f>
        <v>421580 São Bento do Sul</v>
      </c>
      <c r="F12" s="0" t="str">
        <f aca="false">VLOOKUP(A12,bsia,4,0)</f>
        <v>4211 Planalto Norte e Nordeste</v>
      </c>
      <c r="G12" s="0" t="str">
        <f aca="false">VLOOKUP(A12,bsia,5,0)</f>
        <v>42012 Planalto Norte</v>
      </c>
    </row>
    <row r="13" customFormat="false" ht="12.8" hidden="false" customHeight="false" outlineLevel="0" collapsed="false">
      <c r="A13" s="0" t="str">
        <f aca="false">LEFT(B13,7)</f>
        <v>2522209</v>
      </c>
      <c r="B13" s="0" t="s">
        <v>16351</v>
      </c>
      <c r="C13" s="0" t="n">
        <v>151</v>
      </c>
      <c r="D13" s="11" t="n">
        <v>77356.98</v>
      </c>
      <c r="E13" s="0" t="str">
        <f aca="false">VLOOKUP(A13,bsia,3,0)</f>
        <v>420240 Blumenau</v>
      </c>
      <c r="F13" s="0" t="str">
        <f aca="false">VLOOKUP(A13,bsia,4,0)</f>
        <v>4216 Alto Vale do Itajaí</v>
      </c>
      <c r="G13" s="0" t="str">
        <f aca="false">VLOOKUP(A13,bsia,5,0)</f>
        <v>42006 Médio Vale do Itajai</v>
      </c>
    </row>
    <row r="14" customFormat="false" ht="12.8" hidden="false" customHeight="false" outlineLevel="0" collapsed="false">
      <c r="A14" s="0" t="str">
        <f aca="false">LEFT(B14,7)</f>
        <v>2522489</v>
      </c>
      <c r="B14" s="0" t="s">
        <v>17409</v>
      </c>
      <c r="C14" s="0" t="n">
        <v>112</v>
      </c>
      <c r="D14" s="11" t="n">
        <v>78886.08</v>
      </c>
      <c r="E14" s="0" t="str">
        <f aca="false">VLOOKUP(A14,bsia,3,0)</f>
        <v>420290 Brusque</v>
      </c>
      <c r="F14" s="0" t="str">
        <f aca="false">VLOOKUP(A14,bsia,4,0)</f>
        <v>4216 Alto Vale do Itajaí</v>
      </c>
      <c r="G14" s="0" t="str">
        <f aca="false">VLOOKUP(A14,bsia,5,0)</f>
        <v>42006 Médio Vale do Itajai</v>
      </c>
    </row>
    <row r="15" customFormat="false" ht="12.8" hidden="false" customHeight="false" outlineLevel="0" collapsed="false">
      <c r="A15" s="0" t="str">
        <f aca="false">LEFT(B15,7)</f>
        <v>2522691</v>
      </c>
      <c r="B15" s="0" t="s">
        <v>14091</v>
      </c>
      <c r="C15" s="0" t="n">
        <v>181</v>
      </c>
      <c r="D15" s="11" t="n">
        <v>117827.87</v>
      </c>
      <c r="E15" s="0" t="str">
        <f aca="false">VLOOKUP(A15,bsia,3,0)</f>
        <v>420820 Itajaí</v>
      </c>
      <c r="F15" s="0" t="str">
        <f aca="false">VLOOKUP(A15,bsia,4,0)</f>
        <v>4215 Foz do Rio Itajaí</v>
      </c>
      <c r="G15" s="0" t="str">
        <f aca="false">VLOOKUP(A15,bsia,5,0)</f>
        <v>42005 Foz do Rio Itajaí</v>
      </c>
    </row>
    <row r="16" customFormat="false" ht="12.8" hidden="false" customHeight="false" outlineLevel="0" collapsed="false">
      <c r="A16" s="0" t="str">
        <f aca="false">LEFT(B16,7)</f>
        <v>2568713</v>
      </c>
      <c r="B16" s="0" t="s">
        <v>15780</v>
      </c>
      <c r="C16" s="0" t="n">
        <v>4</v>
      </c>
      <c r="D16" s="11" t="n">
        <v>838.2</v>
      </c>
      <c r="E16" s="0" t="str">
        <f aca="false">VLOOKUP(A16,bsia,3,0)</f>
        <v>421480 Rio do Sul</v>
      </c>
      <c r="F16" s="0" t="str">
        <f aca="false">VLOOKUP(A16,bsia,4,0)</f>
        <v>4216 Alto Vale do Itajaí</v>
      </c>
      <c r="G16" s="0" t="str">
        <f aca="false">VLOOKUP(A16,bsia,5,0)</f>
        <v>42004 Alto Vale do Itajaí</v>
      </c>
    </row>
    <row r="17" customFormat="false" ht="12.8" hidden="false" customHeight="false" outlineLevel="0" collapsed="false">
      <c r="A17" s="0" t="str">
        <f aca="false">LEFT(B17,7)</f>
        <v>2641445</v>
      </c>
      <c r="B17" s="0" t="s">
        <v>18392</v>
      </c>
      <c r="C17" s="0" t="n">
        <v>2</v>
      </c>
      <c r="D17" s="11" t="n">
        <v>601.56</v>
      </c>
      <c r="E17" s="0" t="str">
        <f aca="false">VLOOKUP(A17,bsia,3,0)</f>
        <v>421480 Rio do Sul</v>
      </c>
      <c r="F17" s="0" t="str">
        <f aca="false">VLOOKUP(A17,bsia,4,0)</f>
        <v>4216 Alto Vale do Itajaí</v>
      </c>
      <c r="G17" s="0" t="str">
        <f aca="false">VLOOKUP(A17,bsia,5,0)</f>
        <v>42004 Alto Vale do Itajaí</v>
      </c>
    </row>
    <row r="18" customFormat="false" ht="12.8" hidden="false" customHeight="false" outlineLevel="0" collapsed="false">
      <c r="A18" s="0" t="str">
        <f aca="false">LEFT(B18,7)</f>
        <v>2662914</v>
      </c>
      <c r="B18" s="0" t="s">
        <v>18393</v>
      </c>
      <c r="C18" s="0" t="n">
        <v>193</v>
      </c>
      <c r="D18" s="11" t="n">
        <v>147619.92</v>
      </c>
      <c r="E18" s="0" t="str">
        <f aca="false">VLOOKUP(A18,bsia,3,0)</f>
        <v>420930 Lages</v>
      </c>
      <c r="F18" s="0" t="str">
        <f aca="false">VLOOKUP(A18,bsia,4,0)</f>
        <v>4212 Meio Oeste e Serra Catarinense</v>
      </c>
      <c r="G18" s="0" t="str">
        <f aca="false">VLOOKUP(A18,bsia,5,0)</f>
        <v>42013 Serra Catarinense</v>
      </c>
    </row>
    <row r="19" customFormat="false" ht="12.8" hidden="false" customHeight="false" outlineLevel="0" collapsed="false">
      <c r="A19" s="0" t="str">
        <f aca="false">LEFT(B19,7)</f>
        <v>2758164</v>
      </c>
      <c r="B19" s="0" t="s">
        <v>590</v>
      </c>
      <c r="C19" s="0" t="n">
        <v>18</v>
      </c>
      <c r="D19" s="11" t="n">
        <v>14818.1</v>
      </c>
      <c r="E19" s="0" t="str">
        <f aca="false">VLOOKUP(A19,bsia,3,0)</f>
        <v>420460 Criciúma</v>
      </c>
      <c r="F19" s="0" t="str">
        <f aca="false">VLOOKUP(A19,bsia,4,0)</f>
        <v>4210 Sul</v>
      </c>
      <c r="G19" s="0" t="str">
        <f aca="false">VLOOKUP(A19,bsia,5,0)</f>
        <v>42015 Carbonífera</v>
      </c>
    </row>
    <row r="20" customFormat="false" ht="12.8" hidden="false" customHeight="false" outlineLevel="0" collapsed="false">
      <c r="A20" s="0" t="str">
        <f aca="false">LEFT(B20,7)</f>
        <v>2778831</v>
      </c>
      <c r="B20" s="0" t="s">
        <v>13092</v>
      </c>
      <c r="C20" s="0" t="n">
        <v>21</v>
      </c>
      <c r="D20" s="11" t="n">
        <v>16203.6</v>
      </c>
      <c r="E20" s="0" t="str">
        <f aca="false">VLOOKUP(A20,bsia,3,0)</f>
        <v>421150 Nova Trento</v>
      </c>
      <c r="F20" s="0" t="str">
        <f aca="false">VLOOKUP(A20,bsia,4,0)</f>
        <v>4214 Grande Florianópolis</v>
      </c>
      <c r="G20" s="0" t="str">
        <f aca="false">VLOOKUP(A20,bsia,5,0)</f>
        <v>42007 Grande Florianópolis</v>
      </c>
    </row>
    <row r="21" customFormat="false" ht="12.8" hidden="false" customHeight="false" outlineLevel="0" collapsed="false">
      <c r="A21" s="0" t="str">
        <f aca="false">LEFT(B21,7)</f>
        <v>3123251</v>
      </c>
      <c r="B21" s="0" t="s">
        <v>16397</v>
      </c>
      <c r="C21" s="0" t="n">
        <v>144</v>
      </c>
      <c r="D21" s="11" t="n">
        <v>81477.74</v>
      </c>
      <c r="E21" s="0" t="str">
        <f aca="false">VLOOKUP(A21,bsia,3,0)</f>
        <v>420240 Blumenau</v>
      </c>
      <c r="F21" s="0" t="str">
        <f aca="false">VLOOKUP(A21,bsia,4,0)</f>
        <v>4216 Alto Vale do Itajaí</v>
      </c>
      <c r="G21" s="0" t="str">
        <f aca="false">VLOOKUP(A21,bsia,5,0)</f>
        <v>42006 Médio Vale do Itajai</v>
      </c>
    </row>
    <row r="22" customFormat="false" ht="12.8" hidden="false" customHeight="false" outlineLevel="0" collapsed="false">
      <c r="A22" s="0" t="str">
        <f aca="false">LEFT(B22,7)</f>
        <v>3180948</v>
      </c>
      <c r="B22" s="0" t="s">
        <v>16427</v>
      </c>
      <c r="C22" s="0" t="n">
        <v>97</v>
      </c>
      <c r="D22" s="11" t="n">
        <v>12971.07</v>
      </c>
      <c r="E22" s="0" t="str">
        <f aca="false">VLOOKUP(A22,bsia,3,0)</f>
        <v>420240 Blumenau</v>
      </c>
      <c r="F22" s="0" t="str">
        <f aca="false">VLOOKUP(A22,bsia,4,0)</f>
        <v>4216 Alto Vale do Itajaí</v>
      </c>
      <c r="G22" s="0" t="str">
        <f aca="false">VLOOKUP(A22,bsia,5,0)</f>
        <v>42006 Médio Vale do Itajai</v>
      </c>
    </row>
    <row r="23" customFormat="false" ht="12.8" hidden="false" customHeight="false" outlineLevel="0" collapsed="false">
      <c r="A23" s="0" t="str">
        <f aca="false">LEFT(B23,7)</f>
        <v>3181308</v>
      </c>
      <c r="B23" s="0" t="s">
        <v>16436</v>
      </c>
      <c r="C23" s="0" t="n">
        <v>55</v>
      </c>
      <c r="D23" s="11" t="n">
        <v>12422.41</v>
      </c>
      <c r="E23" s="0" t="str">
        <f aca="false">VLOOKUP(A23,bsia,3,0)</f>
        <v>420240 Blumenau</v>
      </c>
      <c r="F23" s="0" t="str">
        <f aca="false">VLOOKUP(A23,bsia,4,0)</f>
        <v>4216 Alto Vale do Itajaí</v>
      </c>
      <c r="G23" s="0" t="str">
        <f aca="false">VLOOKUP(A23,bsia,5,0)</f>
        <v>42006 Médio Vale do Itajai</v>
      </c>
    </row>
    <row r="24" customFormat="false" ht="12.8" hidden="false" customHeight="false" outlineLevel="0" collapsed="false">
      <c r="A24" s="0" t="str">
        <f aca="false">LEFT(B24,7)</f>
        <v>3321452</v>
      </c>
      <c r="B24" s="0" t="s">
        <v>11720</v>
      </c>
      <c r="C24" s="0" t="n">
        <v>48</v>
      </c>
      <c r="D24" s="11" t="n">
        <v>6896.11</v>
      </c>
      <c r="E24" s="0" t="str">
        <f aca="false">VLOOKUP(A24,bsia,3,0)</f>
        <v>420540 Florianópolis</v>
      </c>
      <c r="F24" s="0" t="str">
        <f aca="false">VLOOKUP(A24,bsia,4,0)</f>
        <v>4214 Grande Florianópolis</v>
      </c>
      <c r="G24" s="0" t="str">
        <f aca="false">VLOOKUP(A24,bsia,5,0)</f>
        <v>42007 Grande Florianópolis</v>
      </c>
    </row>
    <row r="25" customFormat="false" ht="12.8" hidden="false" customHeight="false" outlineLevel="0" collapsed="false">
      <c r="A25" s="0" t="str">
        <f aca="false">LEFT(B25,7)</f>
        <v>3590909</v>
      </c>
      <c r="B25" s="0" t="s">
        <v>18394</v>
      </c>
      <c r="C25" s="0" t="n">
        <v>104</v>
      </c>
      <c r="D25" s="11" t="n">
        <v>29224.77</v>
      </c>
      <c r="E25" s="0" t="str">
        <f aca="false">VLOOKUP(A25,bsia,3,0)</f>
        <v>420930 Lages</v>
      </c>
      <c r="F25" s="0" t="str">
        <f aca="false">VLOOKUP(A25,bsia,4,0)</f>
        <v>4212 Meio Oeste e Serra Catarinense</v>
      </c>
      <c r="G25" s="0" t="str">
        <f aca="false">VLOOKUP(A25,bsia,5,0)</f>
        <v>42013 Serra Catarinense</v>
      </c>
    </row>
    <row r="26" customFormat="false" ht="12.8" hidden="false" customHeight="false" outlineLevel="0" collapsed="false">
      <c r="A26" s="0" t="str">
        <f aca="false">LEFT(B26,7)</f>
        <v>5164222</v>
      </c>
      <c r="B26" s="0" t="s">
        <v>18395</v>
      </c>
      <c r="C26" s="0" t="n">
        <v>20</v>
      </c>
      <c r="D26" s="11" t="n">
        <v>15432</v>
      </c>
      <c r="E26" s="0" t="str">
        <f aca="false">VLOOKUP(A26,bsia,3,0)</f>
        <v>420430 Concórdia</v>
      </c>
      <c r="F26" s="0" t="str">
        <f aca="false">VLOOKUP(A26,bsia,4,0)</f>
        <v>4212 Meio Oeste e Serra Catarinense</v>
      </c>
      <c r="G26" s="0" t="str">
        <f aca="false">VLOOKUP(A26,bsia,5,0)</f>
        <v>42010 Alto Ururguai Catarinense</v>
      </c>
    </row>
    <row r="27" customFormat="false" ht="12.8" hidden="false" customHeight="false" outlineLevel="0" collapsed="false">
      <c r="A27" s="0" t="str">
        <f aca="false">LEFT(B27,7)</f>
        <v>5431212</v>
      </c>
      <c r="B27" s="0" t="s">
        <v>9960</v>
      </c>
      <c r="C27" s="0" t="n">
        <v>10</v>
      </c>
      <c r="D27" s="11" t="n">
        <v>6818.7</v>
      </c>
      <c r="E27" s="0" t="str">
        <f aca="false">VLOOKUP(A27,bsia,3,0)</f>
        <v>420420 Chapecó</v>
      </c>
      <c r="F27" s="0" t="str">
        <f aca="false">VLOOKUP(A27,bsia,4,0)</f>
        <v>4213 Grande Oeste</v>
      </c>
      <c r="G27" s="0" t="str">
        <f aca="false">VLOOKUP(A27,bsia,5,0)</f>
        <v>42002 Oeste</v>
      </c>
    </row>
    <row r="28" customFormat="false" ht="12.8" hidden="false" customHeight="false" outlineLevel="0" collapsed="false">
      <c r="A28" s="0" t="str">
        <f aca="false">LEFT(B28,7)</f>
        <v>5458471</v>
      </c>
      <c r="B28" s="0" t="s">
        <v>15902</v>
      </c>
      <c r="C28" s="0" t="n">
        <v>25</v>
      </c>
      <c r="D28" s="11" t="n">
        <v>18001.36</v>
      </c>
      <c r="E28" s="0" t="str">
        <f aca="false">VLOOKUP(A28,bsia,3,0)</f>
        <v>421480 Rio do Sul</v>
      </c>
      <c r="F28" s="0" t="str">
        <f aca="false">VLOOKUP(A28,bsia,4,0)</f>
        <v>4216 Alto Vale do Itajaí</v>
      </c>
      <c r="G28" s="0" t="str">
        <f aca="false">VLOOKUP(A28,bsia,5,0)</f>
        <v>42004 Alto Vale do Itajaí</v>
      </c>
    </row>
    <row r="29" customFormat="false" ht="12.8" hidden="false" customHeight="false" outlineLevel="0" collapsed="false">
      <c r="A29" s="0" t="str">
        <f aca="false">LEFT(B29,7)</f>
        <v>6292224</v>
      </c>
      <c r="B29" s="0" t="s">
        <v>12263</v>
      </c>
      <c r="C29" s="0" t="n">
        <v>131</v>
      </c>
      <c r="D29" s="11" t="n">
        <v>40047.4</v>
      </c>
      <c r="E29" s="0" t="str">
        <f aca="false">VLOOKUP(A29,bsia,3,0)</f>
        <v>420540 Florianópolis</v>
      </c>
      <c r="F29" s="0" t="str">
        <f aca="false">VLOOKUP(A29,bsia,4,0)</f>
        <v>4214 Grande Florianópolis</v>
      </c>
      <c r="G29" s="0" t="str">
        <f aca="false">VLOOKUP(A29,bsia,5,0)</f>
        <v>42007 Grande Florianópolis</v>
      </c>
    </row>
    <row r="30" customFormat="false" ht="12.8" hidden="false" customHeight="false" outlineLevel="0" collapsed="false">
      <c r="A30" s="0" t="str">
        <f aca="false">LEFT(B30,7)</f>
        <v>6567274</v>
      </c>
      <c r="B30" s="0" t="s">
        <v>799</v>
      </c>
      <c r="C30" s="0" t="n">
        <v>192</v>
      </c>
      <c r="D30" s="11" t="n">
        <v>122025.28</v>
      </c>
      <c r="E30" s="0" t="str">
        <f aca="false">VLOOKUP(A30,bsia,3,0)</f>
        <v>420460 Criciúma</v>
      </c>
      <c r="F30" s="0" t="str">
        <f aca="false">VLOOKUP(A30,bsia,4,0)</f>
        <v>4210 Sul</v>
      </c>
      <c r="G30" s="0" t="str">
        <f aca="false">VLOOKUP(A30,bsia,5,0)</f>
        <v>42015 Carbonífera</v>
      </c>
    </row>
    <row r="31" customFormat="false" ht="12.8" hidden="false" customHeight="false" outlineLevel="0" collapsed="false">
      <c r="A31" s="0" t="str">
        <f aca="false">LEFT(B31,7)</f>
        <v>7123019</v>
      </c>
      <c r="B31" s="0" t="s">
        <v>10112</v>
      </c>
      <c r="C31" s="0" t="n">
        <v>1</v>
      </c>
      <c r="D31" s="11" t="n">
        <v>392.62</v>
      </c>
      <c r="E31" s="0" t="str">
        <f aca="false">VLOOKUP(A31,bsia,3,0)</f>
        <v>420420 Chapecó</v>
      </c>
      <c r="F31" s="0" t="str">
        <f aca="false">VLOOKUP(A31,bsia,4,0)</f>
        <v>4213 Grande Oeste</v>
      </c>
      <c r="G31" s="0" t="str">
        <f aca="false">VLOOKUP(A31,bsia,5,0)</f>
        <v>42002 Oeste</v>
      </c>
    </row>
    <row r="32" customFormat="false" ht="12.8" hidden="false" customHeight="false" outlineLevel="0" collapsed="false">
      <c r="A32" s="0" t="str">
        <f aca="false">LEFT(B32,7)</f>
        <v>7200625</v>
      </c>
      <c r="B32" s="0" t="s">
        <v>18396</v>
      </c>
      <c r="C32" s="0" t="n">
        <v>6</v>
      </c>
      <c r="D32" s="11" t="n">
        <v>2080.2</v>
      </c>
      <c r="E32" s="0" t="str">
        <f aca="false">VLOOKUP(A32,bsia,3,0)</f>
        <v>420420 Chapecó</v>
      </c>
      <c r="F32" s="0" t="str">
        <f aca="false">VLOOKUP(A32,bsia,4,0)</f>
        <v>4213 Grande Oeste</v>
      </c>
      <c r="G32" s="0" t="str">
        <f aca="false">VLOOKUP(A32,bsia,5,0)</f>
        <v>42002 Oeste</v>
      </c>
    </row>
    <row r="33" customFormat="false" ht="12.8" hidden="false" customHeight="false" outlineLevel="0" collapsed="false">
      <c r="A33" s="0" t="str">
        <f aca="false">LEFT(B33,7)</f>
        <v>7286082</v>
      </c>
      <c r="B33" s="0" t="s">
        <v>10141</v>
      </c>
      <c r="C33" s="0" t="n">
        <v>70</v>
      </c>
      <c r="D33" s="11" t="n">
        <v>21054.6</v>
      </c>
      <c r="E33" s="0" t="str">
        <f aca="false">VLOOKUP(A33,bsia,3,0)</f>
        <v>420420 Chapecó</v>
      </c>
      <c r="F33" s="0" t="str">
        <f aca="false">VLOOKUP(A33,bsia,4,0)</f>
        <v>4213 Grande Oeste</v>
      </c>
      <c r="G33" s="0" t="str">
        <f aca="false">VLOOKUP(A33,bsia,5,0)</f>
        <v>42002 Oeste</v>
      </c>
    </row>
    <row r="34" customFormat="false" ht="12.8" hidden="false" customHeight="false" outlineLevel="0" collapsed="false">
      <c r="A34" s="0" t="str">
        <f aca="false">LEFT(B34,7)</f>
        <v>7468563</v>
      </c>
      <c r="B34" s="0" t="s">
        <v>8383</v>
      </c>
      <c r="C34" s="0" t="n">
        <v>2</v>
      </c>
      <c r="D34" s="11" t="n">
        <v>90</v>
      </c>
      <c r="E34" s="0" t="str">
        <f aca="false">VLOOKUP(A34,bsia,3,0)</f>
        <v>420930 Lages</v>
      </c>
      <c r="F34" s="0" t="str">
        <f aca="false">VLOOKUP(A34,bsia,4,0)</f>
        <v>4212 Meio Oeste e Serra Catarinense</v>
      </c>
      <c r="G34" s="0" t="str">
        <f aca="false">VLOOKUP(A34,bsia,5,0)</f>
        <v>42013 Serra Catarinense</v>
      </c>
    </row>
    <row r="35" customFormat="false" ht="12.8" hidden="false" customHeight="false" outlineLevel="0" collapsed="false">
      <c r="A35" s="0" t="str">
        <f aca="false">LEFT(B35,7)</f>
        <v>7486596</v>
      </c>
      <c r="B35" s="0" t="s">
        <v>11502</v>
      </c>
      <c r="C35" s="0" t="n">
        <v>133</v>
      </c>
      <c r="D35" s="11" t="n">
        <v>91323.12</v>
      </c>
      <c r="E35" s="0" t="str">
        <f aca="false">VLOOKUP(A35,bsia,3,0)</f>
        <v>420230 Biguaçu</v>
      </c>
      <c r="F35" s="0" t="str">
        <f aca="false">VLOOKUP(A35,bsia,4,0)</f>
        <v>4214 Grande Florianópolis</v>
      </c>
      <c r="G35" s="0" t="str">
        <f aca="false">VLOOKUP(A35,bsia,5,0)</f>
        <v>42007 Grande Florianópolis</v>
      </c>
    </row>
    <row r="36" customFormat="false" ht="12.8" hidden="false" customHeight="false" outlineLevel="0" collapsed="false">
      <c r="A36" s="0" t="str">
        <f aca="false">LEFT(B36,7)</f>
        <v>7728557</v>
      </c>
      <c r="B36" s="0" t="s">
        <v>4301</v>
      </c>
      <c r="C36" s="0" t="n">
        <v>153</v>
      </c>
      <c r="D36" s="11" t="n">
        <v>43670.65</v>
      </c>
      <c r="E36" s="0" t="str">
        <f aca="false">VLOOKUP(A36,bsia,3,0)</f>
        <v>420910 Joinville</v>
      </c>
      <c r="F36" s="0" t="str">
        <f aca="false">VLOOKUP(A36,bsia,4,0)</f>
        <v>4211 Planalto Norte e Nordeste</v>
      </c>
      <c r="G36" s="0" t="str">
        <f aca="false">VLOOKUP(A36,bsia,5,0)</f>
        <v>42011 Nordeste</v>
      </c>
    </row>
    <row r="37" customFormat="false" ht="12.8" hidden="false" customHeight="false" outlineLevel="0" collapsed="false">
      <c r="A37" s="0" t="str">
        <f aca="false">LEFT(B37,7)</f>
        <v>9047581</v>
      </c>
      <c r="B37" s="0" t="s">
        <v>18397</v>
      </c>
      <c r="C37" s="0" t="n">
        <v>14</v>
      </c>
      <c r="D37" s="11" t="n">
        <v>10802.4</v>
      </c>
      <c r="E37" s="0" t="str">
        <f aca="false">VLOOKUP(A37,bsia,3,0)</f>
        <v>420420 Chapecó</v>
      </c>
      <c r="F37" s="0" t="str">
        <f aca="false">VLOOKUP(A37,bsia,4,0)</f>
        <v>4213 Grande Oeste</v>
      </c>
      <c r="G37" s="0" t="str">
        <f aca="false">VLOOKUP(A37,bsia,5,0)</f>
        <v>42002 Oeste</v>
      </c>
    </row>
    <row r="38" customFormat="false" ht="12.8" hidden="false" customHeight="false" outlineLevel="0" collapsed="false">
      <c r="A38" s="0" t="str">
        <f aca="false">LEFT(B38,7)</f>
        <v>9173234</v>
      </c>
      <c r="B38" s="0" t="s">
        <v>14717</v>
      </c>
      <c r="C38" s="0" t="n">
        <v>94</v>
      </c>
      <c r="D38" s="11" t="n">
        <v>36906.28</v>
      </c>
      <c r="E38" s="0" t="str">
        <f aca="false">VLOOKUP(A38,bsia,3,0)</f>
        <v>420820 Itajaí</v>
      </c>
      <c r="F38" s="0" t="str">
        <f aca="false">VLOOKUP(A38,bsia,4,0)</f>
        <v>4215 Foz do Rio Itajaí</v>
      </c>
      <c r="G38" s="0" t="str">
        <f aca="false">VLOOKUP(A38,bsia,5,0)</f>
        <v>42005 Foz do Rio Itajaí</v>
      </c>
    </row>
    <row r="39" customFormat="false" ht="12.8" hidden="false" customHeight="false" outlineLevel="0" collapsed="false">
      <c r="A39" s="0" t="str">
        <f aca="false">LEFT(B39,7)</f>
        <v>9175849</v>
      </c>
      <c r="B39" s="0" t="s">
        <v>18398</v>
      </c>
      <c r="C39" s="0" t="n">
        <v>58</v>
      </c>
      <c r="D39" s="11" t="n">
        <v>39976.84</v>
      </c>
      <c r="E39" s="0" t="str">
        <f aca="false">VLOOKUP(A39,bsia,3,0)</f>
        <v>420910 Joinville</v>
      </c>
      <c r="F39" s="0" t="str">
        <f aca="false">VLOOKUP(A39,bsia,4,0)</f>
        <v>4211 Planalto Norte e Nordeste</v>
      </c>
      <c r="G39" s="0" t="str">
        <f aca="false">VLOOKUP(A39,bsia,5,0)</f>
        <v>42011 Nordeste</v>
      </c>
    </row>
    <row r="40" customFormat="false" ht="12.8" hidden="false" customHeight="false" outlineLevel="0" collapsed="false">
      <c r="A40" s="0" t="str">
        <f aca="false">LEFT(B40,7)</f>
        <v>9359397</v>
      </c>
      <c r="B40" s="0" t="s">
        <v>18399</v>
      </c>
      <c r="C40" s="0" t="n">
        <v>117</v>
      </c>
      <c r="D40" s="11" t="n">
        <v>84688.56</v>
      </c>
      <c r="E40" s="0" t="str">
        <f aca="false">VLOOKUP(A40,bsia,3,0)</f>
        <v>420910 Joinville</v>
      </c>
      <c r="F40" s="0" t="str">
        <f aca="false">VLOOKUP(A40,bsia,4,0)</f>
        <v>4211 Planalto Norte e Nordeste</v>
      </c>
      <c r="G40" s="0" t="str">
        <f aca="false">VLOOKUP(A40,bsia,5,0)</f>
        <v>42011 Nordeste</v>
      </c>
    </row>
    <row r="41" customFormat="false" ht="12.8" hidden="false" customHeight="false" outlineLevel="0" collapsed="false">
      <c r="A41" s="0" t="str">
        <f aca="false">LEFT(B41,7)</f>
        <v>9712038</v>
      </c>
      <c r="B41" s="0" t="s">
        <v>18400</v>
      </c>
      <c r="C41" s="0" t="n">
        <v>359</v>
      </c>
      <c r="D41" s="11" t="n">
        <v>209181.6</v>
      </c>
      <c r="E41" s="0" t="str">
        <f aca="false">VLOOKUP(A41,bsia,3,0)</f>
        <v>420460 Criciúma</v>
      </c>
      <c r="F41" s="0" t="str">
        <f aca="false">VLOOKUP(A41,bsia,4,0)</f>
        <v>4210 Sul</v>
      </c>
      <c r="G41" s="0" t="str">
        <f aca="false">VLOOKUP(A41,bsia,5,0)</f>
        <v>42015 Carbonífera</v>
      </c>
    </row>
    <row r="42" customFormat="false" ht="12.8" hidden="false" customHeight="false" outlineLevel="0" collapsed="false">
      <c r="A42" s="0" t="str">
        <f aca="false">LEFT(B42,7)</f>
        <v>9819371</v>
      </c>
      <c r="B42" s="0" t="s">
        <v>1054</v>
      </c>
      <c r="C42" s="0" t="n">
        <v>36</v>
      </c>
      <c r="D42" s="11" t="n">
        <v>3924.18</v>
      </c>
      <c r="E42" s="0" t="str">
        <f aca="false">VLOOKUP(A42,bsia,3,0)</f>
        <v>420460 Criciúma</v>
      </c>
      <c r="F42" s="0" t="str">
        <f aca="false">VLOOKUP(A42,bsia,4,0)</f>
        <v>4210 Sul</v>
      </c>
      <c r="G42" s="0" t="str">
        <f aca="false">VLOOKUP(A42,bsia,5,0)</f>
        <v>42015 Carbonífera</v>
      </c>
    </row>
    <row r="43" customFormat="false" ht="12.8" hidden="false" customHeight="false" outlineLevel="0" collapsed="false">
      <c r="B43" s="0" t="s">
        <v>18401</v>
      </c>
      <c r="C43" s="0" t="n">
        <v>3694</v>
      </c>
      <c r="D43" s="11" t="n">
        <v>1937551.67</v>
      </c>
    </row>
    <row r="44" customFormat="false" ht="12.8" hidden="false" customHeight="false" outlineLevel="0" collapsed="false"/>
    <row r="45" customFormat="false" ht="12.8" hidden="false" customHeight="false" outlineLevel="0" collapsed="false">
      <c r="D45" s="0"/>
    </row>
    <row r="46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1" width="15.68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11565</v>
      </c>
      <c r="B2" s="0" t="n">
        <v>202</v>
      </c>
      <c r="C2" s="11" t="n">
        <v>146993.56</v>
      </c>
    </row>
    <row r="3" customFormat="false" ht="12.8" hidden="false" customHeight="false" outlineLevel="0" collapsed="false">
      <c r="A3" s="0" t="s">
        <v>2665</v>
      </c>
      <c r="B3" s="0" t="n">
        <v>59</v>
      </c>
      <c r="C3" s="11" t="n">
        <v>37009.52</v>
      </c>
    </row>
    <row r="4" customFormat="false" ht="12.8" hidden="false" customHeight="false" outlineLevel="0" collapsed="false">
      <c r="A4" s="0" t="s">
        <v>16351</v>
      </c>
      <c r="B4" s="0" t="n">
        <v>69</v>
      </c>
      <c r="C4" s="11" t="n">
        <v>53240.4</v>
      </c>
    </row>
    <row r="5" customFormat="false" ht="12.8" hidden="false" customHeight="false" outlineLevel="0" collapsed="false">
      <c r="A5" s="0" t="s">
        <v>17409</v>
      </c>
      <c r="B5" s="0" t="n">
        <v>96</v>
      </c>
      <c r="C5" s="11" t="n">
        <v>74073.6</v>
      </c>
    </row>
    <row r="6" customFormat="false" ht="12.8" hidden="false" customHeight="false" outlineLevel="0" collapsed="false">
      <c r="A6" s="0" t="s">
        <v>14091</v>
      </c>
      <c r="B6" s="0" t="n">
        <v>174</v>
      </c>
      <c r="C6" s="11" t="n">
        <v>113803.37</v>
      </c>
    </row>
    <row r="7" customFormat="false" ht="12.8" hidden="false" customHeight="false" outlineLevel="0" collapsed="false">
      <c r="A7" s="0" t="s">
        <v>18393</v>
      </c>
      <c r="B7" s="0" t="n">
        <v>193</v>
      </c>
      <c r="C7" s="11" t="n">
        <v>147619.92</v>
      </c>
    </row>
    <row r="8" customFormat="false" ht="12.8" hidden="false" customHeight="false" outlineLevel="0" collapsed="false">
      <c r="A8" s="0" t="s">
        <v>13092</v>
      </c>
      <c r="B8" s="0" t="n">
        <v>21</v>
      </c>
      <c r="C8" s="11" t="n">
        <v>16203.6</v>
      </c>
    </row>
    <row r="9" customFormat="false" ht="12.8" hidden="false" customHeight="false" outlineLevel="0" collapsed="false">
      <c r="A9" s="0" t="s">
        <v>16397</v>
      </c>
      <c r="B9" s="0" t="n">
        <v>137</v>
      </c>
      <c r="C9" s="11" t="n">
        <v>80010.89</v>
      </c>
    </row>
    <row r="10" customFormat="false" ht="12.8" hidden="false" customHeight="false" outlineLevel="0" collapsed="false">
      <c r="A10" s="0" t="s">
        <v>16427</v>
      </c>
      <c r="B10" s="0" t="n">
        <v>76</v>
      </c>
      <c r="C10" s="11" t="n">
        <v>8570.52</v>
      </c>
    </row>
    <row r="11" customFormat="false" ht="12.8" hidden="false" customHeight="false" outlineLevel="0" collapsed="false">
      <c r="A11" s="0" t="s">
        <v>16436</v>
      </c>
      <c r="B11" s="0" t="n">
        <v>55</v>
      </c>
      <c r="C11" s="11" t="n">
        <v>12422.41</v>
      </c>
    </row>
    <row r="12" customFormat="false" ht="12.8" hidden="false" customHeight="false" outlineLevel="0" collapsed="false">
      <c r="A12" s="0" t="s">
        <v>11720</v>
      </c>
      <c r="B12" s="0" t="n">
        <v>48</v>
      </c>
      <c r="C12" s="11" t="n">
        <v>6896.11</v>
      </c>
    </row>
    <row r="13" customFormat="false" ht="12.8" hidden="false" customHeight="false" outlineLevel="0" collapsed="false">
      <c r="A13" s="0" t="s">
        <v>18394</v>
      </c>
      <c r="B13" s="0" t="n">
        <v>104</v>
      </c>
      <c r="C13" s="11" t="n">
        <v>29224.77</v>
      </c>
    </row>
    <row r="14" customFormat="false" ht="12.8" hidden="false" customHeight="false" outlineLevel="0" collapsed="false">
      <c r="A14" s="0" t="s">
        <v>15902</v>
      </c>
      <c r="B14" s="0" t="n">
        <v>25</v>
      </c>
      <c r="C14" s="11" t="n">
        <v>18001.36</v>
      </c>
    </row>
    <row r="15" customFormat="false" ht="12.8" hidden="false" customHeight="false" outlineLevel="0" collapsed="false">
      <c r="A15" s="0" t="s">
        <v>12263</v>
      </c>
      <c r="B15" s="0" t="n">
        <v>131</v>
      </c>
      <c r="C15" s="11" t="n">
        <v>40047.4</v>
      </c>
    </row>
    <row r="16" customFormat="false" ht="12.8" hidden="false" customHeight="false" outlineLevel="0" collapsed="false">
      <c r="A16" s="0" t="s">
        <v>799</v>
      </c>
      <c r="B16" s="0" t="n">
        <v>190</v>
      </c>
      <c r="C16" s="11" t="n">
        <v>120770.72</v>
      </c>
    </row>
    <row r="17" customFormat="false" ht="12.8" hidden="false" customHeight="false" outlineLevel="0" collapsed="false">
      <c r="A17" s="0" t="s">
        <v>8383</v>
      </c>
      <c r="B17" s="0" t="n">
        <v>2</v>
      </c>
      <c r="C17" s="11" t="n">
        <v>90</v>
      </c>
    </row>
    <row r="18" customFormat="false" ht="12.8" hidden="false" customHeight="false" outlineLevel="0" collapsed="false">
      <c r="A18" s="0" t="s">
        <v>11502</v>
      </c>
      <c r="B18" s="0" t="n">
        <v>7</v>
      </c>
      <c r="C18" s="11" t="n">
        <v>5401.2</v>
      </c>
    </row>
    <row r="19" customFormat="false" ht="12.8" hidden="false" customHeight="false" outlineLevel="0" collapsed="false">
      <c r="A19" s="0" t="s">
        <v>4301</v>
      </c>
      <c r="B19" s="0" t="n">
        <v>148</v>
      </c>
      <c r="C19" s="11" t="n">
        <v>42622.9</v>
      </c>
    </row>
    <row r="20" customFormat="false" ht="12.8" hidden="false" customHeight="false" outlineLevel="0" collapsed="false">
      <c r="A20" s="0" t="s">
        <v>18398</v>
      </c>
      <c r="B20" s="0" t="n">
        <v>58</v>
      </c>
      <c r="C20" s="11" t="n">
        <v>39976.84</v>
      </c>
    </row>
    <row r="21" customFormat="false" ht="12.8" hidden="false" customHeight="false" outlineLevel="0" collapsed="false">
      <c r="A21" s="0" t="s">
        <v>18399</v>
      </c>
      <c r="B21" s="0" t="n">
        <v>117</v>
      </c>
      <c r="C21" s="11" t="n">
        <v>84688.56</v>
      </c>
    </row>
    <row r="22" customFormat="false" ht="12.8" hidden="false" customHeight="false" outlineLevel="0" collapsed="false">
      <c r="A22" s="0" t="s">
        <v>18400</v>
      </c>
      <c r="B22" s="0" t="n">
        <v>327</v>
      </c>
      <c r="C22" s="11" t="n">
        <v>184490.4</v>
      </c>
    </row>
    <row r="23" customFormat="false" ht="12.8" hidden="false" customHeight="false" outlineLevel="0" collapsed="false">
      <c r="A23" s="0" t="s">
        <v>1054</v>
      </c>
      <c r="B23" s="0" t="n">
        <v>36</v>
      </c>
      <c r="C23" s="11" t="n">
        <v>3924.18</v>
      </c>
    </row>
    <row r="24" customFormat="false" ht="12.8" hidden="false" customHeight="false" outlineLevel="0" collapsed="false">
      <c r="A24" s="0" t="s">
        <v>18401</v>
      </c>
      <c r="B24" s="0" t="n">
        <v>2275</v>
      </c>
      <c r="C24" s="11" t="n">
        <v>1266082.23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89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G89" activeCellId="0" sqref="G89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69.29"/>
  </cols>
  <sheetData>
    <row r="1" customFormat="false" ht="12.8" hidden="false" customHeight="false" outlineLevel="0" collapsed="false">
      <c r="A1" s="0" t="s">
        <v>18387</v>
      </c>
      <c r="B1" s="0" t="s">
        <v>18402</v>
      </c>
      <c r="C1" s="0" t="s">
        <v>18403</v>
      </c>
      <c r="D1" s="0" t="s">
        <v>18404</v>
      </c>
      <c r="E1" s="0" t="s">
        <v>18405</v>
      </c>
      <c r="F1" s="0" t="s">
        <v>18406</v>
      </c>
      <c r="G1" s="0" t="s">
        <v>18401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289</v>
      </c>
      <c r="D2" s="0" t="n">
        <v>59</v>
      </c>
      <c r="E2" s="0" t="n">
        <v>0</v>
      </c>
      <c r="F2" s="0" t="n">
        <v>22</v>
      </c>
      <c r="G2" s="0" t="n">
        <v>370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21</v>
      </c>
      <c r="D3" s="0" t="n">
        <v>0</v>
      </c>
      <c r="E3" s="0" t="n">
        <v>0</v>
      </c>
      <c r="F3" s="0" t="n">
        <v>0</v>
      </c>
      <c r="G3" s="0" t="n">
        <v>21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15</v>
      </c>
      <c r="G4" s="0" t="n">
        <v>15</v>
      </c>
    </row>
    <row r="5" customFormat="false" ht="12.8" hidden="false" customHeight="false" outlineLevel="0" collapsed="false">
      <c r="A5" s="0" t="s">
        <v>18281</v>
      </c>
      <c r="B5" s="0" t="n">
        <v>0</v>
      </c>
      <c r="C5" s="0" t="n">
        <v>273</v>
      </c>
      <c r="D5" s="0" t="n">
        <v>0</v>
      </c>
      <c r="E5" s="0" t="n">
        <v>0</v>
      </c>
      <c r="F5" s="0" t="n">
        <v>0</v>
      </c>
      <c r="G5" s="0" t="n">
        <v>273</v>
      </c>
    </row>
    <row r="6" customFormat="false" ht="12.8" hidden="false" customHeight="false" outlineLevel="0" collapsed="false">
      <c r="A6" s="0" t="s">
        <v>2665</v>
      </c>
      <c r="B6" s="0" t="n">
        <v>59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59</v>
      </c>
    </row>
    <row r="7" customFormat="false" ht="12.8" hidden="false" customHeight="false" outlineLevel="0" collapsed="false">
      <c r="A7" s="0" t="s">
        <v>18390</v>
      </c>
      <c r="B7" s="0" t="n">
        <v>0</v>
      </c>
      <c r="C7" s="0" t="n">
        <v>21</v>
      </c>
      <c r="D7" s="0" t="n">
        <v>0</v>
      </c>
      <c r="E7" s="0" t="n">
        <v>0</v>
      </c>
      <c r="F7" s="0" t="n">
        <v>32</v>
      </c>
      <c r="G7" s="0" t="n">
        <v>53</v>
      </c>
    </row>
    <row r="8" customFormat="false" ht="12.8" hidden="false" customHeight="false" outlineLevel="0" collapsed="false">
      <c r="A8" s="0" t="s">
        <v>13764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10</v>
      </c>
      <c r="G8" s="0" t="n">
        <v>10</v>
      </c>
    </row>
    <row r="9" customFormat="false" ht="12.8" hidden="false" customHeight="false" outlineLevel="0" collapsed="false">
      <c r="A9" s="0" t="s">
        <v>18391</v>
      </c>
      <c r="B9" s="0" t="n">
        <v>0</v>
      </c>
      <c r="C9" s="0" t="n">
        <v>48</v>
      </c>
      <c r="D9" s="0" t="n">
        <v>0</v>
      </c>
      <c r="E9" s="0" t="n">
        <v>0</v>
      </c>
      <c r="F9" s="0" t="n">
        <v>66</v>
      </c>
      <c r="G9" s="0" t="n">
        <v>114</v>
      </c>
    </row>
    <row r="10" customFormat="false" ht="12.8" hidden="false" customHeight="false" outlineLevel="0" collapsed="false">
      <c r="A10" s="0" t="s">
        <v>4925</v>
      </c>
      <c r="B10" s="0" t="n">
        <v>0</v>
      </c>
      <c r="C10" s="0" t="n">
        <v>17</v>
      </c>
      <c r="D10" s="0" t="n">
        <v>0</v>
      </c>
      <c r="E10" s="0" t="n">
        <v>0</v>
      </c>
      <c r="F10" s="0" t="n">
        <v>0</v>
      </c>
      <c r="G10" s="0" t="n">
        <v>17</v>
      </c>
    </row>
    <row r="11" customFormat="false" ht="12.8" hidden="false" customHeight="false" outlineLevel="0" collapsed="false">
      <c r="A11" s="0" t="s">
        <v>3317</v>
      </c>
      <c r="B11" s="0" t="n">
        <v>0</v>
      </c>
      <c r="C11" s="0" t="n">
        <v>0</v>
      </c>
      <c r="D11" s="0" t="n">
        <v>80</v>
      </c>
      <c r="E11" s="0" t="n">
        <v>0</v>
      </c>
      <c r="F11" s="0" t="n">
        <v>100</v>
      </c>
      <c r="G11" s="0" t="n">
        <v>180</v>
      </c>
    </row>
    <row r="12" customFormat="false" ht="12.8" hidden="false" customHeight="false" outlineLevel="0" collapsed="false">
      <c r="A12" s="0" t="s">
        <v>5560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31</v>
      </c>
      <c r="G12" s="0" t="n">
        <v>31</v>
      </c>
    </row>
    <row r="13" customFormat="false" ht="12.8" hidden="false" customHeight="false" outlineLevel="0" collapsed="false">
      <c r="A13" s="0" t="s">
        <v>16351</v>
      </c>
      <c r="B13" s="0" t="n">
        <v>0</v>
      </c>
      <c r="C13" s="0" t="n">
        <v>75</v>
      </c>
      <c r="D13" s="0" t="n">
        <v>0</v>
      </c>
      <c r="E13" s="0" t="n">
        <v>0</v>
      </c>
      <c r="F13" s="0" t="n">
        <v>76</v>
      </c>
      <c r="G13" s="0" t="n">
        <v>151</v>
      </c>
    </row>
    <row r="14" customFormat="false" ht="12.8" hidden="false" customHeight="false" outlineLevel="0" collapsed="false">
      <c r="A14" s="0" t="s">
        <v>17409</v>
      </c>
      <c r="B14" s="0" t="n">
        <v>0</v>
      </c>
      <c r="C14" s="0" t="n">
        <v>96</v>
      </c>
      <c r="D14" s="0" t="n">
        <v>0</v>
      </c>
      <c r="E14" s="0" t="n">
        <v>0</v>
      </c>
      <c r="F14" s="0" t="n">
        <v>16</v>
      </c>
      <c r="G14" s="0" t="n">
        <v>112</v>
      </c>
    </row>
    <row r="15" customFormat="false" ht="12.8" hidden="false" customHeight="false" outlineLevel="0" collapsed="false">
      <c r="A15" s="0" t="s">
        <v>14091</v>
      </c>
      <c r="B15" s="0" t="n">
        <v>0</v>
      </c>
      <c r="C15" s="0" t="n">
        <v>181</v>
      </c>
      <c r="D15" s="0" t="n">
        <v>0</v>
      </c>
      <c r="E15" s="0" t="n">
        <v>0</v>
      </c>
      <c r="F15" s="0" t="n">
        <v>0</v>
      </c>
      <c r="G15" s="0" t="n">
        <v>181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4</v>
      </c>
      <c r="D16" s="0" t="n">
        <v>0</v>
      </c>
      <c r="E16" s="0" t="n">
        <v>0</v>
      </c>
      <c r="F16" s="0" t="n">
        <v>0</v>
      </c>
      <c r="G16" s="0" t="n">
        <v>4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2</v>
      </c>
      <c r="G17" s="0" t="n">
        <v>2</v>
      </c>
    </row>
    <row r="18" customFormat="false" ht="12.8" hidden="false" customHeight="false" outlineLevel="0" collapsed="false">
      <c r="A18" s="0" t="s">
        <v>18393</v>
      </c>
      <c r="B18" s="0" t="n">
        <v>9</v>
      </c>
      <c r="C18" s="0" t="n">
        <v>184</v>
      </c>
      <c r="D18" s="0" t="n">
        <v>0</v>
      </c>
      <c r="E18" s="0" t="n">
        <v>0</v>
      </c>
      <c r="F18" s="0" t="n">
        <v>0</v>
      </c>
      <c r="G18" s="0" t="n">
        <v>193</v>
      </c>
    </row>
    <row r="19" customFormat="false" ht="12.8" hidden="false" customHeight="false" outlineLevel="0" collapsed="false">
      <c r="A19" s="0" t="s">
        <v>590</v>
      </c>
      <c r="B19" s="0" t="n">
        <v>0</v>
      </c>
      <c r="C19" s="0" t="n">
        <v>0</v>
      </c>
      <c r="D19" s="0" t="n">
        <v>0</v>
      </c>
      <c r="E19" s="0" t="n">
        <v>18</v>
      </c>
      <c r="F19" s="0" t="n">
        <v>0</v>
      </c>
      <c r="G19" s="0" t="n">
        <v>18</v>
      </c>
    </row>
    <row r="20" customFormat="false" ht="12.8" hidden="false" customHeight="false" outlineLevel="0" collapsed="false">
      <c r="A20" s="0" t="s">
        <v>13092</v>
      </c>
      <c r="B20" s="0" t="n">
        <v>0</v>
      </c>
      <c r="C20" s="0" t="n">
        <v>21</v>
      </c>
      <c r="D20" s="0" t="n">
        <v>0</v>
      </c>
      <c r="E20" s="0" t="n">
        <v>0</v>
      </c>
      <c r="F20" s="0" t="n">
        <v>0</v>
      </c>
      <c r="G20" s="0" t="n">
        <v>21</v>
      </c>
    </row>
    <row r="21" customFormat="false" ht="12.8" hidden="false" customHeight="false" outlineLevel="0" collapsed="false">
      <c r="A21" s="0" t="s">
        <v>16397</v>
      </c>
      <c r="B21" s="0" t="n">
        <v>0</v>
      </c>
      <c r="C21" s="0" t="n">
        <v>144</v>
      </c>
      <c r="D21" s="0" t="n">
        <v>0</v>
      </c>
      <c r="E21" s="0" t="n">
        <v>0</v>
      </c>
      <c r="F21" s="0" t="n">
        <v>0</v>
      </c>
      <c r="G21" s="0" t="n">
        <v>144</v>
      </c>
    </row>
    <row r="22" customFormat="false" ht="12.8" hidden="false" customHeight="false" outlineLevel="0" collapsed="false">
      <c r="A22" s="0" t="s">
        <v>16427</v>
      </c>
      <c r="B22" s="0" t="n">
        <v>0</v>
      </c>
      <c r="C22" s="0" t="n">
        <v>97</v>
      </c>
      <c r="D22" s="0" t="n">
        <v>0</v>
      </c>
      <c r="E22" s="0" t="n">
        <v>0</v>
      </c>
      <c r="F22" s="0" t="n">
        <v>0</v>
      </c>
      <c r="G22" s="0" t="n">
        <v>97</v>
      </c>
    </row>
    <row r="23" customFormat="false" ht="12.8" hidden="false" customHeight="false" outlineLevel="0" collapsed="false">
      <c r="A23" s="0" t="s">
        <v>16436</v>
      </c>
      <c r="B23" s="0" t="n">
        <v>0</v>
      </c>
      <c r="C23" s="0" t="n">
        <v>55</v>
      </c>
      <c r="D23" s="0" t="n">
        <v>0</v>
      </c>
      <c r="E23" s="0" t="n">
        <v>0</v>
      </c>
      <c r="F23" s="0" t="n">
        <v>0</v>
      </c>
      <c r="G23" s="0" t="n">
        <v>55</v>
      </c>
    </row>
    <row r="24" customFormat="false" ht="12.8" hidden="false" customHeight="false" outlineLevel="0" collapsed="false">
      <c r="A24" s="0" t="s">
        <v>11720</v>
      </c>
      <c r="B24" s="0" t="n">
        <v>0</v>
      </c>
      <c r="C24" s="0" t="n">
        <v>48</v>
      </c>
      <c r="D24" s="0" t="n">
        <v>0</v>
      </c>
      <c r="E24" s="0" t="n">
        <v>0</v>
      </c>
      <c r="F24" s="0" t="n">
        <v>0</v>
      </c>
      <c r="G24" s="0" t="n">
        <v>48</v>
      </c>
    </row>
    <row r="25" customFormat="false" ht="12.8" hidden="false" customHeight="false" outlineLevel="0" collapsed="false">
      <c r="A25" s="0" t="s">
        <v>18394</v>
      </c>
      <c r="B25" s="0" t="n">
        <v>31</v>
      </c>
      <c r="C25" s="0" t="n">
        <v>73</v>
      </c>
      <c r="D25" s="0" t="n">
        <v>0</v>
      </c>
      <c r="E25" s="0" t="n">
        <v>0</v>
      </c>
      <c r="F25" s="0" t="n">
        <v>0</v>
      </c>
      <c r="G25" s="0" t="n">
        <v>104</v>
      </c>
    </row>
    <row r="26" customFormat="false" ht="12.8" hidden="false" customHeight="false" outlineLevel="0" collapsed="false">
      <c r="A26" s="0" t="s">
        <v>18395</v>
      </c>
      <c r="B26" s="0" t="n">
        <v>0</v>
      </c>
      <c r="C26" s="0" t="n">
        <v>20</v>
      </c>
      <c r="D26" s="0" t="n">
        <v>0</v>
      </c>
      <c r="E26" s="0" t="n">
        <v>0</v>
      </c>
      <c r="F26" s="0" t="n">
        <v>0</v>
      </c>
      <c r="G26" s="0" t="n">
        <v>20</v>
      </c>
    </row>
    <row r="27" customFormat="false" ht="12.8" hidden="false" customHeight="false" outlineLevel="0" collapsed="false">
      <c r="A27" s="0" t="s">
        <v>9960</v>
      </c>
      <c r="B27" s="0" t="n">
        <v>0</v>
      </c>
      <c r="C27" s="0" t="n">
        <v>10</v>
      </c>
      <c r="D27" s="0" t="n">
        <v>0</v>
      </c>
      <c r="E27" s="0" t="n">
        <v>0</v>
      </c>
      <c r="F27" s="0" t="n">
        <v>0</v>
      </c>
      <c r="G27" s="0" t="n">
        <v>10</v>
      </c>
    </row>
    <row r="28" customFormat="false" ht="12.8" hidden="false" customHeight="false" outlineLevel="0" collapsed="false">
      <c r="A28" s="0" t="s">
        <v>15902</v>
      </c>
      <c r="B28" s="0" t="n">
        <v>0</v>
      </c>
      <c r="C28" s="0" t="n">
        <v>25</v>
      </c>
      <c r="D28" s="0" t="n">
        <v>0</v>
      </c>
      <c r="E28" s="0" t="n">
        <v>0</v>
      </c>
      <c r="F28" s="0" t="n">
        <v>0</v>
      </c>
      <c r="G28" s="0" t="n">
        <v>25</v>
      </c>
    </row>
    <row r="29" customFormat="false" ht="12.8" hidden="false" customHeight="false" outlineLevel="0" collapsed="false">
      <c r="A29" s="0" t="s">
        <v>12263</v>
      </c>
      <c r="B29" s="0" t="n">
        <v>0</v>
      </c>
      <c r="C29" s="0" t="n">
        <v>131</v>
      </c>
      <c r="D29" s="0" t="n">
        <v>0</v>
      </c>
      <c r="E29" s="0" t="n">
        <v>0</v>
      </c>
      <c r="F29" s="0" t="n">
        <v>0</v>
      </c>
      <c r="G29" s="0" t="n">
        <v>131</v>
      </c>
    </row>
    <row r="30" customFormat="false" ht="12.8" hidden="false" customHeight="false" outlineLevel="0" collapsed="false">
      <c r="A30" s="0" t="s">
        <v>799</v>
      </c>
      <c r="B30" s="0" t="n">
        <v>181</v>
      </c>
      <c r="C30" s="0" t="n">
        <v>11</v>
      </c>
      <c r="D30" s="0" t="n">
        <v>0</v>
      </c>
      <c r="E30" s="0" t="n">
        <v>0</v>
      </c>
      <c r="F30" s="0" t="n">
        <v>0</v>
      </c>
      <c r="G30" s="0" t="n">
        <v>192</v>
      </c>
    </row>
    <row r="31" customFormat="false" ht="12.8" hidden="false" customHeight="false" outlineLevel="0" collapsed="false">
      <c r="A31" s="0" t="s">
        <v>10112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1</v>
      </c>
      <c r="G31" s="0" t="n">
        <v>1</v>
      </c>
    </row>
    <row r="32" customFormat="false" ht="12.8" hidden="false" customHeight="false" outlineLevel="0" collapsed="false">
      <c r="A32" s="0" t="s">
        <v>18396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6</v>
      </c>
      <c r="G32" s="0" t="n">
        <v>6</v>
      </c>
    </row>
    <row r="33" customFormat="false" ht="12.8" hidden="false" customHeight="false" outlineLevel="0" collapsed="false">
      <c r="A33" s="0" t="s">
        <v>10141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70</v>
      </c>
      <c r="G33" s="0" t="n">
        <v>70</v>
      </c>
    </row>
    <row r="34" customFormat="false" ht="12.8" hidden="false" customHeight="false" outlineLevel="0" collapsed="false">
      <c r="A34" s="0" t="s">
        <v>8383</v>
      </c>
      <c r="B34" s="0" t="n">
        <v>0</v>
      </c>
      <c r="C34" s="0" t="n">
        <v>2</v>
      </c>
      <c r="D34" s="0" t="n">
        <v>0</v>
      </c>
      <c r="E34" s="0" t="n">
        <v>0</v>
      </c>
      <c r="F34" s="0" t="n">
        <v>0</v>
      </c>
      <c r="G34" s="0" t="n">
        <v>2</v>
      </c>
    </row>
    <row r="35" customFormat="false" ht="12.8" hidden="false" customHeight="false" outlineLevel="0" collapsed="false">
      <c r="A35" s="0" t="s">
        <v>11502</v>
      </c>
      <c r="B35" s="0" t="n">
        <v>0</v>
      </c>
      <c r="C35" s="0" t="n">
        <v>109</v>
      </c>
      <c r="D35" s="0" t="n">
        <v>0</v>
      </c>
      <c r="E35" s="0" t="n">
        <v>0</v>
      </c>
      <c r="F35" s="0" t="n">
        <v>24</v>
      </c>
      <c r="G35" s="0" t="n">
        <v>133</v>
      </c>
    </row>
    <row r="36" customFormat="false" ht="12.8" hidden="false" customHeight="false" outlineLevel="0" collapsed="false">
      <c r="A36" s="0" t="s">
        <v>4301</v>
      </c>
      <c r="B36" s="0" t="n">
        <v>0</v>
      </c>
      <c r="C36" s="0" t="n">
        <v>153</v>
      </c>
      <c r="D36" s="0" t="n">
        <v>0</v>
      </c>
      <c r="E36" s="0" t="n">
        <v>0</v>
      </c>
      <c r="F36" s="0" t="n">
        <v>0</v>
      </c>
      <c r="G36" s="0" t="n">
        <v>153</v>
      </c>
    </row>
    <row r="37" customFormat="false" ht="12.8" hidden="false" customHeight="false" outlineLevel="0" collapsed="false">
      <c r="A37" s="0" t="s">
        <v>18397</v>
      </c>
      <c r="B37" s="0" t="n">
        <v>0</v>
      </c>
      <c r="C37" s="0" t="n">
        <v>14</v>
      </c>
      <c r="D37" s="0" t="n">
        <v>0</v>
      </c>
      <c r="E37" s="0" t="n">
        <v>0</v>
      </c>
      <c r="F37" s="0" t="n">
        <v>0</v>
      </c>
      <c r="G37" s="0" t="n">
        <v>14</v>
      </c>
    </row>
    <row r="38" customFormat="false" ht="12.8" hidden="false" customHeight="false" outlineLevel="0" collapsed="false">
      <c r="A38" s="0" t="s">
        <v>14717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94</v>
      </c>
      <c r="G38" s="0" t="n">
        <v>94</v>
      </c>
    </row>
    <row r="39" customFormat="false" ht="12.8" hidden="false" customHeight="false" outlineLevel="0" collapsed="false">
      <c r="A39" s="0" t="s">
        <v>18398</v>
      </c>
      <c r="B39" s="0" t="n">
        <v>0</v>
      </c>
      <c r="C39" s="0" t="n">
        <v>58</v>
      </c>
      <c r="D39" s="0" t="n">
        <v>0</v>
      </c>
      <c r="E39" s="0" t="n">
        <v>0</v>
      </c>
      <c r="F39" s="0" t="n">
        <v>0</v>
      </c>
      <c r="G39" s="0" t="n">
        <v>58</v>
      </c>
    </row>
    <row r="40" customFormat="false" ht="12.8" hidden="false" customHeight="false" outlineLevel="0" collapsed="false">
      <c r="A40" s="0" t="s">
        <v>18399</v>
      </c>
      <c r="B40" s="0" t="n">
        <v>0</v>
      </c>
      <c r="C40" s="0" t="n">
        <v>117</v>
      </c>
      <c r="D40" s="0" t="n">
        <v>0</v>
      </c>
      <c r="E40" s="0" t="n">
        <v>0</v>
      </c>
      <c r="F40" s="0" t="n">
        <v>0</v>
      </c>
      <c r="G40" s="0" t="n">
        <v>117</v>
      </c>
    </row>
    <row r="41" customFormat="false" ht="12.8" hidden="false" customHeight="false" outlineLevel="0" collapsed="false">
      <c r="A41" s="0" t="s">
        <v>18400</v>
      </c>
      <c r="B41" s="0" t="n">
        <v>261</v>
      </c>
      <c r="C41" s="0" t="n">
        <v>98</v>
      </c>
      <c r="D41" s="0" t="n">
        <v>0</v>
      </c>
      <c r="E41" s="0" t="n">
        <v>0</v>
      </c>
      <c r="F41" s="0" t="n">
        <v>0</v>
      </c>
      <c r="G41" s="0" t="n">
        <v>359</v>
      </c>
    </row>
    <row r="42" customFormat="false" ht="12.8" hidden="false" customHeight="false" outlineLevel="0" collapsed="false">
      <c r="A42" s="0" t="s">
        <v>1054</v>
      </c>
      <c r="B42" s="0" t="n">
        <v>0</v>
      </c>
      <c r="C42" s="0" t="n">
        <v>36</v>
      </c>
      <c r="D42" s="0" t="n">
        <v>0</v>
      </c>
      <c r="E42" s="0" t="n">
        <v>0</v>
      </c>
      <c r="F42" s="0" t="n">
        <v>0</v>
      </c>
      <c r="G42" s="0" t="n">
        <v>36</v>
      </c>
    </row>
    <row r="43" customFormat="false" ht="12.8" hidden="false" customHeight="false" outlineLevel="0" collapsed="false">
      <c r="A43" s="0" t="s">
        <v>18401</v>
      </c>
      <c r="B43" s="0" t="n">
        <v>541</v>
      </c>
      <c r="C43" s="0" t="n">
        <v>2431</v>
      </c>
      <c r="D43" s="0" t="n">
        <v>139</v>
      </c>
      <c r="E43" s="0" t="n">
        <v>18</v>
      </c>
      <c r="F43" s="0" t="n">
        <v>565</v>
      </c>
      <c r="G43" s="0" t="n">
        <v>3694</v>
      </c>
    </row>
    <row r="47" customFormat="false" ht="12.8" hidden="false" customHeight="false" outlineLevel="0" collapsed="false">
      <c r="A47" s="0" t="s">
        <v>18387</v>
      </c>
      <c r="B47" s="0" t="s">
        <v>18402</v>
      </c>
      <c r="C47" s="0" t="s">
        <v>18403</v>
      </c>
      <c r="D47" s="0" t="s">
        <v>18404</v>
      </c>
      <c r="E47" s="0" t="s">
        <v>18405</v>
      </c>
      <c r="F47" s="0" t="s">
        <v>18406</v>
      </c>
      <c r="G47" s="0" t="s">
        <v>18401</v>
      </c>
    </row>
    <row r="48" customFormat="false" ht="12.8" hidden="false" customHeight="false" outlineLevel="0" collapsed="false">
      <c r="A48" s="0" t="s">
        <v>11565</v>
      </c>
      <c r="B48" s="0" t="n">
        <f aca="false">B2*0</f>
        <v>0</v>
      </c>
      <c r="C48" s="0" t="n">
        <f aca="false">C2*150</f>
        <v>43350</v>
      </c>
      <c r="D48" s="0" t="n">
        <f aca="false">D2*250</f>
        <v>14750</v>
      </c>
      <c r="E48" s="0" t="n">
        <f aca="false">E2*0</f>
        <v>0</v>
      </c>
      <c r="F48" s="0" t="n">
        <f aca="false">F2*300</f>
        <v>6600</v>
      </c>
      <c r="G48" s="0" t="n">
        <f aca="false">SUM(B48:F48)</f>
        <v>64700</v>
      </c>
    </row>
    <row r="49" customFormat="false" ht="12.8" hidden="false" customHeight="false" outlineLevel="0" collapsed="false">
      <c r="A49" s="0" t="s">
        <v>7354</v>
      </c>
      <c r="B49" s="0" t="n">
        <f aca="false">B3*0</f>
        <v>0</v>
      </c>
      <c r="C49" s="0" t="n">
        <f aca="false">C3*150</f>
        <v>3150</v>
      </c>
      <c r="D49" s="0" t="n">
        <f aca="false">D3*250</f>
        <v>0</v>
      </c>
      <c r="E49" s="0" t="n">
        <f aca="false">E3*0</f>
        <v>0</v>
      </c>
      <c r="F49" s="0" t="n">
        <f aca="false">F3*300</f>
        <v>0</v>
      </c>
      <c r="G49" s="0" t="n">
        <f aca="false">SUM(B49:F49)</f>
        <v>3150</v>
      </c>
    </row>
    <row r="50" customFormat="false" ht="12.8" hidden="false" customHeight="false" outlineLevel="0" collapsed="false">
      <c r="A50" s="0" t="s">
        <v>18280</v>
      </c>
      <c r="B50" s="0" t="n">
        <f aca="false">B4*0</f>
        <v>0</v>
      </c>
      <c r="C50" s="0" t="n">
        <f aca="false">C4*150</f>
        <v>0</v>
      </c>
      <c r="D50" s="0" t="n">
        <f aca="false">D4*250</f>
        <v>0</v>
      </c>
      <c r="E50" s="0" t="n">
        <f aca="false">E4*0</f>
        <v>0</v>
      </c>
      <c r="F50" s="0" t="n">
        <f aca="false">F4*300</f>
        <v>4500</v>
      </c>
      <c r="G50" s="0" t="n">
        <f aca="false">SUM(B50:F50)</f>
        <v>4500</v>
      </c>
    </row>
    <row r="51" customFormat="false" ht="12.8" hidden="false" customHeight="false" outlineLevel="0" collapsed="false">
      <c r="A51" s="0" t="s">
        <v>18281</v>
      </c>
      <c r="B51" s="0" t="n">
        <f aca="false">B5*0</f>
        <v>0</v>
      </c>
      <c r="C51" s="0" t="n">
        <f aca="false">C5*150</f>
        <v>40950</v>
      </c>
      <c r="D51" s="0" t="n">
        <f aca="false">D5*250</f>
        <v>0</v>
      </c>
      <c r="E51" s="0" t="n">
        <f aca="false">E5*0</f>
        <v>0</v>
      </c>
      <c r="F51" s="0" t="n">
        <f aca="false">F5*300</f>
        <v>0</v>
      </c>
      <c r="G51" s="0" t="n">
        <f aca="false">SUM(B51:F51)</f>
        <v>40950</v>
      </c>
    </row>
    <row r="52" customFormat="false" ht="12.8" hidden="false" customHeight="false" outlineLevel="0" collapsed="false">
      <c r="A52" s="0" t="s">
        <v>2665</v>
      </c>
      <c r="B52" s="0" t="n">
        <f aca="false">B6*0</f>
        <v>0</v>
      </c>
      <c r="C52" s="0" t="n">
        <f aca="false">C6*150</f>
        <v>0</v>
      </c>
      <c r="D52" s="0" t="n">
        <f aca="false">D6*250</f>
        <v>0</v>
      </c>
      <c r="E52" s="0" t="n">
        <f aca="false">E6*0</f>
        <v>0</v>
      </c>
      <c r="F52" s="0" t="n">
        <f aca="false">F6*300</f>
        <v>0</v>
      </c>
      <c r="G52" s="0" t="n">
        <f aca="false">SUM(B52:F52)</f>
        <v>0</v>
      </c>
    </row>
    <row r="53" customFormat="false" ht="12.8" hidden="false" customHeight="false" outlineLevel="0" collapsed="false">
      <c r="A53" s="0" t="s">
        <v>18390</v>
      </c>
      <c r="B53" s="0" t="n">
        <f aca="false">B7*0</f>
        <v>0</v>
      </c>
      <c r="C53" s="0" t="n">
        <f aca="false">C7*150</f>
        <v>3150</v>
      </c>
      <c r="D53" s="0" t="n">
        <f aca="false">D7*250</f>
        <v>0</v>
      </c>
      <c r="E53" s="0" t="n">
        <f aca="false">E7*0</f>
        <v>0</v>
      </c>
      <c r="F53" s="0" t="n">
        <f aca="false">F7*300</f>
        <v>9600</v>
      </c>
      <c r="G53" s="0" t="n">
        <f aca="false">SUM(B53:F53)</f>
        <v>12750</v>
      </c>
    </row>
    <row r="54" customFormat="false" ht="12.8" hidden="false" customHeight="false" outlineLevel="0" collapsed="false">
      <c r="A54" s="0" t="s">
        <v>13764</v>
      </c>
      <c r="B54" s="0" t="n">
        <f aca="false">B8*0</f>
        <v>0</v>
      </c>
      <c r="C54" s="0" t="n">
        <f aca="false">C8*150</f>
        <v>0</v>
      </c>
      <c r="D54" s="0" t="n">
        <f aca="false">D8*250</f>
        <v>0</v>
      </c>
      <c r="E54" s="0" t="n">
        <f aca="false">E8*0</f>
        <v>0</v>
      </c>
      <c r="F54" s="0" t="n">
        <f aca="false">F8*300</f>
        <v>3000</v>
      </c>
      <c r="G54" s="0" t="n">
        <f aca="false">SUM(B54:F54)</f>
        <v>3000</v>
      </c>
    </row>
    <row r="55" customFormat="false" ht="12.8" hidden="false" customHeight="false" outlineLevel="0" collapsed="false">
      <c r="A55" s="0" t="s">
        <v>18391</v>
      </c>
      <c r="B55" s="0" t="n">
        <f aca="false">B9*0</f>
        <v>0</v>
      </c>
      <c r="C55" s="0" t="n">
        <f aca="false">C9*150</f>
        <v>7200</v>
      </c>
      <c r="D55" s="0" t="n">
        <f aca="false">D9*250</f>
        <v>0</v>
      </c>
      <c r="E55" s="0" t="n">
        <f aca="false">E9*0</f>
        <v>0</v>
      </c>
      <c r="F55" s="0" t="n">
        <f aca="false">F9*300</f>
        <v>19800</v>
      </c>
      <c r="G55" s="0" t="n">
        <f aca="false">SUM(B55:F55)</f>
        <v>27000</v>
      </c>
    </row>
    <row r="56" customFormat="false" ht="12.8" hidden="false" customHeight="false" outlineLevel="0" collapsed="false">
      <c r="A56" s="0" t="s">
        <v>4925</v>
      </c>
      <c r="B56" s="0" t="n">
        <f aca="false">B10*0</f>
        <v>0</v>
      </c>
      <c r="C56" s="0" t="n">
        <f aca="false">C10*150</f>
        <v>2550</v>
      </c>
      <c r="D56" s="0" t="n">
        <f aca="false">D10*250</f>
        <v>0</v>
      </c>
      <c r="E56" s="0" t="n">
        <f aca="false">E10*0</f>
        <v>0</v>
      </c>
      <c r="F56" s="0" t="n">
        <f aca="false">F10*300</f>
        <v>0</v>
      </c>
      <c r="G56" s="0" t="n">
        <f aca="false">SUM(B56:F56)</f>
        <v>2550</v>
      </c>
    </row>
    <row r="57" customFormat="false" ht="12.8" hidden="false" customHeight="false" outlineLevel="0" collapsed="false">
      <c r="A57" s="0" t="s">
        <v>3317</v>
      </c>
      <c r="B57" s="0" t="n">
        <f aca="false">B11*0</f>
        <v>0</v>
      </c>
      <c r="C57" s="0" t="n">
        <f aca="false">C11*150</f>
        <v>0</v>
      </c>
      <c r="D57" s="0" t="n">
        <f aca="false">D11*250</f>
        <v>20000</v>
      </c>
      <c r="E57" s="0" t="n">
        <f aca="false">E11*0</f>
        <v>0</v>
      </c>
      <c r="F57" s="0" t="n">
        <f aca="false">F11*300</f>
        <v>30000</v>
      </c>
      <c r="G57" s="0" t="n">
        <f aca="false">SUM(B57:F57)</f>
        <v>50000</v>
      </c>
    </row>
    <row r="58" customFormat="false" ht="12.8" hidden="false" customHeight="false" outlineLevel="0" collapsed="false">
      <c r="A58" s="0" t="s">
        <v>5560</v>
      </c>
      <c r="B58" s="0" t="n">
        <f aca="false">B12*0</f>
        <v>0</v>
      </c>
      <c r="C58" s="0" t="n">
        <f aca="false">C12*150</f>
        <v>0</v>
      </c>
      <c r="D58" s="0" t="n">
        <f aca="false">D12*250</f>
        <v>0</v>
      </c>
      <c r="E58" s="0" t="n">
        <f aca="false">E12*0</f>
        <v>0</v>
      </c>
      <c r="F58" s="0" t="n">
        <f aca="false">F12*300</f>
        <v>9300</v>
      </c>
      <c r="G58" s="0" t="n">
        <f aca="false">SUM(B58:F58)</f>
        <v>9300</v>
      </c>
    </row>
    <row r="59" customFormat="false" ht="12.8" hidden="false" customHeight="false" outlineLevel="0" collapsed="false">
      <c r="A59" s="0" t="s">
        <v>16351</v>
      </c>
      <c r="B59" s="0" t="n">
        <f aca="false">B13*0</f>
        <v>0</v>
      </c>
      <c r="C59" s="0" t="n">
        <f aca="false">C13*150</f>
        <v>11250</v>
      </c>
      <c r="D59" s="0" t="n">
        <f aca="false">D13*250</f>
        <v>0</v>
      </c>
      <c r="E59" s="0" t="n">
        <f aca="false">E13*0</f>
        <v>0</v>
      </c>
      <c r="F59" s="0" t="n">
        <f aca="false">F13*300</f>
        <v>22800</v>
      </c>
      <c r="G59" s="0" t="n">
        <f aca="false">SUM(B59:F59)</f>
        <v>34050</v>
      </c>
    </row>
    <row r="60" customFormat="false" ht="12.8" hidden="false" customHeight="false" outlineLevel="0" collapsed="false">
      <c r="A60" s="0" t="s">
        <v>17409</v>
      </c>
      <c r="B60" s="0" t="n">
        <f aca="false">B14*0</f>
        <v>0</v>
      </c>
      <c r="C60" s="0" t="n">
        <f aca="false">C14*150</f>
        <v>14400</v>
      </c>
      <c r="D60" s="0" t="n">
        <f aca="false">D14*250</f>
        <v>0</v>
      </c>
      <c r="E60" s="0" t="n">
        <f aca="false">E14*0</f>
        <v>0</v>
      </c>
      <c r="F60" s="0" t="n">
        <f aca="false">F14*300</f>
        <v>4800</v>
      </c>
      <c r="G60" s="0" t="n">
        <f aca="false">SUM(B60:F60)</f>
        <v>19200</v>
      </c>
    </row>
    <row r="61" customFormat="false" ht="12.8" hidden="false" customHeight="false" outlineLevel="0" collapsed="false">
      <c r="A61" s="0" t="s">
        <v>14091</v>
      </c>
      <c r="B61" s="0" t="n">
        <f aca="false">B15*0</f>
        <v>0</v>
      </c>
      <c r="C61" s="0" t="n">
        <f aca="false">C15*150</f>
        <v>27150</v>
      </c>
      <c r="D61" s="0" t="n">
        <f aca="false">D15*250</f>
        <v>0</v>
      </c>
      <c r="E61" s="0" t="n">
        <f aca="false">E15*0</f>
        <v>0</v>
      </c>
      <c r="F61" s="0" t="n">
        <f aca="false">F15*300</f>
        <v>0</v>
      </c>
      <c r="G61" s="0" t="n">
        <f aca="false">SUM(B61:F61)</f>
        <v>27150</v>
      </c>
    </row>
    <row r="62" customFormat="false" ht="12.8" hidden="false" customHeight="false" outlineLevel="0" collapsed="false">
      <c r="A62" s="0" t="s">
        <v>15780</v>
      </c>
      <c r="B62" s="0" t="n">
        <f aca="false">B16*0</f>
        <v>0</v>
      </c>
      <c r="C62" s="0" t="n">
        <f aca="false">C16*150</f>
        <v>600</v>
      </c>
      <c r="D62" s="0" t="n">
        <f aca="false">D16*250</f>
        <v>0</v>
      </c>
      <c r="E62" s="0" t="n">
        <f aca="false">E16*0</f>
        <v>0</v>
      </c>
      <c r="F62" s="0" t="n">
        <f aca="false">F16*300</f>
        <v>0</v>
      </c>
      <c r="G62" s="0" t="n">
        <f aca="false">SUM(B62:F62)</f>
        <v>600</v>
      </c>
    </row>
    <row r="63" customFormat="false" ht="12.8" hidden="false" customHeight="false" outlineLevel="0" collapsed="false">
      <c r="A63" s="0" t="s">
        <v>18392</v>
      </c>
      <c r="B63" s="0" t="n">
        <f aca="false">B17*0</f>
        <v>0</v>
      </c>
      <c r="C63" s="0" t="n">
        <f aca="false">C17*150</f>
        <v>0</v>
      </c>
      <c r="D63" s="0" t="n">
        <f aca="false">D17*250</f>
        <v>0</v>
      </c>
      <c r="E63" s="0" t="n">
        <f aca="false">E17*0</f>
        <v>0</v>
      </c>
      <c r="F63" s="0" t="n">
        <f aca="false">F17*300</f>
        <v>600</v>
      </c>
      <c r="G63" s="0" t="n">
        <f aca="false">SUM(B63:F63)</f>
        <v>600</v>
      </c>
    </row>
    <row r="64" customFormat="false" ht="12.8" hidden="false" customHeight="false" outlineLevel="0" collapsed="false">
      <c r="A64" s="0" t="s">
        <v>18393</v>
      </c>
      <c r="B64" s="0" t="n">
        <f aca="false">B18*0</f>
        <v>0</v>
      </c>
      <c r="C64" s="0" t="n">
        <f aca="false">C18*150</f>
        <v>27600</v>
      </c>
      <c r="D64" s="0" t="n">
        <f aca="false">D18*250</f>
        <v>0</v>
      </c>
      <c r="E64" s="0" t="n">
        <f aca="false">E18*0</f>
        <v>0</v>
      </c>
      <c r="F64" s="0" t="n">
        <f aca="false">F18*300</f>
        <v>0</v>
      </c>
      <c r="G64" s="0" t="n">
        <f aca="false">SUM(B64:F64)</f>
        <v>27600</v>
      </c>
    </row>
    <row r="65" customFormat="false" ht="12.8" hidden="false" customHeight="false" outlineLevel="0" collapsed="false">
      <c r="A65" s="0" t="s">
        <v>590</v>
      </c>
      <c r="B65" s="0" t="n">
        <f aca="false">B19*0</f>
        <v>0</v>
      </c>
      <c r="C65" s="0" t="n">
        <f aca="false">C19*150</f>
        <v>0</v>
      </c>
      <c r="D65" s="0" t="n">
        <f aca="false">D19*250</f>
        <v>0</v>
      </c>
      <c r="E65" s="0" t="n">
        <f aca="false">E19*0</f>
        <v>0</v>
      </c>
      <c r="F65" s="0" t="n">
        <f aca="false">F19*300</f>
        <v>0</v>
      </c>
      <c r="G65" s="0" t="n">
        <f aca="false">SUM(B65:F65)</f>
        <v>0</v>
      </c>
    </row>
    <row r="66" customFormat="false" ht="12.8" hidden="false" customHeight="false" outlineLevel="0" collapsed="false">
      <c r="A66" s="0" t="s">
        <v>13092</v>
      </c>
      <c r="B66" s="0" t="n">
        <f aca="false">B20*0</f>
        <v>0</v>
      </c>
      <c r="C66" s="0" t="n">
        <f aca="false">C20*150</f>
        <v>3150</v>
      </c>
      <c r="D66" s="0" t="n">
        <f aca="false">D20*250</f>
        <v>0</v>
      </c>
      <c r="E66" s="0" t="n">
        <f aca="false">E20*0</f>
        <v>0</v>
      </c>
      <c r="F66" s="0" t="n">
        <f aca="false">F20*300</f>
        <v>0</v>
      </c>
      <c r="G66" s="0" t="n">
        <f aca="false">SUM(B66:F66)</f>
        <v>3150</v>
      </c>
    </row>
    <row r="67" customFormat="false" ht="12.8" hidden="false" customHeight="false" outlineLevel="0" collapsed="false">
      <c r="A67" s="0" t="s">
        <v>16397</v>
      </c>
      <c r="B67" s="0" t="n">
        <f aca="false">B21*0</f>
        <v>0</v>
      </c>
      <c r="C67" s="0" t="n">
        <f aca="false">C21*150</f>
        <v>21600</v>
      </c>
      <c r="D67" s="0" t="n">
        <f aca="false">D21*250</f>
        <v>0</v>
      </c>
      <c r="E67" s="0" t="n">
        <f aca="false">E21*0</f>
        <v>0</v>
      </c>
      <c r="F67" s="0" t="n">
        <f aca="false">F21*300</f>
        <v>0</v>
      </c>
      <c r="G67" s="0" t="n">
        <f aca="false">SUM(B67:F67)</f>
        <v>21600</v>
      </c>
    </row>
    <row r="68" customFormat="false" ht="12.8" hidden="false" customHeight="false" outlineLevel="0" collapsed="false">
      <c r="A68" s="0" t="s">
        <v>16427</v>
      </c>
      <c r="B68" s="0" t="n">
        <f aca="false">B22*0</f>
        <v>0</v>
      </c>
      <c r="C68" s="0" t="n">
        <f aca="false">C22*150</f>
        <v>14550</v>
      </c>
      <c r="D68" s="0" t="n">
        <f aca="false">D22*250</f>
        <v>0</v>
      </c>
      <c r="E68" s="0" t="n">
        <f aca="false">E22*0</f>
        <v>0</v>
      </c>
      <c r="F68" s="0" t="n">
        <f aca="false">F22*300</f>
        <v>0</v>
      </c>
      <c r="G68" s="0" t="n">
        <f aca="false">SUM(B68:F68)</f>
        <v>14550</v>
      </c>
    </row>
    <row r="69" customFormat="false" ht="12.8" hidden="false" customHeight="false" outlineLevel="0" collapsed="false">
      <c r="A69" s="0" t="s">
        <v>16436</v>
      </c>
      <c r="B69" s="0" t="n">
        <f aca="false">B23*0</f>
        <v>0</v>
      </c>
      <c r="C69" s="0" t="n">
        <f aca="false">C23*150</f>
        <v>8250</v>
      </c>
      <c r="D69" s="0" t="n">
        <f aca="false">D23*250</f>
        <v>0</v>
      </c>
      <c r="E69" s="0" t="n">
        <f aca="false">E23*0</f>
        <v>0</v>
      </c>
      <c r="F69" s="0" t="n">
        <f aca="false">F23*300</f>
        <v>0</v>
      </c>
      <c r="G69" s="0" t="n">
        <f aca="false">SUM(B69:F69)</f>
        <v>8250</v>
      </c>
    </row>
    <row r="70" customFormat="false" ht="12.8" hidden="false" customHeight="false" outlineLevel="0" collapsed="false">
      <c r="A70" s="0" t="s">
        <v>11720</v>
      </c>
      <c r="B70" s="0" t="n">
        <f aca="false">B24*0</f>
        <v>0</v>
      </c>
      <c r="C70" s="0" t="n">
        <f aca="false">C24*150</f>
        <v>7200</v>
      </c>
      <c r="D70" s="0" t="n">
        <f aca="false">D24*250</f>
        <v>0</v>
      </c>
      <c r="E70" s="0" t="n">
        <f aca="false">E24*0</f>
        <v>0</v>
      </c>
      <c r="F70" s="0" t="n">
        <f aca="false">F24*300</f>
        <v>0</v>
      </c>
      <c r="G70" s="0" t="n">
        <f aca="false">SUM(B70:F70)</f>
        <v>7200</v>
      </c>
    </row>
    <row r="71" customFormat="false" ht="12.8" hidden="false" customHeight="false" outlineLevel="0" collapsed="false">
      <c r="A71" s="0" t="s">
        <v>18394</v>
      </c>
      <c r="B71" s="0" t="n">
        <f aca="false">B25*0</f>
        <v>0</v>
      </c>
      <c r="C71" s="0" t="n">
        <f aca="false">C25*150</f>
        <v>10950</v>
      </c>
      <c r="D71" s="0" t="n">
        <f aca="false">D25*250</f>
        <v>0</v>
      </c>
      <c r="E71" s="0" t="n">
        <f aca="false">E25*0</f>
        <v>0</v>
      </c>
      <c r="F71" s="0" t="n">
        <f aca="false">F25*300</f>
        <v>0</v>
      </c>
      <c r="G71" s="0" t="n">
        <f aca="false">SUM(B71:F71)</f>
        <v>10950</v>
      </c>
    </row>
    <row r="72" customFormat="false" ht="12.8" hidden="false" customHeight="false" outlineLevel="0" collapsed="false">
      <c r="A72" s="0" t="s">
        <v>18395</v>
      </c>
      <c r="B72" s="0" t="n">
        <f aca="false">B26*0</f>
        <v>0</v>
      </c>
      <c r="C72" s="0" t="n">
        <f aca="false">C26*150</f>
        <v>3000</v>
      </c>
      <c r="D72" s="0" t="n">
        <f aca="false">D26*250</f>
        <v>0</v>
      </c>
      <c r="E72" s="0" t="n">
        <f aca="false">E26*0</f>
        <v>0</v>
      </c>
      <c r="F72" s="0" t="n">
        <f aca="false">F26*300</f>
        <v>0</v>
      </c>
      <c r="G72" s="0" t="n">
        <f aca="false">SUM(B72:F72)</f>
        <v>3000</v>
      </c>
    </row>
    <row r="73" customFormat="false" ht="12.8" hidden="false" customHeight="false" outlineLevel="0" collapsed="false">
      <c r="A73" s="0" t="s">
        <v>9960</v>
      </c>
      <c r="B73" s="0" t="n">
        <f aca="false">B27*0</f>
        <v>0</v>
      </c>
      <c r="C73" s="0" t="n">
        <f aca="false">C27*150</f>
        <v>1500</v>
      </c>
      <c r="D73" s="0" t="n">
        <f aca="false">D27*250</f>
        <v>0</v>
      </c>
      <c r="E73" s="0" t="n">
        <f aca="false">E27*0</f>
        <v>0</v>
      </c>
      <c r="F73" s="0" t="n">
        <f aca="false">F27*300</f>
        <v>0</v>
      </c>
      <c r="G73" s="0" t="n">
        <f aca="false">SUM(B73:F73)</f>
        <v>1500</v>
      </c>
    </row>
    <row r="74" customFormat="false" ht="12.8" hidden="false" customHeight="false" outlineLevel="0" collapsed="false">
      <c r="A74" s="0" t="s">
        <v>15902</v>
      </c>
      <c r="B74" s="0" t="n">
        <f aca="false">B28*0</f>
        <v>0</v>
      </c>
      <c r="C74" s="0" t="n">
        <f aca="false">C28*150</f>
        <v>3750</v>
      </c>
      <c r="D74" s="0" t="n">
        <f aca="false">D28*250</f>
        <v>0</v>
      </c>
      <c r="E74" s="0" t="n">
        <f aca="false">E28*0</f>
        <v>0</v>
      </c>
      <c r="F74" s="0" t="n">
        <f aca="false">F28*300</f>
        <v>0</v>
      </c>
      <c r="G74" s="0" t="n">
        <f aca="false">SUM(B74:F74)</f>
        <v>3750</v>
      </c>
    </row>
    <row r="75" customFormat="false" ht="12.8" hidden="false" customHeight="false" outlineLevel="0" collapsed="false">
      <c r="A75" s="0" t="s">
        <v>12263</v>
      </c>
      <c r="B75" s="0" t="n">
        <f aca="false">B29*0</f>
        <v>0</v>
      </c>
      <c r="C75" s="0" t="n">
        <f aca="false">C29*150</f>
        <v>19650</v>
      </c>
      <c r="D75" s="0" t="n">
        <f aca="false">D29*250</f>
        <v>0</v>
      </c>
      <c r="E75" s="0" t="n">
        <f aca="false">E29*0</f>
        <v>0</v>
      </c>
      <c r="F75" s="0" t="n">
        <f aca="false">F29*300</f>
        <v>0</v>
      </c>
      <c r="G75" s="0" t="n">
        <f aca="false">SUM(B75:F75)</f>
        <v>19650</v>
      </c>
    </row>
    <row r="76" customFormat="false" ht="12.8" hidden="false" customHeight="false" outlineLevel="0" collapsed="false">
      <c r="A76" s="0" t="s">
        <v>799</v>
      </c>
      <c r="B76" s="0" t="n">
        <f aca="false">B30*0</f>
        <v>0</v>
      </c>
      <c r="C76" s="0" t="n">
        <f aca="false">C30*150</f>
        <v>1650</v>
      </c>
      <c r="D76" s="0" t="n">
        <f aca="false">D30*250</f>
        <v>0</v>
      </c>
      <c r="E76" s="0" t="n">
        <f aca="false">E30*0</f>
        <v>0</v>
      </c>
      <c r="F76" s="0" t="n">
        <f aca="false">F30*300</f>
        <v>0</v>
      </c>
      <c r="G76" s="0" t="n">
        <f aca="false">SUM(B76:F76)</f>
        <v>1650</v>
      </c>
    </row>
    <row r="77" customFormat="false" ht="12.8" hidden="false" customHeight="false" outlineLevel="0" collapsed="false">
      <c r="A77" s="0" t="s">
        <v>10112</v>
      </c>
      <c r="B77" s="0" t="n">
        <f aca="false">B31*0</f>
        <v>0</v>
      </c>
      <c r="C77" s="0" t="n">
        <f aca="false">C31*150</f>
        <v>0</v>
      </c>
      <c r="D77" s="0" t="n">
        <f aca="false">D31*250</f>
        <v>0</v>
      </c>
      <c r="E77" s="0" t="n">
        <f aca="false">E31*0</f>
        <v>0</v>
      </c>
      <c r="F77" s="0" t="n">
        <f aca="false">F31*300</f>
        <v>300</v>
      </c>
      <c r="G77" s="0" t="n">
        <f aca="false">SUM(B77:F77)</f>
        <v>300</v>
      </c>
    </row>
    <row r="78" customFormat="false" ht="12.8" hidden="false" customHeight="false" outlineLevel="0" collapsed="false">
      <c r="A78" s="0" t="s">
        <v>18396</v>
      </c>
      <c r="B78" s="0" t="n">
        <f aca="false">B32*0</f>
        <v>0</v>
      </c>
      <c r="C78" s="0" t="n">
        <f aca="false">C32*150</f>
        <v>0</v>
      </c>
      <c r="D78" s="0" t="n">
        <f aca="false">D32*250</f>
        <v>0</v>
      </c>
      <c r="E78" s="0" t="n">
        <f aca="false">E32*0</f>
        <v>0</v>
      </c>
      <c r="F78" s="0" t="n">
        <f aca="false">F32*300</f>
        <v>1800</v>
      </c>
      <c r="G78" s="0" t="n">
        <f aca="false">SUM(B78:F78)</f>
        <v>1800</v>
      </c>
    </row>
    <row r="79" customFormat="false" ht="12.8" hidden="false" customHeight="false" outlineLevel="0" collapsed="false">
      <c r="A79" s="0" t="s">
        <v>10141</v>
      </c>
      <c r="B79" s="0" t="n">
        <f aca="false">B33*0</f>
        <v>0</v>
      </c>
      <c r="C79" s="0" t="n">
        <f aca="false">C33*150</f>
        <v>0</v>
      </c>
      <c r="D79" s="0" t="n">
        <f aca="false">D33*250</f>
        <v>0</v>
      </c>
      <c r="E79" s="0" t="n">
        <f aca="false">E33*0</f>
        <v>0</v>
      </c>
      <c r="F79" s="0" t="n">
        <f aca="false">F33*300</f>
        <v>21000</v>
      </c>
      <c r="G79" s="0" t="n">
        <f aca="false">SUM(B79:F79)</f>
        <v>21000</v>
      </c>
    </row>
    <row r="80" customFormat="false" ht="12.8" hidden="false" customHeight="false" outlineLevel="0" collapsed="false">
      <c r="A80" s="0" t="s">
        <v>8383</v>
      </c>
      <c r="B80" s="0" t="n">
        <f aca="false">B34*0</f>
        <v>0</v>
      </c>
      <c r="C80" s="0" t="n">
        <f aca="false">C34*150</f>
        <v>300</v>
      </c>
      <c r="D80" s="0" t="n">
        <f aca="false">D34*250</f>
        <v>0</v>
      </c>
      <c r="E80" s="0" t="n">
        <f aca="false">E34*0</f>
        <v>0</v>
      </c>
      <c r="F80" s="0" t="n">
        <f aca="false">F34*300</f>
        <v>0</v>
      </c>
      <c r="G80" s="0" t="n">
        <f aca="false">SUM(B80:F80)</f>
        <v>300</v>
      </c>
    </row>
    <row r="81" customFormat="false" ht="12.8" hidden="false" customHeight="false" outlineLevel="0" collapsed="false">
      <c r="A81" s="0" t="s">
        <v>11502</v>
      </c>
      <c r="B81" s="0" t="n">
        <f aca="false">B35*0</f>
        <v>0</v>
      </c>
      <c r="C81" s="0" t="n">
        <f aca="false">C35*150</f>
        <v>16350</v>
      </c>
      <c r="D81" s="0" t="n">
        <f aca="false">D35*250</f>
        <v>0</v>
      </c>
      <c r="E81" s="0" t="n">
        <f aca="false">E35*0</f>
        <v>0</v>
      </c>
      <c r="F81" s="0" t="n">
        <f aca="false">F35*300</f>
        <v>7200</v>
      </c>
      <c r="G81" s="0" t="n">
        <f aca="false">SUM(B81:F81)</f>
        <v>23550</v>
      </c>
    </row>
    <row r="82" customFormat="false" ht="12.8" hidden="false" customHeight="false" outlineLevel="0" collapsed="false">
      <c r="A82" s="0" t="s">
        <v>4301</v>
      </c>
      <c r="B82" s="0" t="n">
        <f aca="false">B36*0</f>
        <v>0</v>
      </c>
      <c r="C82" s="0" t="n">
        <f aca="false">C36*150</f>
        <v>22950</v>
      </c>
      <c r="D82" s="0" t="n">
        <f aca="false">D36*250</f>
        <v>0</v>
      </c>
      <c r="E82" s="0" t="n">
        <f aca="false">E36*0</f>
        <v>0</v>
      </c>
      <c r="F82" s="0" t="n">
        <f aca="false">F36*300</f>
        <v>0</v>
      </c>
      <c r="G82" s="0" t="n">
        <f aca="false">SUM(B82:F82)</f>
        <v>22950</v>
      </c>
    </row>
    <row r="83" customFormat="false" ht="12.8" hidden="false" customHeight="false" outlineLevel="0" collapsed="false">
      <c r="A83" s="0" t="s">
        <v>18397</v>
      </c>
      <c r="B83" s="0" t="n">
        <f aca="false">B37*0</f>
        <v>0</v>
      </c>
      <c r="C83" s="0" t="n">
        <f aca="false">C37*150</f>
        <v>2100</v>
      </c>
      <c r="D83" s="0" t="n">
        <f aca="false">D37*250</f>
        <v>0</v>
      </c>
      <c r="E83" s="0" t="n">
        <f aca="false">E37*0</f>
        <v>0</v>
      </c>
      <c r="F83" s="0" t="n">
        <f aca="false">F37*300</f>
        <v>0</v>
      </c>
      <c r="G83" s="0" t="n">
        <f aca="false">SUM(B83:F83)</f>
        <v>2100</v>
      </c>
    </row>
    <row r="84" customFormat="false" ht="12.8" hidden="false" customHeight="false" outlineLevel="0" collapsed="false">
      <c r="A84" s="0" t="s">
        <v>14717</v>
      </c>
      <c r="B84" s="0" t="n">
        <f aca="false">B38*0</f>
        <v>0</v>
      </c>
      <c r="C84" s="0" t="n">
        <f aca="false">C38*150</f>
        <v>0</v>
      </c>
      <c r="D84" s="0" t="n">
        <f aca="false">D38*250</f>
        <v>0</v>
      </c>
      <c r="E84" s="0" t="n">
        <f aca="false">E38*0</f>
        <v>0</v>
      </c>
      <c r="F84" s="0" t="n">
        <f aca="false">F38*300</f>
        <v>28200</v>
      </c>
      <c r="G84" s="0" t="n">
        <f aca="false">SUM(B84:F84)</f>
        <v>28200</v>
      </c>
    </row>
    <row r="85" customFormat="false" ht="12.8" hidden="false" customHeight="false" outlineLevel="0" collapsed="false">
      <c r="A85" s="0" t="s">
        <v>18398</v>
      </c>
      <c r="B85" s="0" t="n">
        <f aca="false">B39*0</f>
        <v>0</v>
      </c>
      <c r="C85" s="0" t="n">
        <f aca="false">C39*150</f>
        <v>8700</v>
      </c>
      <c r="D85" s="0" t="n">
        <f aca="false">D39*250</f>
        <v>0</v>
      </c>
      <c r="E85" s="0" t="n">
        <f aca="false">E39*0</f>
        <v>0</v>
      </c>
      <c r="F85" s="0" t="n">
        <f aca="false">F39*300</f>
        <v>0</v>
      </c>
      <c r="G85" s="0" t="n">
        <f aca="false">SUM(B85:F85)</f>
        <v>8700</v>
      </c>
    </row>
    <row r="86" customFormat="false" ht="12.8" hidden="false" customHeight="false" outlineLevel="0" collapsed="false">
      <c r="A86" s="0" t="s">
        <v>18399</v>
      </c>
      <c r="B86" s="0" t="n">
        <f aca="false">B40*0</f>
        <v>0</v>
      </c>
      <c r="C86" s="0" t="n">
        <f aca="false">C40*150</f>
        <v>17550</v>
      </c>
      <c r="D86" s="0" t="n">
        <f aca="false">D40*250</f>
        <v>0</v>
      </c>
      <c r="E86" s="0" t="n">
        <f aca="false">E40*0</f>
        <v>0</v>
      </c>
      <c r="F86" s="0" t="n">
        <f aca="false">F40*300</f>
        <v>0</v>
      </c>
      <c r="G86" s="0" t="n">
        <f aca="false">SUM(B86:F86)</f>
        <v>17550</v>
      </c>
    </row>
    <row r="87" customFormat="false" ht="12.8" hidden="false" customHeight="false" outlineLevel="0" collapsed="false">
      <c r="A87" s="0" t="s">
        <v>18400</v>
      </c>
      <c r="B87" s="0" t="n">
        <f aca="false">B41*0</f>
        <v>0</v>
      </c>
      <c r="C87" s="0" t="n">
        <f aca="false">C41*150</f>
        <v>14700</v>
      </c>
      <c r="D87" s="0" t="n">
        <f aca="false">D41*250</f>
        <v>0</v>
      </c>
      <c r="E87" s="0" t="n">
        <f aca="false">E41*0</f>
        <v>0</v>
      </c>
      <c r="F87" s="0" t="n">
        <f aca="false">F41*300</f>
        <v>0</v>
      </c>
      <c r="G87" s="0" t="n">
        <f aca="false">SUM(B87:F87)</f>
        <v>14700</v>
      </c>
    </row>
    <row r="88" customFormat="false" ht="12.8" hidden="false" customHeight="false" outlineLevel="0" collapsed="false">
      <c r="A88" s="0" t="s">
        <v>1054</v>
      </c>
      <c r="B88" s="0" t="n">
        <f aca="false">B42*0</f>
        <v>0</v>
      </c>
      <c r="C88" s="0" t="n">
        <f aca="false">C42*150</f>
        <v>5400</v>
      </c>
      <c r="D88" s="0" t="n">
        <f aca="false">D42*250</f>
        <v>0</v>
      </c>
      <c r="E88" s="0" t="n">
        <f aca="false">E42*0</f>
        <v>0</v>
      </c>
      <c r="F88" s="0" t="n">
        <f aca="false">F42*300</f>
        <v>0</v>
      </c>
      <c r="G88" s="0" t="n">
        <f aca="false">SUM(B88:F88)</f>
        <v>5400</v>
      </c>
    </row>
    <row r="89" customFormat="false" ht="12.8" hidden="false" customHeight="false" outlineLevel="0" collapsed="false">
      <c r="A89" s="0" t="s">
        <v>18401</v>
      </c>
      <c r="B89" s="0" t="n">
        <f aca="false">B43*0</f>
        <v>0</v>
      </c>
      <c r="C89" s="0" t="n">
        <f aca="false">C43*150</f>
        <v>364650</v>
      </c>
      <c r="D89" s="0" t="n">
        <f aca="false">D43*250</f>
        <v>34750</v>
      </c>
      <c r="E89" s="0" t="n">
        <f aca="false">E43*0</f>
        <v>0</v>
      </c>
      <c r="F89" s="0" t="n">
        <f aca="false">F43*300</f>
        <v>169500</v>
      </c>
      <c r="G89" s="0" t="n">
        <f aca="false">SUM(B89:F89)</f>
        <v>568900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89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G48" activeCellId="0" sqref="G48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5.99"/>
    <col collapsed="false" customWidth="true" hidden="false" outlineLevel="0" max="3" min="3" style="0" width="15.37"/>
    <col collapsed="false" customWidth="true" hidden="false" outlineLevel="0" max="4" min="4" style="0" width="12.59"/>
    <col collapsed="false" customWidth="true" hidden="false" outlineLevel="0" max="5" min="5" style="0" width="11.98"/>
    <col collapsed="false" customWidth="true" hidden="false" outlineLevel="0" max="6" min="6" style="0" width="8.13"/>
    <col collapsed="false" customWidth="true" hidden="false" outlineLevel="0" max="7" min="7" style="0" width="11.52"/>
  </cols>
  <sheetData>
    <row r="1" customFormat="false" ht="12.8" hidden="false" customHeight="false" outlineLevel="0" collapsed="false">
      <c r="A1" s="0" t="s">
        <v>18387</v>
      </c>
      <c r="B1" s="0" t="s">
        <v>18407</v>
      </c>
      <c r="C1" s="0" t="s">
        <v>18408</v>
      </c>
      <c r="D1" s="0" t="s">
        <v>18409</v>
      </c>
      <c r="E1" s="0" t="s">
        <v>18410</v>
      </c>
      <c r="F1" s="0" t="s">
        <v>18406</v>
      </c>
      <c r="G1" s="0" t="s">
        <v>18401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289</v>
      </c>
      <c r="D2" s="0" t="n">
        <v>59</v>
      </c>
      <c r="E2" s="0" t="n">
        <v>0</v>
      </c>
      <c r="F2" s="0" t="n">
        <v>22</v>
      </c>
      <c r="G2" s="0" t="n">
        <v>370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21</v>
      </c>
      <c r="D3" s="0" t="n">
        <v>0</v>
      </c>
      <c r="E3" s="0" t="n">
        <v>0</v>
      </c>
      <c r="F3" s="0" t="n">
        <v>0</v>
      </c>
      <c r="G3" s="0" t="n">
        <v>21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15</v>
      </c>
      <c r="G4" s="0" t="n">
        <v>15</v>
      </c>
    </row>
    <row r="5" customFormat="false" ht="12.8" hidden="false" customHeight="false" outlineLevel="0" collapsed="false">
      <c r="A5" s="0" t="s">
        <v>18281</v>
      </c>
      <c r="B5" s="0" t="n">
        <v>0</v>
      </c>
      <c r="C5" s="0" t="n">
        <v>273</v>
      </c>
      <c r="D5" s="0" t="n">
        <v>0</v>
      </c>
      <c r="E5" s="0" t="n">
        <v>0</v>
      </c>
      <c r="F5" s="0" t="n">
        <v>0</v>
      </c>
      <c r="G5" s="0" t="n">
        <v>273</v>
      </c>
    </row>
    <row r="6" customFormat="false" ht="12.8" hidden="false" customHeight="false" outlineLevel="0" collapsed="false">
      <c r="A6" s="0" t="s">
        <v>2665</v>
      </c>
      <c r="B6" s="0" t="n">
        <v>59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59</v>
      </c>
    </row>
    <row r="7" customFormat="false" ht="12.8" hidden="false" customHeight="false" outlineLevel="0" collapsed="false">
      <c r="A7" s="0" t="s">
        <v>18390</v>
      </c>
      <c r="B7" s="0" t="n">
        <v>0</v>
      </c>
      <c r="C7" s="0" t="n">
        <v>21</v>
      </c>
      <c r="D7" s="0" t="n">
        <v>0</v>
      </c>
      <c r="E7" s="0" t="n">
        <v>0</v>
      </c>
      <c r="F7" s="0" t="n">
        <v>32</v>
      </c>
      <c r="G7" s="0" t="n">
        <v>53</v>
      </c>
    </row>
    <row r="8" customFormat="false" ht="12.8" hidden="false" customHeight="false" outlineLevel="0" collapsed="false">
      <c r="A8" s="0" t="s">
        <v>13764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10</v>
      </c>
      <c r="G8" s="0" t="n">
        <v>10</v>
      </c>
    </row>
    <row r="9" customFormat="false" ht="12.8" hidden="false" customHeight="false" outlineLevel="0" collapsed="false">
      <c r="A9" s="0" t="s">
        <v>18391</v>
      </c>
      <c r="B9" s="0" t="n">
        <v>0</v>
      </c>
      <c r="C9" s="0" t="n">
        <v>48</v>
      </c>
      <c r="D9" s="0" t="n">
        <v>0</v>
      </c>
      <c r="E9" s="0" t="n">
        <v>0</v>
      </c>
      <c r="F9" s="0" t="n">
        <v>66</v>
      </c>
      <c r="G9" s="0" t="n">
        <v>114</v>
      </c>
    </row>
    <row r="10" customFormat="false" ht="12.8" hidden="false" customHeight="false" outlineLevel="0" collapsed="false">
      <c r="A10" s="0" t="s">
        <v>4925</v>
      </c>
      <c r="B10" s="0" t="n">
        <v>0</v>
      </c>
      <c r="C10" s="0" t="n">
        <v>17</v>
      </c>
      <c r="D10" s="0" t="n">
        <v>0</v>
      </c>
      <c r="E10" s="0" t="n">
        <v>0</v>
      </c>
      <c r="F10" s="0" t="n">
        <v>0</v>
      </c>
      <c r="G10" s="0" t="n">
        <v>17</v>
      </c>
    </row>
    <row r="11" customFormat="false" ht="12.8" hidden="false" customHeight="false" outlineLevel="0" collapsed="false">
      <c r="A11" s="0" t="s">
        <v>3317</v>
      </c>
      <c r="B11" s="0" t="n">
        <v>0</v>
      </c>
      <c r="C11" s="0" t="n">
        <v>0</v>
      </c>
      <c r="D11" s="0" t="n">
        <v>80</v>
      </c>
      <c r="E11" s="0" t="n">
        <v>0</v>
      </c>
      <c r="F11" s="0" t="n">
        <v>100</v>
      </c>
      <c r="G11" s="0" t="n">
        <v>180</v>
      </c>
    </row>
    <row r="12" customFormat="false" ht="12.8" hidden="false" customHeight="false" outlineLevel="0" collapsed="false">
      <c r="A12" s="0" t="s">
        <v>5560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31</v>
      </c>
      <c r="G12" s="0" t="n">
        <v>31</v>
      </c>
    </row>
    <row r="13" customFormat="false" ht="12.8" hidden="false" customHeight="false" outlineLevel="0" collapsed="false">
      <c r="A13" s="0" t="s">
        <v>16351</v>
      </c>
      <c r="B13" s="0" t="n">
        <v>0</v>
      </c>
      <c r="C13" s="0" t="n">
        <v>75</v>
      </c>
      <c r="D13" s="0" t="n">
        <v>0</v>
      </c>
      <c r="E13" s="0" t="n">
        <v>0</v>
      </c>
      <c r="F13" s="0" t="n">
        <v>76</v>
      </c>
      <c r="G13" s="0" t="n">
        <v>151</v>
      </c>
    </row>
    <row r="14" customFormat="false" ht="12.8" hidden="false" customHeight="false" outlineLevel="0" collapsed="false">
      <c r="A14" s="0" t="s">
        <v>17409</v>
      </c>
      <c r="B14" s="0" t="n">
        <v>0</v>
      </c>
      <c r="C14" s="0" t="n">
        <v>96</v>
      </c>
      <c r="D14" s="0" t="n">
        <v>0</v>
      </c>
      <c r="E14" s="0" t="n">
        <v>0</v>
      </c>
      <c r="F14" s="0" t="n">
        <v>16</v>
      </c>
      <c r="G14" s="0" t="n">
        <v>112</v>
      </c>
    </row>
    <row r="15" customFormat="false" ht="12.8" hidden="false" customHeight="false" outlineLevel="0" collapsed="false">
      <c r="A15" s="0" t="s">
        <v>14091</v>
      </c>
      <c r="B15" s="0" t="n">
        <v>0</v>
      </c>
      <c r="C15" s="0" t="n">
        <v>181</v>
      </c>
      <c r="D15" s="0" t="n">
        <v>0</v>
      </c>
      <c r="E15" s="0" t="n">
        <v>0</v>
      </c>
      <c r="F15" s="0" t="n">
        <v>0</v>
      </c>
      <c r="G15" s="0" t="n">
        <v>181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4</v>
      </c>
      <c r="D16" s="0" t="n">
        <v>0</v>
      </c>
      <c r="E16" s="0" t="n">
        <v>0</v>
      </c>
      <c r="F16" s="0" t="n">
        <v>0</v>
      </c>
      <c r="G16" s="0" t="n">
        <v>4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2</v>
      </c>
      <c r="G17" s="0" t="n">
        <v>2</v>
      </c>
    </row>
    <row r="18" customFormat="false" ht="12.8" hidden="false" customHeight="false" outlineLevel="0" collapsed="false">
      <c r="A18" s="0" t="s">
        <v>18393</v>
      </c>
      <c r="B18" s="0" t="n">
        <v>9</v>
      </c>
      <c r="C18" s="0" t="n">
        <v>184</v>
      </c>
      <c r="D18" s="0" t="n">
        <v>0</v>
      </c>
      <c r="E18" s="0" t="n">
        <v>0</v>
      </c>
      <c r="F18" s="0" t="n">
        <v>0</v>
      </c>
      <c r="G18" s="0" t="n">
        <v>193</v>
      </c>
    </row>
    <row r="19" customFormat="false" ht="12.8" hidden="false" customHeight="false" outlineLevel="0" collapsed="false">
      <c r="A19" s="0" t="s">
        <v>590</v>
      </c>
      <c r="B19" s="0" t="n">
        <v>0</v>
      </c>
      <c r="C19" s="0" t="n">
        <v>0</v>
      </c>
      <c r="D19" s="0" t="n">
        <v>0</v>
      </c>
      <c r="E19" s="0" t="n">
        <v>2</v>
      </c>
      <c r="F19" s="0" t="n">
        <v>0</v>
      </c>
      <c r="G19" s="0" t="n">
        <v>2</v>
      </c>
    </row>
    <row r="20" customFormat="false" ht="12.8" hidden="false" customHeight="false" outlineLevel="0" collapsed="false">
      <c r="A20" s="0" t="s">
        <v>13092</v>
      </c>
      <c r="B20" s="0" t="n">
        <v>0</v>
      </c>
      <c r="C20" s="0" t="n">
        <v>21</v>
      </c>
      <c r="D20" s="0" t="n">
        <v>0</v>
      </c>
      <c r="E20" s="0" t="n">
        <v>0</v>
      </c>
      <c r="F20" s="0" t="n">
        <v>0</v>
      </c>
      <c r="G20" s="0" t="n">
        <v>21</v>
      </c>
    </row>
    <row r="21" customFormat="false" ht="12.8" hidden="false" customHeight="false" outlineLevel="0" collapsed="false">
      <c r="A21" s="0" t="s">
        <v>16397</v>
      </c>
      <c r="B21" s="0" t="n">
        <v>0</v>
      </c>
      <c r="C21" s="0" t="n">
        <v>144</v>
      </c>
      <c r="D21" s="0" t="n">
        <v>0</v>
      </c>
      <c r="E21" s="0" t="n">
        <v>0</v>
      </c>
      <c r="F21" s="0" t="n">
        <v>0</v>
      </c>
      <c r="G21" s="0" t="n">
        <v>144</v>
      </c>
    </row>
    <row r="22" customFormat="false" ht="12.8" hidden="false" customHeight="false" outlineLevel="0" collapsed="false">
      <c r="A22" s="0" t="s">
        <v>16427</v>
      </c>
      <c r="B22" s="0" t="n">
        <v>0</v>
      </c>
      <c r="C22" s="0" t="n">
        <v>97</v>
      </c>
      <c r="D22" s="0" t="n">
        <v>0</v>
      </c>
      <c r="E22" s="0" t="n">
        <v>0</v>
      </c>
      <c r="F22" s="0" t="n">
        <v>0</v>
      </c>
      <c r="G22" s="0" t="n">
        <v>97</v>
      </c>
    </row>
    <row r="23" customFormat="false" ht="12.8" hidden="false" customHeight="false" outlineLevel="0" collapsed="false">
      <c r="A23" s="0" t="s">
        <v>16436</v>
      </c>
      <c r="B23" s="0" t="n">
        <v>0</v>
      </c>
      <c r="C23" s="0" t="n">
        <v>55</v>
      </c>
      <c r="D23" s="0" t="n">
        <v>0</v>
      </c>
      <c r="E23" s="0" t="n">
        <v>0</v>
      </c>
      <c r="F23" s="0" t="n">
        <v>0</v>
      </c>
      <c r="G23" s="0" t="n">
        <v>55</v>
      </c>
    </row>
    <row r="24" customFormat="false" ht="12.8" hidden="false" customHeight="false" outlineLevel="0" collapsed="false">
      <c r="A24" s="0" t="s">
        <v>11720</v>
      </c>
      <c r="B24" s="0" t="n">
        <v>0</v>
      </c>
      <c r="C24" s="0" t="n">
        <v>48</v>
      </c>
      <c r="D24" s="0" t="n">
        <v>0</v>
      </c>
      <c r="E24" s="0" t="n">
        <v>0</v>
      </c>
      <c r="F24" s="0" t="n">
        <v>0</v>
      </c>
      <c r="G24" s="0" t="n">
        <v>48</v>
      </c>
    </row>
    <row r="25" customFormat="false" ht="12.8" hidden="false" customHeight="false" outlineLevel="0" collapsed="false">
      <c r="A25" s="0" t="s">
        <v>18394</v>
      </c>
      <c r="B25" s="0" t="n">
        <v>31</v>
      </c>
      <c r="C25" s="0" t="n">
        <v>73</v>
      </c>
      <c r="D25" s="0" t="n">
        <v>0</v>
      </c>
      <c r="E25" s="0" t="n">
        <v>0</v>
      </c>
      <c r="F25" s="0" t="n">
        <v>0</v>
      </c>
      <c r="G25" s="0" t="n">
        <v>104</v>
      </c>
    </row>
    <row r="26" customFormat="false" ht="12.8" hidden="false" customHeight="false" outlineLevel="0" collapsed="false">
      <c r="A26" s="0" t="s">
        <v>18395</v>
      </c>
      <c r="B26" s="0" t="n">
        <v>0</v>
      </c>
      <c r="C26" s="0" t="n">
        <v>20</v>
      </c>
      <c r="D26" s="0" t="n">
        <v>0</v>
      </c>
      <c r="E26" s="0" t="n">
        <v>0</v>
      </c>
      <c r="F26" s="0" t="n">
        <v>0</v>
      </c>
      <c r="G26" s="0" t="n">
        <v>20</v>
      </c>
    </row>
    <row r="27" customFormat="false" ht="12.8" hidden="false" customHeight="false" outlineLevel="0" collapsed="false">
      <c r="A27" s="0" t="s">
        <v>9960</v>
      </c>
      <c r="B27" s="0" t="n">
        <v>0</v>
      </c>
      <c r="C27" s="0" t="n">
        <v>10</v>
      </c>
      <c r="D27" s="0" t="n">
        <v>0</v>
      </c>
      <c r="E27" s="0" t="n">
        <v>0</v>
      </c>
      <c r="F27" s="0" t="n">
        <v>0</v>
      </c>
      <c r="G27" s="0" t="n">
        <v>10</v>
      </c>
    </row>
    <row r="28" customFormat="false" ht="12.8" hidden="false" customHeight="false" outlineLevel="0" collapsed="false">
      <c r="A28" s="0" t="s">
        <v>15902</v>
      </c>
      <c r="B28" s="0" t="n">
        <v>0</v>
      </c>
      <c r="C28" s="0" t="n">
        <v>25</v>
      </c>
      <c r="D28" s="0" t="n">
        <v>0</v>
      </c>
      <c r="E28" s="0" t="n">
        <v>0</v>
      </c>
      <c r="F28" s="0" t="n">
        <v>0</v>
      </c>
      <c r="G28" s="0" t="n">
        <v>25</v>
      </c>
    </row>
    <row r="29" customFormat="false" ht="12.8" hidden="false" customHeight="false" outlineLevel="0" collapsed="false">
      <c r="A29" s="0" t="s">
        <v>12263</v>
      </c>
      <c r="B29" s="0" t="n">
        <v>0</v>
      </c>
      <c r="C29" s="0" t="n">
        <v>131</v>
      </c>
      <c r="D29" s="0" t="n">
        <v>0</v>
      </c>
      <c r="E29" s="0" t="n">
        <v>0</v>
      </c>
      <c r="F29" s="0" t="n">
        <v>0</v>
      </c>
      <c r="G29" s="0" t="n">
        <v>131</v>
      </c>
    </row>
    <row r="30" customFormat="false" ht="12.8" hidden="false" customHeight="false" outlineLevel="0" collapsed="false">
      <c r="A30" s="0" t="s">
        <v>799</v>
      </c>
      <c r="B30" s="0" t="n">
        <v>181</v>
      </c>
      <c r="C30" s="0" t="n">
        <v>11</v>
      </c>
      <c r="D30" s="0" t="n">
        <v>0</v>
      </c>
      <c r="E30" s="0" t="n">
        <v>0</v>
      </c>
      <c r="F30" s="0" t="n">
        <v>0</v>
      </c>
      <c r="G30" s="0" t="n">
        <v>192</v>
      </c>
    </row>
    <row r="31" customFormat="false" ht="12.8" hidden="false" customHeight="false" outlineLevel="0" collapsed="false">
      <c r="A31" s="0" t="s">
        <v>10112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1</v>
      </c>
      <c r="G31" s="0" t="n">
        <v>1</v>
      </c>
    </row>
    <row r="32" customFormat="false" ht="12.8" hidden="false" customHeight="false" outlineLevel="0" collapsed="false">
      <c r="A32" s="0" t="s">
        <v>18396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6</v>
      </c>
      <c r="G32" s="0" t="n">
        <v>6</v>
      </c>
    </row>
    <row r="33" customFormat="false" ht="12.8" hidden="false" customHeight="false" outlineLevel="0" collapsed="false">
      <c r="A33" s="0" t="s">
        <v>10141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70</v>
      </c>
      <c r="G33" s="0" t="n">
        <v>70</v>
      </c>
    </row>
    <row r="34" customFormat="false" ht="12.8" hidden="false" customHeight="false" outlineLevel="0" collapsed="false">
      <c r="A34" s="0" t="s">
        <v>8383</v>
      </c>
      <c r="B34" s="0" t="n">
        <v>0</v>
      </c>
      <c r="C34" s="0" t="n">
        <v>2</v>
      </c>
      <c r="D34" s="0" t="n">
        <v>0</v>
      </c>
      <c r="E34" s="0" t="n">
        <v>0</v>
      </c>
      <c r="F34" s="0" t="n">
        <v>0</v>
      </c>
      <c r="G34" s="0" t="n">
        <v>2</v>
      </c>
    </row>
    <row r="35" customFormat="false" ht="12.8" hidden="false" customHeight="false" outlineLevel="0" collapsed="false">
      <c r="A35" s="0" t="s">
        <v>11502</v>
      </c>
      <c r="B35" s="0" t="n">
        <v>0</v>
      </c>
      <c r="C35" s="0" t="n">
        <v>109</v>
      </c>
      <c r="D35" s="0" t="n">
        <v>0</v>
      </c>
      <c r="E35" s="0" t="n">
        <v>0</v>
      </c>
      <c r="F35" s="0" t="n">
        <v>24</v>
      </c>
      <c r="G35" s="0" t="n">
        <v>133</v>
      </c>
    </row>
    <row r="36" customFormat="false" ht="12.8" hidden="false" customHeight="false" outlineLevel="0" collapsed="false">
      <c r="A36" s="0" t="s">
        <v>4301</v>
      </c>
      <c r="B36" s="0" t="n">
        <v>0</v>
      </c>
      <c r="C36" s="0" t="n">
        <v>153</v>
      </c>
      <c r="D36" s="0" t="n">
        <v>0</v>
      </c>
      <c r="E36" s="0" t="n">
        <v>0</v>
      </c>
      <c r="F36" s="0" t="n">
        <v>0</v>
      </c>
      <c r="G36" s="0" t="n">
        <v>153</v>
      </c>
    </row>
    <row r="37" customFormat="false" ht="12.8" hidden="false" customHeight="false" outlineLevel="0" collapsed="false">
      <c r="A37" s="0" t="s">
        <v>18397</v>
      </c>
      <c r="B37" s="0" t="n">
        <v>0</v>
      </c>
      <c r="C37" s="0" t="n">
        <v>14</v>
      </c>
      <c r="D37" s="0" t="n">
        <v>0</v>
      </c>
      <c r="E37" s="0" t="n">
        <v>0</v>
      </c>
      <c r="F37" s="0" t="n">
        <v>0</v>
      </c>
      <c r="G37" s="0" t="n">
        <v>14</v>
      </c>
    </row>
    <row r="38" customFormat="false" ht="12.8" hidden="false" customHeight="false" outlineLevel="0" collapsed="false">
      <c r="A38" s="0" t="s">
        <v>14717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94</v>
      </c>
      <c r="G38" s="0" t="n">
        <v>94</v>
      </c>
    </row>
    <row r="39" customFormat="false" ht="12.8" hidden="false" customHeight="false" outlineLevel="0" collapsed="false">
      <c r="A39" s="0" t="s">
        <v>18398</v>
      </c>
      <c r="B39" s="0" t="n">
        <v>0</v>
      </c>
      <c r="C39" s="0" t="n">
        <v>58</v>
      </c>
      <c r="D39" s="0" t="n">
        <v>0</v>
      </c>
      <c r="E39" s="0" t="n">
        <v>0</v>
      </c>
      <c r="F39" s="0" t="n">
        <v>0</v>
      </c>
      <c r="G39" s="0" t="n">
        <v>58</v>
      </c>
    </row>
    <row r="40" customFormat="false" ht="12.8" hidden="false" customHeight="false" outlineLevel="0" collapsed="false">
      <c r="A40" s="0" t="s">
        <v>18399</v>
      </c>
      <c r="B40" s="0" t="n">
        <v>0</v>
      </c>
      <c r="C40" s="0" t="n">
        <v>117</v>
      </c>
      <c r="D40" s="0" t="n">
        <v>0</v>
      </c>
      <c r="E40" s="0" t="n">
        <v>0</v>
      </c>
      <c r="F40" s="0" t="n">
        <v>0</v>
      </c>
      <c r="G40" s="0" t="n">
        <v>117</v>
      </c>
    </row>
    <row r="41" customFormat="false" ht="12.8" hidden="false" customHeight="false" outlineLevel="0" collapsed="false">
      <c r="A41" s="0" t="s">
        <v>18400</v>
      </c>
      <c r="B41" s="0" t="n">
        <v>261</v>
      </c>
      <c r="C41" s="0" t="n">
        <v>98</v>
      </c>
      <c r="D41" s="0" t="n">
        <v>0</v>
      </c>
      <c r="E41" s="0" t="n">
        <v>0</v>
      </c>
      <c r="F41" s="0" t="n">
        <v>0</v>
      </c>
      <c r="G41" s="0" t="n">
        <v>359</v>
      </c>
    </row>
    <row r="42" customFormat="false" ht="12.8" hidden="false" customHeight="false" outlineLevel="0" collapsed="false">
      <c r="A42" s="0" t="s">
        <v>1054</v>
      </c>
      <c r="B42" s="0" t="n">
        <v>0</v>
      </c>
      <c r="C42" s="0" t="n">
        <v>36</v>
      </c>
      <c r="D42" s="0" t="n">
        <v>0</v>
      </c>
      <c r="E42" s="0" t="n">
        <v>0</v>
      </c>
      <c r="F42" s="0" t="n">
        <v>0</v>
      </c>
      <c r="G42" s="0" t="n">
        <v>36</v>
      </c>
    </row>
    <row r="43" customFormat="false" ht="12.8" hidden="false" customHeight="false" outlineLevel="0" collapsed="false">
      <c r="A43" s="0" t="s">
        <v>18401</v>
      </c>
      <c r="B43" s="0" t="n">
        <v>541</v>
      </c>
      <c r="C43" s="0" t="n">
        <v>2431</v>
      </c>
      <c r="D43" s="0" t="n">
        <v>139</v>
      </c>
      <c r="E43" s="0" t="n">
        <v>2</v>
      </c>
      <c r="F43" s="0" t="n">
        <v>565</v>
      </c>
      <c r="G43" s="0" t="n">
        <v>3678</v>
      </c>
    </row>
    <row r="47" customFormat="false" ht="12.8" hidden="false" customHeight="false" outlineLevel="0" collapsed="false">
      <c r="A47" s="0" t="s">
        <v>18387</v>
      </c>
      <c r="B47" s="0" t="s">
        <v>18407</v>
      </c>
      <c r="C47" s="0" t="s">
        <v>18408</v>
      </c>
      <c r="D47" s="0" t="s">
        <v>18409</v>
      </c>
      <c r="E47" s="0" t="s">
        <v>18410</v>
      </c>
      <c r="F47" s="0" t="s">
        <v>18406</v>
      </c>
      <c r="G47" s="0" t="s">
        <v>18401</v>
      </c>
    </row>
    <row r="48" customFormat="false" ht="12.8" hidden="false" customHeight="false" outlineLevel="0" collapsed="false">
      <c r="A48" s="0" t="s">
        <v>11565</v>
      </c>
      <c r="B48" s="0" t="n">
        <f aca="false">B2*1254.56</f>
        <v>0</v>
      </c>
      <c r="C48" s="0" t="n">
        <f aca="false">C2*300</f>
        <v>86700</v>
      </c>
      <c r="D48" s="0" t="n">
        <f aca="false">D2*500</f>
        <v>29500</v>
      </c>
      <c r="E48" s="0" t="n">
        <f aca="false">E2*1453.85</f>
        <v>0</v>
      </c>
      <c r="F48" s="0" t="n">
        <f aca="false">F2*300</f>
        <v>6600</v>
      </c>
      <c r="G48" s="0" t="n">
        <f aca="false">SUM(B48:F48)</f>
        <v>122800</v>
      </c>
    </row>
    <row r="49" customFormat="false" ht="12.8" hidden="false" customHeight="false" outlineLevel="0" collapsed="false">
      <c r="A49" s="0" t="s">
        <v>7354</v>
      </c>
      <c r="B49" s="0" t="n">
        <f aca="false">B3*1254.56</f>
        <v>0</v>
      </c>
      <c r="C49" s="0" t="n">
        <f aca="false">C3*300</f>
        <v>6300</v>
      </c>
      <c r="D49" s="0" t="n">
        <f aca="false">D3*500</f>
        <v>0</v>
      </c>
      <c r="E49" s="0" t="n">
        <f aca="false">E3*1453.85</f>
        <v>0</v>
      </c>
      <c r="F49" s="0" t="n">
        <f aca="false">F3*300</f>
        <v>0</v>
      </c>
      <c r="G49" s="0" t="n">
        <f aca="false">SUM(B49:F49)</f>
        <v>6300</v>
      </c>
    </row>
    <row r="50" customFormat="false" ht="12.8" hidden="false" customHeight="false" outlineLevel="0" collapsed="false">
      <c r="A50" s="0" t="s">
        <v>18280</v>
      </c>
      <c r="B50" s="0" t="n">
        <f aca="false">B4*1254.56</f>
        <v>0</v>
      </c>
      <c r="C50" s="0" t="n">
        <f aca="false">C4*300</f>
        <v>0</v>
      </c>
      <c r="D50" s="0" t="n">
        <f aca="false">D4*500</f>
        <v>0</v>
      </c>
      <c r="E50" s="0" t="n">
        <f aca="false">E4*1453.85</f>
        <v>0</v>
      </c>
      <c r="F50" s="0" t="n">
        <f aca="false">F4*300</f>
        <v>4500</v>
      </c>
      <c r="G50" s="0" t="n">
        <f aca="false">SUM(B50:F50)</f>
        <v>4500</v>
      </c>
    </row>
    <row r="51" customFormat="false" ht="12.8" hidden="false" customHeight="false" outlineLevel="0" collapsed="false">
      <c r="A51" s="0" t="s">
        <v>18281</v>
      </c>
      <c r="B51" s="0" t="n">
        <f aca="false">B5*1254.56</f>
        <v>0</v>
      </c>
      <c r="C51" s="0" t="n">
        <f aca="false">C5*300</f>
        <v>81900</v>
      </c>
      <c r="D51" s="0" t="n">
        <f aca="false">D5*500</f>
        <v>0</v>
      </c>
      <c r="E51" s="0" t="n">
        <f aca="false">E5*1453.85</f>
        <v>0</v>
      </c>
      <c r="F51" s="0" t="n">
        <f aca="false">F5*300</f>
        <v>0</v>
      </c>
      <c r="G51" s="0" t="n">
        <f aca="false">SUM(B51:F51)</f>
        <v>81900</v>
      </c>
    </row>
    <row r="52" customFormat="false" ht="12.8" hidden="false" customHeight="false" outlineLevel="0" collapsed="false">
      <c r="A52" s="0" t="s">
        <v>2665</v>
      </c>
      <c r="B52" s="0" t="n">
        <f aca="false">B6*1254.56</f>
        <v>74019.04</v>
      </c>
      <c r="C52" s="0" t="n">
        <f aca="false">C6*300</f>
        <v>0</v>
      </c>
      <c r="D52" s="0" t="n">
        <f aca="false">D6*500</f>
        <v>0</v>
      </c>
      <c r="E52" s="0" t="n">
        <f aca="false">E6*1453.85</f>
        <v>0</v>
      </c>
      <c r="F52" s="0" t="n">
        <f aca="false">F6*300</f>
        <v>0</v>
      </c>
      <c r="G52" s="0" t="n">
        <f aca="false">SUM(B52:F52)</f>
        <v>74019.04</v>
      </c>
    </row>
    <row r="53" customFormat="false" ht="12.8" hidden="false" customHeight="false" outlineLevel="0" collapsed="false">
      <c r="A53" s="0" t="s">
        <v>18390</v>
      </c>
      <c r="B53" s="0" t="n">
        <f aca="false">B7*1254.56</f>
        <v>0</v>
      </c>
      <c r="C53" s="0" t="n">
        <f aca="false">C7*300</f>
        <v>6300</v>
      </c>
      <c r="D53" s="0" t="n">
        <f aca="false">D7*500</f>
        <v>0</v>
      </c>
      <c r="E53" s="0" t="n">
        <f aca="false">E7*1453.85</f>
        <v>0</v>
      </c>
      <c r="F53" s="0" t="n">
        <f aca="false">F7*300</f>
        <v>9600</v>
      </c>
      <c r="G53" s="0" t="n">
        <f aca="false">SUM(B53:F53)</f>
        <v>15900</v>
      </c>
    </row>
    <row r="54" customFormat="false" ht="12.8" hidden="false" customHeight="false" outlineLevel="0" collapsed="false">
      <c r="A54" s="0" t="s">
        <v>13764</v>
      </c>
      <c r="B54" s="0" t="n">
        <f aca="false">B8*1254.56</f>
        <v>0</v>
      </c>
      <c r="C54" s="0" t="n">
        <f aca="false">C8*300</f>
        <v>0</v>
      </c>
      <c r="D54" s="0" t="n">
        <f aca="false">D8*500</f>
        <v>0</v>
      </c>
      <c r="E54" s="0" t="n">
        <f aca="false">E8*1453.85</f>
        <v>0</v>
      </c>
      <c r="F54" s="0" t="n">
        <f aca="false">F8*300</f>
        <v>3000</v>
      </c>
      <c r="G54" s="0" t="n">
        <f aca="false">SUM(B54:F54)</f>
        <v>3000</v>
      </c>
    </row>
    <row r="55" customFormat="false" ht="12.8" hidden="false" customHeight="false" outlineLevel="0" collapsed="false">
      <c r="A55" s="0" t="s">
        <v>18391</v>
      </c>
      <c r="B55" s="0" t="n">
        <f aca="false">B9*1254.56</f>
        <v>0</v>
      </c>
      <c r="C55" s="0" t="n">
        <f aca="false">C9*300</f>
        <v>14400</v>
      </c>
      <c r="D55" s="0" t="n">
        <f aca="false">D9*500</f>
        <v>0</v>
      </c>
      <c r="E55" s="0" t="n">
        <f aca="false">E9*1453.85</f>
        <v>0</v>
      </c>
      <c r="F55" s="0" t="n">
        <f aca="false">F9*300</f>
        <v>19800</v>
      </c>
      <c r="G55" s="0" t="n">
        <f aca="false">SUM(B55:F55)</f>
        <v>34200</v>
      </c>
    </row>
    <row r="56" customFormat="false" ht="12.8" hidden="false" customHeight="false" outlineLevel="0" collapsed="false">
      <c r="A56" s="0" t="s">
        <v>4925</v>
      </c>
      <c r="B56" s="0" t="n">
        <f aca="false">B10*1254.56</f>
        <v>0</v>
      </c>
      <c r="C56" s="0" t="n">
        <f aca="false">C10*300</f>
        <v>5100</v>
      </c>
      <c r="D56" s="0" t="n">
        <f aca="false">D10*500</f>
        <v>0</v>
      </c>
      <c r="E56" s="0" t="n">
        <f aca="false">E10*1453.85</f>
        <v>0</v>
      </c>
      <c r="F56" s="0" t="n">
        <f aca="false">F10*300</f>
        <v>0</v>
      </c>
      <c r="G56" s="0" t="n">
        <f aca="false">SUM(B56:F56)</f>
        <v>5100</v>
      </c>
    </row>
    <row r="57" customFormat="false" ht="12.8" hidden="false" customHeight="false" outlineLevel="0" collapsed="false">
      <c r="A57" s="0" t="s">
        <v>3317</v>
      </c>
      <c r="B57" s="0" t="n">
        <f aca="false">B11*1254.56</f>
        <v>0</v>
      </c>
      <c r="C57" s="0" t="n">
        <f aca="false">C11*300</f>
        <v>0</v>
      </c>
      <c r="D57" s="0" t="n">
        <f aca="false">D11*500</f>
        <v>40000</v>
      </c>
      <c r="E57" s="0" t="n">
        <f aca="false">E11*1453.85</f>
        <v>0</v>
      </c>
      <c r="F57" s="0" t="n">
        <f aca="false">F11*300</f>
        <v>30000</v>
      </c>
      <c r="G57" s="0" t="n">
        <f aca="false">SUM(B57:F57)</f>
        <v>70000</v>
      </c>
    </row>
    <row r="58" customFormat="false" ht="12.8" hidden="false" customHeight="false" outlineLevel="0" collapsed="false">
      <c r="A58" s="0" t="s">
        <v>5560</v>
      </c>
      <c r="B58" s="0" t="n">
        <f aca="false">B12*1254.56</f>
        <v>0</v>
      </c>
      <c r="C58" s="0" t="n">
        <f aca="false">C12*300</f>
        <v>0</v>
      </c>
      <c r="D58" s="0" t="n">
        <f aca="false">D12*500</f>
        <v>0</v>
      </c>
      <c r="E58" s="0" t="n">
        <f aca="false">E12*1453.85</f>
        <v>0</v>
      </c>
      <c r="F58" s="0" t="n">
        <f aca="false">F12*300</f>
        <v>9300</v>
      </c>
      <c r="G58" s="0" t="n">
        <f aca="false">SUM(B58:F58)</f>
        <v>9300</v>
      </c>
    </row>
    <row r="59" customFormat="false" ht="12.8" hidden="false" customHeight="false" outlineLevel="0" collapsed="false">
      <c r="A59" s="0" t="s">
        <v>16351</v>
      </c>
      <c r="B59" s="0" t="n">
        <f aca="false">B13*1254.56</f>
        <v>0</v>
      </c>
      <c r="C59" s="0" t="n">
        <f aca="false">C13*300</f>
        <v>22500</v>
      </c>
      <c r="D59" s="0" t="n">
        <f aca="false">D13*500</f>
        <v>0</v>
      </c>
      <c r="E59" s="0" t="n">
        <f aca="false">E13*1453.85</f>
        <v>0</v>
      </c>
      <c r="F59" s="0" t="n">
        <f aca="false">F13*300</f>
        <v>22800</v>
      </c>
      <c r="G59" s="0" t="n">
        <f aca="false">SUM(B59:F59)</f>
        <v>45300</v>
      </c>
    </row>
    <row r="60" customFormat="false" ht="12.8" hidden="false" customHeight="false" outlineLevel="0" collapsed="false">
      <c r="A60" s="0" t="s">
        <v>17409</v>
      </c>
      <c r="B60" s="0" t="n">
        <f aca="false">B14*1254.56</f>
        <v>0</v>
      </c>
      <c r="C60" s="0" t="n">
        <f aca="false">C14*300</f>
        <v>28800</v>
      </c>
      <c r="D60" s="0" t="n">
        <f aca="false">D14*500</f>
        <v>0</v>
      </c>
      <c r="E60" s="0" t="n">
        <f aca="false">E14*1453.85</f>
        <v>0</v>
      </c>
      <c r="F60" s="0" t="n">
        <f aca="false">F14*300</f>
        <v>4800</v>
      </c>
      <c r="G60" s="0" t="n">
        <f aca="false">SUM(B60:F60)</f>
        <v>33600</v>
      </c>
    </row>
    <row r="61" customFormat="false" ht="12.8" hidden="false" customHeight="false" outlineLevel="0" collapsed="false">
      <c r="A61" s="0" t="s">
        <v>14091</v>
      </c>
      <c r="B61" s="0" t="n">
        <f aca="false">B15*1254.56</f>
        <v>0</v>
      </c>
      <c r="C61" s="0" t="n">
        <f aca="false">C15*300</f>
        <v>54300</v>
      </c>
      <c r="D61" s="0" t="n">
        <f aca="false">D15*500</f>
        <v>0</v>
      </c>
      <c r="E61" s="0" t="n">
        <f aca="false">E15*1453.85</f>
        <v>0</v>
      </c>
      <c r="F61" s="0" t="n">
        <f aca="false">F15*300</f>
        <v>0</v>
      </c>
      <c r="G61" s="0" t="n">
        <f aca="false">SUM(B61:F61)</f>
        <v>54300</v>
      </c>
    </row>
    <row r="62" customFormat="false" ht="12.8" hidden="false" customHeight="false" outlineLevel="0" collapsed="false">
      <c r="A62" s="0" t="s">
        <v>15780</v>
      </c>
      <c r="B62" s="0" t="n">
        <f aca="false">B16*1254.56</f>
        <v>0</v>
      </c>
      <c r="C62" s="0" t="n">
        <f aca="false">C16*300</f>
        <v>1200</v>
      </c>
      <c r="D62" s="0" t="n">
        <f aca="false">D16*500</f>
        <v>0</v>
      </c>
      <c r="E62" s="0" t="n">
        <f aca="false">E16*1453.85</f>
        <v>0</v>
      </c>
      <c r="F62" s="0" t="n">
        <f aca="false">F16*300</f>
        <v>0</v>
      </c>
      <c r="G62" s="0" t="n">
        <f aca="false">SUM(B62:F62)</f>
        <v>1200</v>
      </c>
    </row>
    <row r="63" customFormat="false" ht="12.8" hidden="false" customHeight="false" outlineLevel="0" collapsed="false">
      <c r="A63" s="0" t="s">
        <v>18392</v>
      </c>
      <c r="B63" s="0" t="n">
        <f aca="false">B17*1254.56</f>
        <v>0</v>
      </c>
      <c r="C63" s="0" t="n">
        <f aca="false">C17*300</f>
        <v>0</v>
      </c>
      <c r="D63" s="0" t="n">
        <f aca="false">D17*500</f>
        <v>0</v>
      </c>
      <c r="E63" s="0" t="n">
        <f aca="false">E17*1453.85</f>
        <v>0</v>
      </c>
      <c r="F63" s="0" t="n">
        <f aca="false">F17*300</f>
        <v>600</v>
      </c>
      <c r="G63" s="0" t="n">
        <f aca="false">SUM(B63:F63)</f>
        <v>600</v>
      </c>
    </row>
    <row r="64" customFormat="false" ht="12.8" hidden="false" customHeight="false" outlineLevel="0" collapsed="false">
      <c r="A64" s="0" t="s">
        <v>18393</v>
      </c>
      <c r="B64" s="0" t="n">
        <f aca="false">B18*1254.56</f>
        <v>11291.04</v>
      </c>
      <c r="C64" s="0" t="n">
        <f aca="false">C18*300</f>
        <v>55200</v>
      </c>
      <c r="D64" s="0" t="n">
        <f aca="false">D18*500</f>
        <v>0</v>
      </c>
      <c r="E64" s="0" t="n">
        <f aca="false">E18*1453.85</f>
        <v>0</v>
      </c>
      <c r="F64" s="0" t="n">
        <f aca="false">F18*300</f>
        <v>0</v>
      </c>
      <c r="G64" s="0" t="n">
        <f aca="false">SUM(B64:F64)</f>
        <v>66491.04</v>
      </c>
    </row>
    <row r="65" customFormat="false" ht="12.8" hidden="false" customHeight="false" outlineLevel="0" collapsed="false">
      <c r="A65" s="0" t="s">
        <v>590</v>
      </c>
      <c r="B65" s="0" t="n">
        <f aca="false">B19*1254.56</f>
        <v>0</v>
      </c>
      <c r="C65" s="0" t="n">
        <f aca="false">C19*300</f>
        <v>0</v>
      </c>
      <c r="D65" s="0" t="n">
        <f aca="false">D19*500</f>
        <v>0</v>
      </c>
      <c r="E65" s="0" t="n">
        <f aca="false">E19*1453.85</f>
        <v>2907.7</v>
      </c>
      <c r="F65" s="0" t="n">
        <f aca="false">F19*300</f>
        <v>0</v>
      </c>
      <c r="G65" s="0" t="n">
        <f aca="false">SUM(B65:F65)</f>
        <v>2907.7</v>
      </c>
    </row>
    <row r="66" customFormat="false" ht="12.8" hidden="false" customHeight="false" outlineLevel="0" collapsed="false">
      <c r="A66" s="0" t="s">
        <v>13092</v>
      </c>
      <c r="B66" s="0" t="n">
        <f aca="false">B20*1254.56</f>
        <v>0</v>
      </c>
      <c r="C66" s="0" t="n">
        <f aca="false">C20*300</f>
        <v>6300</v>
      </c>
      <c r="D66" s="0" t="n">
        <f aca="false">D20*500</f>
        <v>0</v>
      </c>
      <c r="E66" s="0" t="n">
        <f aca="false">E20*1453.85</f>
        <v>0</v>
      </c>
      <c r="F66" s="0" t="n">
        <f aca="false">F20*300</f>
        <v>0</v>
      </c>
      <c r="G66" s="0" t="n">
        <f aca="false">SUM(B66:F66)</f>
        <v>6300</v>
      </c>
    </row>
    <row r="67" customFormat="false" ht="12.8" hidden="false" customHeight="false" outlineLevel="0" collapsed="false">
      <c r="A67" s="0" t="s">
        <v>16397</v>
      </c>
      <c r="B67" s="0" t="n">
        <f aca="false">B21*1254.56</f>
        <v>0</v>
      </c>
      <c r="C67" s="0" t="n">
        <f aca="false">C21*300</f>
        <v>43200</v>
      </c>
      <c r="D67" s="0" t="n">
        <f aca="false">D21*500</f>
        <v>0</v>
      </c>
      <c r="E67" s="0" t="n">
        <f aca="false">E21*1453.85</f>
        <v>0</v>
      </c>
      <c r="F67" s="0" t="n">
        <f aca="false">F21*300</f>
        <v>0</v>
      </c>
      <c r="G67" s="0" t="n">
        <f aca="false">SUM(B67:F67)</f>
        <v>43200</v>
      </c>
    </row>
    <row r="68" customFormat="false" ht="12.8" hidden="false" customHeight="false" outlineLevel="0" collapsed="false">
      <c r="A68" s="0" t="s">
        <v>16427</v>
      </c>
      <c r="B68" s="0" t="n">
        <f aca="false">B22*1254.56</f>
        <v>0</v>
      </c>
      <c r="C68" s="0" t="n">
        <f aca="false">C22*300</f>
        <v>29100</v>
      </c>
      <c r="D68" s="0" t="n">
        <f aca="false">D22*500</f>
        <v>0</v>
      </c>
      <c r="E68" s="0" t="n">
        <f aca="false">E22*1453.85</f>
        <v>0</v>
      </c>
      <c r="F68" s="0" t="n">
        <f aca="false">F22*300</f>
        <v>0</v>
      </c>
      <c r="G68" s="0" t="n">
        <f aca="false">SUM(B68:F68)</f>
        <v>29100</v>
      </c>
    </row>
    <row r="69" customFormat="false" ht="12.8" hidden="false" customHeight="false" outlineLevel="0" collapsed="false">
      <c r="A69" s="0" t="s">
        <v>16436</v>
      </c>
      <c r="B69" s="0" t="n">
        <f aca="false">B23*1254.56</f>
        <v>0</v>
      </c>
      <c r="C69" s="0" t="n">
        <f aca="false">C23*300</f>
        <v>16500</v>
      </c>
      <c r="D69" s="0" t="n">
        <f aca="false">D23*500</f>
        <v>0</v>
      </c>
      <c r="E69" s="0" t="n">
        <f aca="false">E23*1453.85</f>
        <v>0</v>
      </c>
      <c r="F69" s="0" t="n">
        <f aca="false">F23*300</f>
        <v>0</v>
      </c>
      <c r="G69" s="0" t="n">
        <f aca="false">SUM(B69:F69)</f>
        <v>16500</v>
      </c>
    </row>
    <row r="70" customFormat="false" ht="12.8" hidden="false" customHeight="false" outlineLevel="0" collapsed="false">
      <c r="A70" s="0" t="s">
        <v>11720</v>
      </c>
      <c r="B70" s="0" t="n">
        <f aca="false">B24*1254.56</f>
        <v>0</v>
      </c>
      <c r="C70" s="0" t="n">
        <f aca="false">C24*300</f>
        <v>14400</v>
      </c>
      <c r="D70" s="0" t="n">
        <f aca="false">D24*500</f>
        <v>0</v>
      </c>
      <c r="E70" s="0" t="n">
        <f aca="false">E24*1453.85</f>
        <v>0</v>
      </c>
      <c r="F70" s="0" t="n">
        <f aca="false">F24*300</f>
        <v>0</v>
      </c>
      <c r="G70" s="0" t="n">
        <f aca="false">SUM(B70:F70)</f>
        <v>14400</v>
      </c>
    </row>
    <row r="71" customFormat="false" ht="12.8" hidden="false" customHeight="false" outlineLevel="0" collapsed="false">
      <c r="A71" s="0" t="s">
        <v>18394</v>
      </c>
      <c r="B71" s="0" t="n">
        <f aca="false">B25*1254.56</f>
        <v>38891.36</v>
      </c>
      <c r="C71" s="0" t="n">
        <f aca="false">C25*300</f>
        <v>21900</v>
      </c>
      <c r="D71" s="0" t="n">
        <f aca="false">D25*500</f>
        <v>0</v>
      </c>
      <c r="E71" s="0" t="n">
        <f aca="false">E25*1453.85</f>
        <v>0</v>
      </c>
      <c r="F71" s="0" t="n">
        <f aca="false">F25*300</f>
        <v>0</v>
      </c>
      <c r="G71" s="0" t="n">
        <f aca="false">SUM(B71:F71)</f>
        <v>60791.36</v>
      </c>
    </row>
    <row r="72" customFormat="false" ht="12.8" hidden="false" customHeight="false" outlineLevel="0" collapsed="false">
      <c r="A72" s="0" t="s">
        <v>18395</v>
      </c>
      <c r="B72" s="0" t="n">
        <f aca="false">B26*1254.56</f>
        <v>0</v>
      </c>
      <c r="C72" s="0" t="n">
        <f aca="false">C26*300</f>
        <v>6000</v>
      </c>
      <c r="D72" s="0" t="n">
        <f aca="false">D26*500</f>
        <v>0</v>
      </c>
      <c r="E72" s="0" t="n">
        <f aca="false">E26*1453.85</f>
        <v>0</v>
      </c>
      <c r="F72" s="0" t="n">
        <f aca="false">F26*300</f>
        <v>0</v>
      </c>
      <c r="G72" s="0" t="n">
        <f aca="false">SUM(B72:F72)</f>
        <v>6000</v>
      </c>
    </row>
    <row r="73" customFormat="false" ht="12.8" hidden="false" customHeight="false" outlineLevel="0" collapsed="false">
      <c r="A73" s="0" t="s">
        <v>9960</v>
      </c>
      <c r="B73" s="0" t="n">
        <f aca="false">B27*1254.56</f>
        <v>0</v>
      </c>
      <c r="C73" s="0" t="n">
        <f aca="false">C27*300</f>
        <v>3000</v>
      </c>
      <c r="D73" s="0" t="n">
        <f aca="false">D27*500</f>
        <v>0</v>
      </c>
      <c r="E73" s="0" t="n">
        <f aca="false">E27*1453.85</f>
        <v>0</v>
      </c>
      <c r="F73" s="0" t="n">
        <f aca="false">F27*300</f>
        <v>0</v>
      </c>
      <c r="G73" s="0" t="n">
        <f aca="false">SUM(B73:F73)</f>
        <v>3000</v>
      </c>
    </row>
    <row r="74" customFormat="false" ht="12.8" hidden="false" customHeight="false" outlineLevel="0" collapsed="false">
      <c r="A74" s="0" t="s">
        <v>15902</v>
      </c>
      <c r="B74" s="0" t="n">
        <f aca="false">B28*1254.56</f>
        <v>0</v>
      </c>
      <c r="C74" s="0" t="n">
        <f aca="false">C28*300</f>
        <v>7500</v>
      </c>
      <c r="D74" s="0" t="n">
        <f aca="false">D28*500</f>
        <v>0</v>
      </c>
      <c r="E74" s="0" t="n">
        <f aca="false">E28*1453.85</f>
        <v>0</v>
      </c>
      <c r="F74" s="0" t="n">
        <f aca="false">F28*300</f>
        <v>0</v>
      </c>
      <c r="G74" s="0" t="n">
        <f aca="false">SUM(B74:F74)</f>
        <v>7500</v>
      </c>
    </row>
    <row r="75" customFormat="false" ht="12.8" hidden="false" customHeight="false" outlineLevel="0" collapsed="false">
      <c r="A75" s="0" t="s">
        <v>12263</v>
      </c>
      <c r="B75" s="0" t="n">
        <f aca="false">B29*1254.56</f>
        <v>0</v>
      </c>
      <c r="C75" s="0" t="n">
        <f aca="false">C29*300</f>
        <v>39300</v>
      </c>
      <c r="D75" s="0" t="n">
        <f aca="false">D29*500</f>
        <v>0</v>
      </c>
      <c r="E75" s="0" t="n">
        <f aca="false">E29*1453.85</f>
        <v>0</v>
      </c>
      <c r="F75" s="0" t="n">
        <f aca="false">F29*300</f>
        <v>0</v>
      </c>
      <c r="G75" s="0" t="n">
        <f aca="false">SUM(B75:F75)</f>
        <v>39300</v>
      </c>
    </row>
    <row r="76" customFormat="false" ht="12.8" hidden="false" customHeight="false" outlineLevel="0" collapsed="false">
      <c r="A76" s="0" t="s">
        <v>799</v>
      </c>
      <c r="B76" s="0" t="n">
        <f aca="false">B30*1254.56</f>
        <v>227075.36</v>
      </c>
      <c r="C76" s="0" t="n">
        <f aca="false">C30*300</f>
        <v>3300</v>
      </c>
      <c r="D76" s="0" t="n">
        <f aca="false">D30*500</f>
        <v>0</v>
      </c>
      <c r="E76" s="0" t="n">
        <f aca="false">E30*1453.85</f>
        <v>0</v>
      </c>
      <c r="F76" s="0" t="n">
        <f aca="false">F30*300</f>
        <v>0</v>
      </c>
      <c r="G76" s="0" t="n">
        <f aca="false">SUM(B76:F76)</f>
        <v>230375.36</v>
      </c>
    </row>
    <row r="77" customFormat="false" ht="12.8" hidden="false" customHeight="false" outlineLevel="0" collapsed="false">
      <c r="A77" s="0" t="s">
        <v>10112</v>
      </c>
      <c r="B77" s="0" t="n">
        <f aca="false">B31*1254.56</f>
        <v>0</v>
      </c>
      <c r="C77" s="0" t="n">
        <f aca="false">C31*300</f>
        <v>0</v>
      </c>
      <c r="D77" s="0" t="n">
        <f aca="false">D31*500</f>
        <v>0</v>
      </c>
      <c r="E77" s="0" t="n">
        <f aca="false">E31*1453.85</f>
        <v>0</v>
      </c>
      <c r="F77" s="0" t="n">
        <f aca="false">F31*300</f>
        <v>300</v>
      </c>
      <c r="G77" s="0" t="n">
        <f aca="false">SUM(B77:F77)</f>
        <v>300</v>
      </c>
    </row>
    <row r="78" customFormat="false" ht="12.8" hidden="false" customHeight="false" outlineLevel="0" collapsed="false">
      <c r="A78" s="0" t="s">
        <v>18396</v>
      </c>
      <c r="B78" s="0" t="n">
        <f aca="false">B32*1254.56</f>
        <v>0</v>
      </c>
      <c r="C78" s="0" t="n">
        <f aca="false">C32*300</f>
        <v>0</v>
      </c>
      <c r="D78" s="0" t="n">
        <f aca="false">D32*500</f>
        <v>0</v>
      </c>
      <c r="E78" s="0" t="n">
        <f aca="false">E32*1453.85</f>
        <v>0</v>
      </c>
      <c r="F78" s="0" t="n">
        <f aca="false">F32*300</f>
        <v>1800</v>
      </c>
      <c r="G78" s="0" t="n">
        <f aca="false">SUM(B78:F78)</f>
        <v>1800</v>
      </c>
    </row>
    <row r="79" customFormat="false" ht="12.8" hidden="false" customHeight="false" outlineLevel="0" collapsed="false">
      <c r="A79" s="0" t="s">
        <v>10141</v>
      </c>
      <c r="B79" s="0" t="n">
        <f aca="false">B33*1254.56</f>
        <v>0</v>
      </c>
      <c r="C79" s="0" t="n">
        <f aca="false">C33*300</f>
        <v>0</v>
      </c>
      <c r="D79" s="0" t="n">
        <f aca="false">D33*500</f>
        <v>0</v>
      </c>
      <c r="E79" s="0" t="n">
        <f aca="false">E33*1453.85</f>
        <v>0</v>
      </c>
      <c r="F79" s="0" t="n">
        <f aca="false">F33*300</f>
        <v>21000</v>
      </c>
      <c r="G79" s="0" t="n">
        <f aca="false">SUM(B79:F79)</f>
        <v>21000</v>
      </c>
    </row>
    <row r="80" customFormat="false" ht="12.8" hidden="false" customHeight="false" outlineLevel="0" collapsed="false">
      <c r="A80" s="0" t="s">
        <v>8383</v>
      </c>
      <c r="B80" s="0" t="n">
        <f aca="false">B34*1254.56</f>
        <v>0</v>
      </c>
      <c r="C80" s="0" t="n">
        <f aca="false">C34*300</f>
        <v>600</v>
      </c>
      <c r="D80" s="0" t="n">
        <f aca="false">D34*500</f>
        <v>0</v>
      </c>
      <c r="E80" s="0" t="n">
        <f aca="false">E34*1453.85</f>
        <v>0</v>
      </c>
      <c r="F80" s="0" t="n">
        <f aca="false">F34*300</f>
        <v>0</v>
      </c>
      <c r="G80" s="0" t="n">
        <f aca="false">SUM(B80:F80)</f>
        <v>600</v>
      </c>
    </row>
    <row r="81" customFormat="false" ht="12.8" hidden="false" customHeight="false" outlineLevel="0" collapsed="false">
      <c r="A81" s="0" t="s">
        <v>11502</v>
      </c>
      <c r="B81" s="0" t="n">
        <f aca="false">B35*1254.56</f>
        <v>0</v>
      </c>
      <c r="C81" s="0" t="n">
        <f aca="false">C35*300</f>
        <v>32700</v>
      </c>
      <c r="D81" s="0" t="n">
        <f aca="false">D35*500</f>
        <v>0</v>
      </c>
      <c r="E81" s="0" t="n">
        <f aca="false">E35*1453.85</f>
        <v>0</v>
      </c>
      <c r="F81" s="0" t="n">
        <f aca="false">F35*300</f>
        <v>7200</v>
      </c>
      <c r="G81" s="0" t="n">
        <f aca="false">SUM(B81:F81)</f>
        <v>39900</v>
      </c>
    </row>
    <row r="82" customFormat="false" ht="12.8" hidden="false" customHeight="false" outlineLevel="0" collapsed="false">
      <c r="A82" s="0" t="s">
        <v>4301</v>
      </c>
      <c r="B82" s="0" t="n">
        <f aca="false">B36*1254.56</f>
        <v>0</v>
      </c>
      <c r="C82" s="0" t="n">
        <f aca="false">C36*300</f>
        <v>45900</v>
      </c>
      <c r="D82" s="0" t="n">
        <f aca="false">D36*500</f>
        <v>0</v>
      </c>
      <c r="E82" s="0" t="n">
        <f aca="false">E36*1453.85</f>
        <v>0</v>
      </c>
      <c r="F82" s="0" t="n">
        <f aca="false">F36*300</f>
        <v>0</v>
      </c>
      <c r="G82" s="0" t="n">
        <f aca="false">SUM(B82:F82)</f>
        <v>45900</v>
      </c>
    </row>
    <row r="83" customFormat="false" ht="12.8" hidden="false" customHeight="false" outlineLevel="0" collapsed="false">
      <c r="A83" s="0" t="s">
        <v>18397</v>
      </c>
      <c r="B83" s="0" t="n">
        <f aca="false">B37*1254.56</f>
        <v>0</v>
      </c>
      <c r="C83" s="0" t="n">
        <f aca="false">C37*300</f>
        <v>4200</v>
      </c>
      <c r="D83" s="0" t="n">
        <f aca="false">D37*500</f>
        <v>0</v>
      </c>
      <c r="E83" s="0" t="n">
        <f aca="false">E37*1453.85</f>
        <v>0</v>
      </c>
      <c r="F83" s="0" t="n">
        <f aca="false">F37*300</f>
        <v>0</v>
      </c>
      <c r="G83" s="0" t="n">
        <f aca="false">SUM(B83:F83)</f>
        <v>4200</v>
      </c>
    </row>
    <row r="84" customFormat="false" ht="12.8" hidden="false" customHeight="false" outlineLevel="0" collapsed="false">
      <c r="A84" s="0" t="s">
        <v>14717</v>
      </c>
      <c r="B84" s="0" t="n">
        <f aca="false">B38*1254.56</f>
        <v>0</v>
      </c>
      <c r="C84" s="0" t="n">
        <f aca="false">C38*300</f>
        <v>0</v>
      </c>
      <c r="D84" s="0" t="n">
        <f aca="false">D38*500</f>
        <v>0</v>
      </c>
      <c r="E84" s="0" t="n">
        <f aca="false">E38*1453.85</f>
        <v>0</v>
      </c>
      <c r="F84" s="0" t="n">
        <f aca="false">F38*300</f>
        <v>28200</v>
      </c>
      <c r="G84" s="0" t="n">
        <f aca="false">SUM(B84:F84)</f>
        <v>28200</v>
      </c>
    </row>
    <row r="85" customFormat="false" ht="12.8" hidden="false" customHeight="false" outlineLevel="0" collapsed="false">
      <c r="A85" s="0" t="s">
        <v>18398</v>
      </c>
      <c r="B85" s="0" t="n">
        <f aca="false">B39*1254.56</f>
        <v>0</v>
      </c>
      <c r="C85" s="0" t="n">
        <f aca="false">C39*300</f>
        <v>17400</v>
      </c>
      <c r="D85" s="0" t="n">
        <f aca="false">D39*500</f>
        <v>0</v>
      </c>
      <c r="E85" s="0" t="n">
        <f aca="false">E39*1453.85</f>
        <v>0</v>
      </c>
      <c r="F85" s="0" t="n">
        <f aca="false">F39*300</f>
        <v>0</v>
      </c>
      <c r="G85" s="0" t="n">
        <f aca="false">SUM(B85:F85)</f>
        <v>17400</v>
      </c>
    </row>
    <row r="86" customFormat="false" ht="12.8" hidden="false" customHeight="false" outlineLevel="0" collapsed="false">
      <c r="A86" s="0" t="s">
        <v>18399</v>
      </c>
      <c r="B86" s="0" t="n">
        <f aca="false">B40*1254.56</f>
        <v>0</v>
      </c>
      <c r="C86" s="0" t="n">
        <f aca="false">C40*300</f>
        <v>35100</v>
      </c>
      <c r="D86" s="0" t="n">
        <f aca="false">D40*500</f>
        <v>0</v>
      </c>
      <c r="E86" s="0" t="n">
        <f aca="false">E40*1453.85</f>
        <v>0</v>
      </c>
      <c r="F86" s="0" t="n">
        <f aca="false">F40*300</f>
        <v>0</v>
      </c>
      <c r="G86" s="0" t="n">
        <f aca="false">SUM(B86:F86)</f>
        <v>35100</v>
      </c>
    </row>
    <row r="87" customFormat="false" ht="12.8" hidden="false" customHeight="false" outlineLevel="0" collapsed="false">
      <c r="A87" s="0" t="s">
        <v>18400</v>
      </c>
      <c r="B87" s="0" t="n">
        <f aca="false">B41*1254.56</f>
        <v>327440.16</v>
      </c>
      <c r="C87" s="0" t="n">
        <f aca="false">C41*300</f>
        <v>29400</v>
      </c>
      <c r="D87" s="0" t="n">
        <f aca="false">D41*500</f>
        <v>0</v>
      </c>
      <c r="E87" s="0" t="n">
        <f aca="false">E41*1453.85</f>
        <v>0</v>
      </c>
      <c r="F87" s="0" t="n">
        <f aca="false">F41*300</f>
        <v>0</v>
      </c>
      <c r="G87" s="0" t="n">
        <f aca="false">SUM(B87:F87)</f>
        <v>356840.16</v>
      </c>
    </row>
    <row r="88" customFormat="false" ht="12.8" hidden="false" customHeight="false" outlineLevel="0" collapsed="false">
      <c r="A88" s="0" t="s">
        <v>1054</v>
      </c>
      <c r="B88" s="0" t="n">
        <f aca="false">B42*1254.56</f>
        <v>0</v>
      </c>
      <c r="C88" s="0" t="n">
        <f aca="false">C42*300</f>
        <v>10800</v>
      </c>
      <c r="D88" s="0" t="n">
        <f aca="false">D42*500</f>
        <v>0</v>
      </c>
      <c r="E88" s="0" t="n">
        <f aca="false">E42*1453.85</f>
        <v>0</v>
      </c>
      <c r="F88" s="0" t="n">
        <f aca="false">F42*300</f>
        <v>0</v>
      </c>
      <c r="G88" s="0" t="n">
        <f aca="false">SUM(B88:F88)</f>
        <v>10800</v>
      </c>
    </row>
    <row r="89" customFormat="false" ht="12.8" hidden="false" customHeight="false" outlineLevel="0" collapsed="false">
      <c r="A89" s="0" t="s">
        <v>18401</v>
      </c>
      <c r="B89" s="0" t="n">
        <f aca="false">B43*1254.56</f>
        <v>678716.96</v>
      </c>
      <c r="C89" s="0" t="n">
        <f aca="false">C43*300</f>
        <v>729300</v>
      </c>
      <c r="D89" s="0" t="n">
        <f aca="false">D43*500</f>
        <v>69500</v>
      </c>
      <c r="E89" s="0" t="n">
        <f aca="false">E43*1453.85</f>
        <v>2907.7</v>
      </c>
      <c r="F89" s="0" t="n">
        <f aca="false">F43*300</f>
        <v>169500</v>
      </c>
      <c r="G89" s="0" t="n">
        <f aca="false">SUM(B89:F89)</f>
        <v>1649924.66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50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O9" activeCellId="0" sqref="O9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9.81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4.14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18411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18412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18413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18414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18416</v>
      </c>
      <c r="E7" s="16"/>
      <c r="F7" s="16" t="s">
        <v>18417</v>
      </c>
      <c r="G7" s="16"/>
      <c r="H7" s="16" t="s">
        <v>18418</v>
      </c>
      <c r="I7" s="16"/>
      <c r="J7" s="18" t="s">
        <v>18419</v>
      </c>
      <c r="K7" s="18"/>
      <c r="L7" s="18" t="s">
        <v>18420</v>
      </c>
      <c r="M7" s="18"/>
      <c r="N7" s="18" t="s">
        <v>18401</v>
      </c>
      <c r="O7" s="18"/>
    </row>
    <row r="8" customFormat="false" ht="12.8" hidden="false" customHeight="false" outlineLevel="0" collapsed="false">
      <c r="B8" s="18" t="s">
        <v>18387</v>
      </c>
      <c r="C8" s="18" t="s">
        <v>18421</v>
      </c>
      <c r="D8" s="18" t="s">
        <v>18422</v>
      </c>
      <c r="E8" s="19" t="s">
        <v>18423</v>
      </c>
      <c r="F8" s="18" t="s">
        <v>18422</v>
      </c>
      <c r="G8" s="19" t="s">
        <v>18423</v>
      </c>
      <c r="H8" s="18" t="s">
        <v>18422</v>
      </c>
      <c r="I8" s="19" t="s">
        <v>18423</v>
      </c>
      <c r="J8" s="18" t="s">
        <v>18424</v>
      </c>
      <c r="K8" s="19" t="s">
        <v>18423</v>
      </c>
      <c r="L8" s="18" t="s">
        <v>18424</v>
      </c>
      <c r="M8" s="19" t="s">
        <v>18423</v>
      </c>
      <c r="N8" s="18" t="s">
        <v>18424</v>
      </c>
      <c r="O8" s="19" t="s">
        <v>18423</v>
      </c>
    </row>
    <row r="9" customFormat="false" ht="12.8" hidden="false" customHeight="false" outlineLevel="0" collapsed="false">
      <c r="A9" s="0" t="str">
        <f aca="false">LEFT(B9,7)</f>
        <v>0019259</v>
      </c>
      <c r="B9" s="17" t="s">
        <v>11565</v>
      </c>
      <c r="C9" s="17" t="e">
        <f aca="false">VLOOKUP(A9,bsia,3,0)</f>
        <v>#N/A</v>
      </c>
      <c r="D9" s="17" t="n">
        <f aca="false">VLOOKUP(B9,Gera,2,0)</f>
        <v>370</v>
      </c>
      <c r="E9" s="17" t="n">
        <f aca="false">VLOOKUP(B9,Gera,3,0)</f>
        <v>235194.89</v>
      </c>
      <c r="F9" s="17"/>
      <c r="G9" s="20"/>
      <c r="H9" s="17" t="n">
        <f aca="false">VLOOKUP(B9,santa,2,0)</f>
        <v>202</v>
      </c>
      <c r="I9" s="17" t="n">
        <f aca="false">VLOOKUP(B9,santa,3,0)</f>
        <v>146993.56</v>
      </c>
      <c r="J9" s="17" t="n">
        <f aca="false">VLOOKUP(B9,pac,7,0)</f>
        <v>370</v>
      </c>
      <c r="K9" s="17" t="n">
        <f aca="false">VLOOKUP(B9,paca,7,0)</f>
        <v>64700</v>
      </c>
      <c r="L9" s="17" t="n">
        <f aca="false">VLOOKUP(B9,pre,7,0)</f>
        <v>370</v>
      </c>
      <c r="M9" s="17" t="n">
        <f aca="false">VLOOKUP(B9,prea,7,0)</f>
        <v>122800</v>
      </c>
      <c r="N9" s="17" t="n">
        <f aca="false">D9</f>
        <v>370</v>
      </c>
      <c r="O9" s="20" t="n">
        <f aca="false">K9+M9</f>
        <v>187500</v>
      </c>
    </row>
    <row r="10" customFormat="false" ht="12.8" hidden="false" customHeight="false" outlineLevel="0" collapsed="false">
      <c r="A10" s="0" t="str">
        <f aca="false">LEFT(B10,7)</f>
        <v>0610062</v>
      </c>
      <c r="B10" s="17" t="s">
        <v>7354</v>
      </c>
      <c r="C10" s="17" t="e">
        <f aca="false">VLOOKUP(A10,bsia,3,0)</f>
        <v>#N/A</v>
      </c>
      <c r="D10" s="17" t="n">
        <f aca="false">VLOOKUP(B10,Gera,2,0)</f>
        <v>21</v>
      </c>
      <c r="E10" s="17" t="n">
        <f aca="false">VLOOKUP(B10,Gera,3,0)</f>
        <v>16203.6</v>
      </c>
      <c r="F10" s="17"/>
      <c r="G10" s="20"/>
      <c r="H10" s="17" t="e">
        <f aca="false">VLOOKUP(B10,santa,2,0)</f>
        <v>#N/A</v>
      </c>
      <c r="I10" s="17" t="e">
        <f aca="false">VLOOKUP(B10,santa,3,0)</f>
        <v>#N/A</v>
      </c>
      <c r="J10" s="17" t="n">
        <f aca="false">VLOOKUP(B10,pac,7,0)</f>
        <v>21</v>
      </c>
      <c r="K10" s="17" t="n">
        <f aca="false">VLOOKUP(B10,paca,7,0)</f>
        <v>3150</v>
      </c>
      <c r="L10" s="17" t="n">
        <f aca="false">VLOOKUP(B10,pre,7,0)</f>
        <v>21</v>
      </c>
      <c r="M10" s="17" t="n">
        <f aca="false">VLOOKUP(B10,prea,7,0)</f>
        <v>6300</v>
      </c>
      <c r="N10" s="17" t="n">
        <f aca="false">D10</f>
        <v>21</v>
      </c>
      <c r="O10" s="20" t="n">
        <f aca="false">K10+M10</f>
        <v>9450</v>
      </c>
    </row>
    <row r="11" customFormat="false" ht="12.8" hidden="false" customHeight="false" outlineLevel="0" collapsed="false">
      <c r="A11" s="0" t="str">
        <f aca="false">LEFT(B11,7)</f>
        <v>0875740</v>
      </c>
      <c r="B11" s="17" t="s">
        <v>18280</v>
      </c>
      <c r="C11" s="17" t="e">
        <f aca="false">VLOOKUP(A11,bsia,3,0)</f>
        <v>#N/A</v>
      </c>
      <c r="D11" s="17" t="n">
        <f aca="false">VLOOKUP(B11,Gera,2,0)</f>
        <v>15</v>
      </c>
      <c r="E11" s="17" t="n">
        <f aca="false">VLOOKUP(B11,Gera,3,0)</f>
        <v>4511.7</v>
      </c>
      <c r="F11" s="17"/>
      <c r="G11" s="20"/>
      <c r="H11" s="17" t="e">
        <f aca="false">VLOOKUP(B11,santa,2,0)</f>
        <v>#N/A</v>
      </c>
      <c r="I11" s="17" t="e">
        <f aca="false">VLOOKUP(B11,santa,3,0)</f>
        <v>#N/A</v>
      </c>
      <c r="J11" s="17" t="n">
        <f aca="false">VLOOKUP(B11,pac,7,0)</f>
        <v>15</v>
      </c>
      <c r="K11" s="17" t="n">
        <f aca="false">VLOOKUP(B11,paca,7,0)</f>
        <v>4500</v>
      </c>
      <c r="L11" s="17" t="n">
        <f aca="false">VLOOKUP(B11,pre,7,0)</f>
        <v>15</v>
      </c>
      <c r="M11" s="17" t="n">
        <f aca="false">VLOOKUP(B11,prea,7,0)</f>
        <v>4500</v>
      </c>
      <c r="N11" s="17" t="n">
        <f aca="false">D11</f>
        <v>15</v>
      </c>
      <c r="O11" s="20" t="n">
        <f aca="false">K11+M11</f>
        <v>9000</v>
      </c>
    </row>
    <row r="12" customFormat="false" ht="12.8" hidden="false" customHeight="false" outlineLevel="0" collapsed="false">
      <c r="A12" s="0" t="str">
        <f aca="false">LEFT(B12,7)</f>
        <v>0946257</v>
      </c>
      <c r="B12" s="17" t="s">
        <v>18281</v>
      </c>
      <c r="C12" s="17" t="e">
        <f aca="false">VLOOKUP(A12,bsia,3,0)</f>
        <v>#N/A</v>
      </c>
      <c r="D12" s="17" t="n">
        <f aca="false">VLOOKUP(B12,Gera,2,0)</f>
        <v>273</v>
      </c>
      <c r="E12" s="17" t="n">
        <f aca="false">VLOOKUP(B12,Gera,3,0)</f>
        <v>163652.55</v>
      </c>
      <c r="F12" s="17"/>
      <c r="G12" s="20"/>
      <c r="H12" s="17" t="e">
        <f aca="false">VLOOKUP(B12,santa,2,0)</f>
        <v>#N/A</v>
      </c>
      <c r="I12" s="17" t="e">
        <f aca="false">VLOOKUP(B12,santa,3,0)</f>
        <v>#N/A</v>
      </c>
      <c r="J12" s="17" t="n">
        <f aca="false">VLOOKUP(B12,pac,7,0)</f>
        <v>273</v>
      </c>
      <c r="K12" s="17" t="n">
        <f aca="false">VLOOKUP(B12,paca,7,0)</f>
        <v>40950</v>
      </c>
      <c r="L12" s="17" t="n">
        <f aca="false">VLOOKUP(B12,pre,7,0)</f>
        <v>273</v>
      </c>
      <c r="M12" s="17" t="n">
        <f aca="false">VLOOKUP(B12,prea,7,0)</f>
        <v>81900</v>
      </c>
      <c r="N12" s="17" t="n">
        <f aca="false">D12</f>
        <v>273</v>
      </c>
      <c r="O12" s="20" t="n">
        <f aca="false">K12+M12</f>
        <v>122850</v>
      </c>
    </row>
    <row r="13" customFormat="false" ht="12.8" hidden="false" customHeight="false" outlineLevel="0" collapsed="false">
      <c r="A13" s="0" t="str">
        <f aca="false">LEFT(B13,7)</f>
        <v>2306336</v>
      </c>
      <c r="B13" s="17" t="s">
        <v>2665</v>
      </c>
      <c r="C13" s="17" t="str">
        <f aca="false">VLOOKUP(A13,bsia,3,0)</f>
        <v>420890 Jaraguá do Sul</v>
      </c>
      <c r="D13" s="17" t="n">
        <f aca="false">VLOOKUP(B13,Gera,2,0)</f>
        <v>59</v>
      </c>
      <c r="E13" s="17" t="n">
        <f aca="false">VLOOKUP(B13,Gera,3,0)</f>
        <v>37009.52</v>
      </c>
      <c r="F13" s="17"/>
      <c r="G13" s="20"/>
      <c r="H13" s="17" t="n">
        <f aca="false">VLOOKUP(B13,santa,2,0)</f>
        <v>59</v>
      </c>
      <c r="I13" s="17" t="n">
        <f aca="false">VLOOKUP(B13,santa,3,0)</f>
        <v>37009.52</v>
      </c>
      <c r="J13" s="17" t="n">
        <f aca="false">VLOOKUP(B13,pac,7,0)</f>
        <v>59</v>
      </c>
      <c r="K13" s="17" t="n">
        <f aca="false">VLOOKUP(B13,paca,7,0)</f>
        <v>0</v>
      </c>
      <c r="L13" s="17" t="n">
        <f aca="false">VLOOKUP(B13,pre,7,0)</f>
        <v>59</v>
      </c>
      <c r="M13" s="17" t="n">
        <f aca="false">VLOOKUP(B13,prea,7,0)</f>
        <v>74019.04</v>
      </c>
      <c r="N13" s="17" t="n">
        <f aca="false">D13</f>
        <v>59</v>
      </c>
      <c r="O13" s="20" t="n">
        <f aca="false">K13+M13</f>
        <v>74019.04</v>
      </c>
    </row>
    <row r="14" customFormat="false" ht="12.8" hidden="false" customHeight="false" outlineLevel="0" collapsed="false">
      <c r="A14" s="0" t="str">
        <f aca="false">LEFT(B14,7)</f>
        <v>2306344</v>
      </c>
      <c r="B14" s="17" t="s">
        <v>18390</v>
      </c>
      <c r="C14" s="17" t="str">
        <f aca="false">VLOOKUP(A14,bsia,3,0)</f>
        <v>420890 Jaraguá do Sul</v>
      </c>
      <c r="D14" s="17" t="n">
        <f aca="false">VLOOKUP(B14,Gera,2,0)</f>
        <v>53</v>
      </c>
      <c r="E14" s="17" t="n">
        <f aca="false">VLOOKUP(B14,Gera,3,0)</f>
        <v>14025.51</v>
      </c>
      <c r="F14" s="17"/>
      <c r="G14" s="20"/>
      <c r="H14" s="17" t="e">
        <f aca="false">VLOOKUP(B14,santa,2,0)</f>
        <v>#N/A</v>
      </c>
      <c r="I14" s="17" t="e">
        <f aca="false">VLOOKUP(B14,santa,3,0)</f>
        <v>#N/A</v>
      </c>
      <c r="J14" s="17" t="n">
        <f aca="false">VLOOKUP(B14,pac,7,0)</f>
        <v>53</v>
      </c>
      <c r="K14" s="17" t="n">
        <f aca="false">VLOOKUP(B14,paca,7,0)</f>
        <v>12750</v>
      </c>
      <c r="L14" s="17" t="n">
        <f aca="false">VLOOKUP(B14,pre,7,0)</f>
        <v>53</v>
      </c>
      <c r="M14" s="17" t="n">
        <f aca="false">VLOOKUP(B14,prea,7,0)</f>
        <v>15900</v>
      </c>
      <c r="N14" s="17" t="n">
        <f aca="false">D14</f>
        <v>53</v>
      </c>
      <c r="O14" s="20" t="n">
        <f aca="false">K14+M14</f>
        <v>28650</v>
      </c>
    </row>
    <row r="15" customFormat="false" ht="12.8" hidden="false" customHeight="false" outlineLevel="0" collapsed="false">
      <c r="A15" s="0" t="str">
        <f aca="false">LEFT(B15,7)</f>
        <v>2335026</v>
      </c>
      <c r="B15" s="17" t="s">
        <v>13764</v>
      </c>
      <c r="C15" s="17" t="str">
        <f aca="false">VLOOKUP(A15,bsia,3,0)</f>
        <v>420200 Balneário Camboriú</v>
      </c>
      <c r="D15" s="17" t="n">
        <f aca="false">VLOOKUP(B15,Gera,2,0)</f>
        <v>10</v>
      </c>
      <c r="E15" s="17" t="n">
        <f aca="false">VLOOKUP(B15,Gera,3,0)</f>
        <v>3007.8</v>
      </c>
      <c r="F15" s="17"/>
      <c r="G15" s="20"/>
      <c r="H15" s="17" t="e">
        <f aca="false">VLOOKUP(B15,santa,2,0)</f>
        <v>#N/A</v>
      </c>
      <c r="I15" s="17" t="e">
        <f aca="false">VLOOKUP(B15,santa,3,0)</f>
        <v>#N/A</v>
      </c>
      <c r="J15" s="17" t="n">
        <f aca="false">VLOOKUP(B15,pac,7,0)</f>
        <v>10</v>
      </c>
      <c r="K15" s="17" t="n">
        <f aca="false">VLOOKUP(B15,paca,7,0)</f>
        <v>3000</v>
      </c>
      <c r="L15" s="17" t="n">
        <f aca="false">VLOOKUP(B15,pre,7,0)</f>
        <v>10</v>
      </c>
      <c r="M15" s="17" t="n">
        <f aca="false">VLOOKUP(B15,prea,7,0)</f>
        <v>3000</v>
      </c>
      <c r="N15" s="17" t="n">
        <f aca="false">D15</f>
        <v>10</v>
      </c>
      <c r="O15" s="20" t="n">
        <f aca="false">K15+M15</f>
        <v>6000</v>
      </c>
    </row>
    <row r="16" customFormat="false" ht="12.8" hidden="false" customHeight="false" outlineLevel="0" collapsed="false">
      <c r="A16" s="0" t="str">
        <f aca="false">LEFT(B16,7)</f>
        <v>2418177</v>
      </c>
      <c r="B16" s="17" t="s">
        <v>18391</v>
      </c>
      <c r="C16" s="17" t="str">
        <f aca="false">VLOOKUP(A16,bsia,3,0)</f>
        <v>421570 Santo Amaro da Imperatriz</v>
      </c>
      <c r="D16" s="17" t="n">
        <f aca="false">VLOOKUP(B16,Gera,2,0)</f>
        <v>114</v>
      </c>
      <c r="E16" s="17" t="n">
        <f aca="false">VLOOKUP(B16,Gera,3,0)</f>
        <v>29909.88</v>
      </c>
      <c r="F16" s="17"/>
      <c r="G16" s="20"/>
      <c r="H16" s="17" t="e">
        <f aca="false">VLOOKUP(B16,santa,2,0)</f>
        <v>#N/A</v>
      </c>
      <c r="I16" s="17" t="e">
        <f aca="false">VLOOKUP(B16,santa,3,0)</f>
        <v>#N/A</v>
      </c>
      <c r="J16" s="17" t="n">
        <f aca="false">VLOOKUP(B16,pac,7,0)</f>
        <v>114</v>
      </c>
      <c r="K16" s="17" t="n">
        <f aca="false">VLOOKUP(B16,paca,7,0)</f>
        <v>27000</v>
      </c>
      <c r="L16" s="17" t="n">
        <f aca="false">VLOOKUP(B16,pre,7,0)</f>
        <v>114</v>
      </c>
      <c r="M16" s="17" t="n">
        <f aca="false">VLOOKUP(B16,prea,7,0)</f>
        <v>34200</v>
      </c>
      <c r="N16" s="17" t="n">
        <f aca="false">D16</f>
        <v>114</v>
      </c>
      <c r="O16" s="20" t="n">
        <f aca="false">K16+M16</f>
        <v>61200</v>
      </c>
    </row>
    <row r="17" customFormat="false" ht="12.8" hidden="false" customHeight="false" outlineLevel="0" collapsed="false">
      <c r="A17" s="0" t="str">
        <f aca="false">LEFT(B17,7)</f>
        <v>2491249</v>
      </c>
      <c r="B17" s="17" t="s">
        <v>4925</v>
      </c>
      <c r="C17" s="17" t="str">
        <f aca="false">VLOOKUP(A17,bsia,3,0)</f>
        <v>420380 Canoinhas</v>
      </c>
      <c r="D17" s="17" t="n">
        <f aca="false">VLOOKUP(B17,Gera,2,0)</f>
        <v>17</v>
      </c>
      <c r="E17" s="17" t="n">
        <f aca="false">VLOOKUP(B17,Gera,3,0)</f>
        <v>13117.2</v>
      </c>
      <c r="F17" s="17"/>
      <c r="G17" s="20"/>
      <c r="H17" s="17" t="e">
        <f aca="false">VLOOKUP(B17,santa,2,0)</f>
        <v>#N/A</v>
      </c>
      <c r="I17" s="17" t="e">
        <f aca="false">VLOOKUP(B17,santa,3,0)</f>
        <v>#N/A</v>
      </c>
      <c r="J17" s="17" t="n">
        <f aca="false">VLOOKUP(B17,pac,7,0)</f>
        <v>17</v>
      </c>
      <c r="K17" s="17" t="n">
        <f aca="false">VLOOKUP(B17,paca,7,0)</f>
        <v>2550</v>
      </c>
      <c r="L17" s="17" t="n">
        <f aca="false">VLOOKUP(B17,pre,7,0)</f>
        <v>17</v>
      </c>
      <c r="M17" s="17" t="n">
        <f aca="false">VLOOKUP(B17,prea,7,0)</f>
        <v>5100</v>
      </c>
      <c r="N17" s="17" t="n">
        <f aca="false">D17</f>
        <v>17</v>
      </c>
      <c r="O17" s="20" t="n">
        <f aca="false">K17+M17</f>
        <v>7650</v>
      </c>
    </row>
    <row r="18" customFormat="false" ht="12.8" hidden="false" customHeight="false" outlineLevel="0" collapsed="false">
      <c r="A18" s="0" t="str">
        <f aca="false">LEFT(B18,7)</f>
        <v>2521296</v>
      </c>
      <c r="B18" s="17" t="s">
        <v>3317</v>
      </c>
      <c r="C18" s="17" t="str">
        <f aca="false">VLOOKUP(A18,bsia,3,0)</f>
        <v>420910 Joinville</v>
      </c>
      <c r="D18" s="17" t="n">
        <f aca="false">VLOOKUP(B18,Gera,2,0)</f>
        <v>180</v>
      </c>
      <c r="E18" s="17" t="n">
        <f aca="false">VLOOKUP(B18,Gera,3,0)</f>
        <v>65187.6</v>
      </c>
      <c r="F18" s="17"/>
      <c r="G18" s="20"/>
      <c r="H18" s="17" t="e">
        <f aca="false">VLOOKUP(B18,santa,2,0)</f>
        <v>#N/A</v>
      </c>
      <c r="I18" s="17" t="e">
        <f aca="false">VLOOKUP(B18,santa,3,0)</f>
        <v>#N/A</v>
      </c>
      <c r="J18" s="17" t="n">
        <f aca="false">VLOOKUP(B18,pac,7,0)</f>
        <v>180</v>
      </c>
      <c r="K18" s="17" t="n">
        <f aca="false">VLOOKUP(B18,paca,7,0)</f>
        <v>50000</v>
      </c>
      <c r="L18" s="17" t="n">
        <f aca="false">VLOOKUP(B18,pre,7,0)</f>
        <v>180</v>
      </c>
      <c r="M18" s="17" t="n">
        <f aca="false">VLOOKUP(B18,prea,7,0)</f>
        <v>70000</v>
      </c>
      <c r="N18" s="17" t="n">
        <f aca="false">D18</f>
        <v>180</v>
      </c>
      <c r="O18" s="20" t="n">
        <f aca="false">K18+M18</f>
        <v>120000</v>
      </c>
    </row>
    <row r="19" customFormat="false" ht="12.8" hidden="false" customHeight="false" outlineLevel="0" collapsed="false">
      <c r="A19" s="0" t="str">
        <f aca="false">LEFT(B19,7)</f>
        <v>2521792</v>
      </c>
      <c r="B19" s="17" t="s">
        <v>5560</v>
      </c>
      <c r="C19" s="17" t="str">
        <f aca="false">VLOOKUP(A19,bsia,3,0)</f>
        <v>421580 São Bento do Sul</v>
      </c>
      <c r="D19" s="17" t="n">
        <f aca="false">VLOOKUP(B19,Gera,2,0)</f>
        <v>31</v>
      </c>
      <c r="E19" s="17" t="n">
        <f aca="false">VLOOKUP(B19,Gera,3,0)</f>
        <v>12171.22</v>
      </c>
      <c r="F19" s="17"/>
      <c r="G19" s="20"/>
      <c r="H19" s="17" t="e">
        <f aca="false">VLOOKUP(B19,santa,2,0)</f>
        <v>#N/A</v>
      </c>
      <c r="I19" s="17" t="e">
        <f aca="false">VLOOKUP(B19,santa,3,0)</f>
        <v>#N/A</v>
      </c>
      <c r="J19" s="17" t="n">
        <f aca="false">VLOOKUP(B19,pac,7,0)</f>
        <v>31</v>
      </c>
      <c r="K19" s="17" t="n">
        <f aca="false">VLOOKUP(B19,paca,7,0)</f>
        <v>9300</v>
      </c>
      <c r="L19" s="17" t="n">
        <f aca="false">VLOOKUP(B19,pre,7,0)</f>
        <v>31</v>
      </c>
      <c r="M19" s="17" t="n">
        <f aca="false">VLOOKUP(B19,prea,7,0)</f>
        <v>9300</v>
      </c>
      <c r="N19" s="17" t="n">
        <f aca="false">D19</f>
        <v>31</v>
      </c>
      <c r="O19" s="20" t="n">
        <f aca="false">K19+M19</f>
        <v>18600</v>
      </c>
    </row>
    <row r="20" customFormat="false" ht="12.8" hidden="false" customHeight="false" outlineLevel="0" collapsed="false">
      <c r="A20" s="0" t="str">
        <f aca="false">LEFT(B20,7)</f>
        <v>2522209</v>
      </c>
      <c r="B20" s="17" t="s">
        <v>16351</v>
      </c>
      <c r="C20" s="17" t="str">
        <f aca="false">VLOOKUP(A20,bsia,3,0)</f>
        <v>420240 Blumenau</v>
      </c>
      <c r="D20" s="17" t="n">
        <f aca="false">VLOOKUP(B20,Gera,2,0)</f>
        <v>151</v>
      </c>
      <c r="E20" s="17" t="n">
        <f aca="false">VLOOKUP(B20,Gera,3,0)</f>
        <v>77356.98</v>
      </c>
      <c r="F20" s="17"/>
      <c r="G20" s="20"/>
      <c r="H20" s="17" t="n">
        <f aca="false">VLOOKUP(B20,santa,2,0)</f>
        <v>69</v>
      </c>
      <c r="I20" s="17" t="n">
        <f aca="false">VLOOKUP(B20,santa,3,0)</f>
        <v>53240.4</v>
      </c>
      <c r="J20" s="17" t="n">
        <f aca="false">VLOOKUP(B20,pac,7,0)</f>
        <v>151</v>
      </c>
      <c r="K20" s="17" t="n">
        <f aca="false">VLOOKUP(B20,paca,7,0)</f>
        <v>34050</v>
      </c>
      <c r="L20" s="17" t="n">
        <f aca="false">VLOOKUP(B20,pre,7,0)</f>
        <v>151</v>
      </c>
      <c r="M20" s="17" t="n">
        <f aca="false">VLOOKUP(B20,prea,7,0)</f>
        <v>45300</v>
      </c>
      <c r="N20" s="17" t="n">
        <f aca="false">D20</f>
        <v>151</v>
      </c>
      <c r="O20" s="20" t="n">
        <f aca="false">K20+M20</f>
        <v>79350</v>
      </c>
    </row>
    <row r="21" customFormat="false" ht="12.8" hidden="false" customHeight="false" outlineLevel="0" collapsed="false">
      <c r="A21" s="0" t="str">
        <f aca="false">LEFT(B21,7)</f>
        <v>2522489</v>
      </c>
      <c r="B21" s="17" t="s">
        <v>17409</v>
      </c>
      <c r="C21" s="17" t="str">
        <f aca="false">VLOOKUP(A21,bsia,3,0)</f>
        <v>420290 Brusque</v>
      </c>
      <c r="D21" s="17" t="n">
        <f aca="false">VLOOKUP(B21,Gera,2,0)</f>
        <v>112</v>
      </c>
      <c r="E21" s="17" t="n">
        <f aca="false">VLOOKUP(B21,Gera,3,0)</f>
        <v>78886.08</v>
      </c>
      <c r="F21" s="17"/>
      <c r="G21" s="20"/>
      <c r="H21" s="17" t="n">
        <f aca="false">VLOOKUP(B21,santa,2,0)</f>
        <v>96</v>
      </c>
      <c r="I21" s="17" t="n">
        <f aca="false">VLOOKUP(B21,santa,3,0)</f>
        <v>74073.6</v>
      </c>
      <c r="J21" s="17" t="n">
        <f aca="false">VLOOKUP(B21,pac,7,0)</f>
        <v>112</v>
      </c>
      <c r="K21" s="17" t="n">
        <f aca="false">VLOOKUP(B21,paca,7,0)</f>
        <v>19200</v>
      </c>
      <c r="L21" s="17" t="n">
        <f aca="false">VLOOKUP(B21,pre,7,0)</f>
        <v>112</v>
      </c>
      <c r="M21" s="17" t="n">
        <f aca="false">VLOOKUP(B21,prea,7,0)</f>
        <v>33600</v>
      </c>
      <c r="N21" s="17" t="n">
        <f aca="false">D21</f>
        <v>112</v>
      </c>
      <c r="O21" s="20" t="n">
        <f aca="false">K21+M21</f>
        <v>52800</v>
      </c>
    </row>
    <row r="22" customFormat="false" ht="12.8" hidden="false" customHeight="false" outlineLevel="0" collapsed="false">
      <c r="A22" s="0" t="str">
        <f aca="false">LEFT(B22,7)</f>
        <v>2522691</v>
      </c>
      <c r="B22" s="17" t="s">
        <v>14091</v>
      </c>
      <c r="C22" s="17" t="str">
        <f aca="false">VLOOKUP(A22,bsia,3,0)</f>
        <v>420820 Itajaí</v>
      </c>
      <c r="D22" s="17" t="n">
        <f aca="false">VLOOKUP(B22,Gera,2,0)</f>
        <v>181</v>
      </c>
      <c r="E22" s="17" t="n">
        <f aca="false">VLOOKUP(B22,Gera,3,0)</f>
        <v>117827.87</v>
      </c>
      <c r="F22" s="17"/>
      <c r="G22" s="20"/>
      <c r="H22" s="17" t="n">
        <f aca="false">VLOOKUP(B22,santa,2,0)</f>
        <v>174</v>
      </c>
      <c r="I22" s="17" t="n">
        <f aca="false">VLOOKUP(B22,santa,3,0)</f>
        <v>113803.37</v>
      </c>
      <c r="J22" s="17" t="n">
        <f aca="false">VLOOKUP(B22,pac,7,0)</f>
        <v>181</v>
      </c>
      <c r="K22" s="17" t="n">
        <f aca="false">VLOOKUP(B22,paca,7,0)</f>
        <v>27150</v>
      </c>
      <c r="L22" s="17" t="n">
        <f aca="false">VLOOKUP(B22,pre,7,0)</f>
        <v>181</v>
      </c>
      <c r="M22" s="17" t="n">
        <f aca="false">VLOOKUP(B22,prea,7,0)</f>
        <v>54300</v>
      </c>
      <c r="N22" s="17" t="n">
        <f aca="false">D22</f>
        <v>181</v>
      </c>
      <c r="O22" s="20" t="n">
        <f aca="false">K22+M22</f>
        <v>81450</v>
      </c>
    </row>
    <row r="23" customFormat="false" ht="12.8" hidden="false" customHeight="false" outlineLevel="0" collapsed="false">
      <c r="A23" s="0" t="str">
        <f aca="false">LEFT(B23,7)</f>
        <v>2568713</v>
      </c>
      <c r="B23" s="17" t="s">
        <v>15780</v>
      </c>
      <c r="C23" s="17" t="str">
        <f aca="false">VLOOKUP(A23,bsia,3,0)</f>
        <v>421480 Rio do Sul</v>
      </c>
      <c r="D23" s="17" t="n">
        <f aca="false">VLOOKUP(B23,Gera,2,0)</f>
        <v>4</v>
      </c>
      <c r="E23" s="17" t="n">
        <f aca="false">VLOOKUP(B23,Gera,3,0)</f>
        <v>838.2</v>
      </c>
      <c r="F23" s="17"/>
      <c r="G23" s="20"/>
      <c r="H23" s="17" t="e">
        <f aca="false">VLOOKUP(B23,santa,2,0)</f>
        <v>#N/A</v>
      </c>
      <c r="I23" s="17" t="e">
        <f aca="false">VLOOKUP(B23,santa,3,0)</f>
        <v>#N/A</v>
      </c>
      <c r="J23" s="17" t="n">
        <f aca="false">VLOOKUP(B23,pac,7,0)</f>
        <v>4</v>
      </c>
      <c r="K23" s="17" t="n">
        <f aca="false">VLOOKUP(B23,paca,7,0)</f>
        <v>600</v>
      </c>
      <c r="L23" s="17" t="n">
        <f aca="false">VLOOKUP(B23,pre,7,0)</f>
        <v>4</v>
      </c>
      <c r="M23" s="17" t="n">
        <f aca="false">VLOOKUP(B23,prea,7,0)</f>
        <v>1200</v>
      </c>
      <c r="N23" s="17" t="n">
        <f aca="false">D23</f>
        <v>4</v>
      </c>
      <c r="O23" s="20" t="n">
        <f aca="false">K23+M23</f>
        <v>1800</v>
      </c>
    </row>
    <row r="24" customFormat="false" ht="12.8" hidden="false" customHeight="false" outlineLevel="0" collapsed="false">
      <c r="A24" s="0" t="str">
        <f aca="false">LEFT(B24,7)</f>
        <v>2641445</v>
      </c>
      <c r="B24" s="17" t="s">
        <v>18392</v>
      </c>
      <c r="C24" s="17" t="str">
        <f aca="false">VLOOKUP(A24,bsia,3,0)</f>
        <v>421480 Rio do Sul</v>
      </c>
      <c r="D24" s="17" t="n">
        <f aca="false">VLOOKUP(B24,Gera,2,0)</f>
        <v>2</v>
      </c>
      <c r="E24" s="17" t="n">
        <f aca="false">VLOOKUP(B24,Gera,3,0)</f>
        <v>601.56</v>
      </c>
      <c r="F24" s="17"/>
      <c r="G24" s="20"/>
      <c r="H24" s="17" t="e">
        <f aca="false">VLOOKUP(B24,santa,2,0)</f>
        <v>#N/A</v>
      </c>
      <c r="I24" s="17" t="e">
        <f aca="false">VLOOKUP(B24,santa,3,0)</f>
        <v>#N/A</v>
      </c>
      <c r="J24" s="17" t="n">
        <f aca="false">VLOOKUP(B24,pac,7,0)</f>
        <v>2</v>
      </c>
      <c r="K24" s="17" t="n">
        <f aca="false">VLOOKUP(B24,paca,7,0)</f>
        <v>600</v>
      </c>
      <c r="L24" s="17" t="n">
        <f aca="false">VLOOKUP(B24,pre,7,0)</f>
        <v>2</v>
      </c>
      <c r="M24" s="17" t="n">
        <f aca="false">VLOOKUP(B24,prea,7,0)</f>
        <v>600</v>
      </c>
      <c r="N24" s="17" t="n">
        <f aca="false">D24</f>
        <v>2</v>
      </c>
      <c r="O24" s="20" t="n">
        <f aca="false">K24+M24</f>
        <v>1200</v>
      </c>
    </row>
    <row r="25" customFormat="false" ht="12.8" hidden="false" customHeight="false" outlineLevel="0" collapsed="false">
      <c r="A25" s="0" t="str">
        <f aca="false">LEFT(B25,7)</f>
        <v>2662914</v>
      </c>
      <c r="B25" s="17" t="s">
        <v>18393</v>
      </c>
      <c r="C25" s="17" t="str">
        <f aca="false">VLOOKUP(A25,bsia,3,0)</f>
        <v>420930 Lages</v>
      </c>
      <c r="D25" s="17" t="n">
        <f aca="false">VLOOKUP(B25,Gera,2,0)</f>
        <v>193</v>
      </c>
      <c r="E25" s="17" t="n">
        <f aca="false">VLOOKUP(B25,Gera,3,0)</f>
        <v>147619.92</v>
      </c>
      <c r="F25" s="17"/>
      <c r="G25" s="20"/>
      <c r="H25" s="17" t="n">
        <f aca="false">VLOOKUP(B25,santa,2,0)</f>
        <v>193</v>
      </c>
      <c r="I25" s="17" t="n">
        <f aca="false">VLOOKUP(B25,santa,3,0)</f>
        <v>147619.92</v>
      </c>
      <c r="J25" s="17" t="n">
        <f aca="false">VLOOKUP(B25,pac,7,0)</f>
        <v>193</v>
      </c>
      <c r="K25" s="17" t="n">
        <f aca="false">VLOOKUP(B25,paca,7,0)</f>
        <v>27600</v>
      </c>
      <c r="L25" s="17" t="n">
        <f aca="false">VLOOKUP(B25,pre,7,0)</f>
        <v>193</v>
      </c>
      <c r="M25" s="17" t="n">
        <f aca="false">VLOOKUP(B25,prea,7,0)</f>
        <v>66491.04</v>
      </c>
      <c r="N25" s="17" t="n">
        <f aca="false">D25</f>
        <v>193</v>
      </c>
      <c r="O25" s="20" t="n">
        <f aca="false">K25+M25</f>
        <v>94091.04</v>
      </c>
    </row>
    <row r="26" customFormat="false" ht="12.8" hidden="false" customHeight="false" outlineLevel="0" collapsed="false">
      <c r="A26" s="0" t="str">
        <f aca="false">LEFT(B26,7)</f>
        <v>2758164</v>
      </c>
      <c r="B26" s="17" t="s">
        <v>590</v>
      </c>
      <c r="C26" s="17" t="str">
        <f aca="false">VLOOKUP(A26,bsia,3,0)</f>
        <v>420460 Criciúma</v>
      </c>
      <c r="D26" s="17" t="n">
        <f aca="false">VLOOKUP(B26,Gera,2,0)</f>
        <v>18</v>
      </c>
      <c r="E26" s="17" t="n">
        <f aca="false">VLOOKUP(B26,Gera,3,0)</f>
        <v>14818.1</v>
      </c>
      <c r="F26" s="17"/>
      <c r="G26" s="20"/>
      <c r="H26" s="17" t="e">
        <f aca="false">VLOOKUP(B26,santa,2,0)</f>
        <v>#N/A</v>
      </c>
      <c r="I26" s="17" t="e">
        <f aca="false">VLOOKUP(B26,santa,3,0)</f>
        <v>#N/A</v>
      </c>
      <c r="J26" s="17" t="n">
        <f aca="false">VLOOKUP(B26,pac,7,0)</f>
        <v>18</v>
      </c>
      <c r="K26" s="17" t="n">
        <f aca="false">VLOOKUP(B26,paca,7,0)</f>
        <v>0</v>
      </c>
      <c r="L26" s="17" t="n">
        <f aca="false">VLOOKUP(B26,pre,7,0)</f>
        <v>2</v>
      </c>
      <c r="M26" s="17" t="n">
        <f aca="false">VLOOKUP(B26,prea,7,0)</f>
        <v>2907.7</v>
      </c>
      <c r="N26" s="17" t="n">
        <f aca="false">D26</f>
        <v>18</v>
      </c>
      <c r="O26" s="20" t="n">
        <f aca="false">K26+M26</f>
        <v>2907.7</v>
      </c>
    </row>
    <row r="27" customFormat="false" ht="12.8" hidden="false" customHeight="false" outlineLevel="0" collapsed="false">
      <c r="A27" s="0" t="str">
        <f aca="false">LEFT(B27,7)</f>
        <v>2778831</v>
      </c>
      <c r="B27" s="17" t="s">
        <v>13092</v>
      </c>
      <c r="C27" s="17" t="str">
        <f aca="false">VLOOKUP(A27,bsia,3,0)</f>
        <v>421150 Nova Trento</v>
      </c>
      <c r="D27" s="17" t="n">
        <f aca="false">VLOOKUP(B27,Gera,2,0)</f>
        <v>21</v>
      </c>
      <c r="E27" s="17" t="n">
        <f aca="false">VLOOKUP(B27,Gera,3,0)</f>
        <v>16203.6</v>
      </c>
      <c r="F27" s="17"/>
      <c r="G27" s="20"/>
      <c r="H27" s="17" t="n">
        <f aca="false">VLOOKUP(B27,santa,2,0)</f>
        <v>21</v>
      </c>
      <c r="I27" s="17" t="n">
        <f aca="false">VLOOKUP(B27,santa,3,0)</f>
        <v>16203.6</v>
      </c>
      <c r="J27" s="17" t="n">
        <f aca="false">VLOOKUP(B27,pac,7,0)</f>
        <v>21</v>
      </c>
      <c r="K27" s="17" t="n">
        <f aca="false">VLOOKUP(B27,paca,7,0)</f>
        <v>3150</v>
      </c>
      <c r="L27" s="17" t="n">
        <f aca="false">VLOOKUP(B27,pre,7,0)</f>
        <v>21</v>
      </c>
      <c r="M27" s="17" t="n">
        <f aca="false">VLOOKUP(B27,prea,7,0)</f>
        <v>6300</v>
      </c>
      <c r="N27" s="17" t="n">
        <f aca="false">D27</f>
        <v>21</v>
      </c>
      <c r="O27" s="20" t="n">
        <f aca="false">K27+M27</f>
        <v>9450</v>
      </c>
    </row>
    <row r="28" customFormat="false" ht="12.8" hidden="false" customHeight="false" outlineLevel="0" collapsed="false">
      <c r="A28" s="0" t="str">
        <f aca="false">LEFT(B28,7)</f>
        <v>3123251</v>
      </c>
      <c r="B28" s="17" t="s">
        <v>16397</v>
      </c>
      <c r="C28" s="17" t="str">
        <f aca="false">VLOOKUP(A28,bsia,3,0)</f>
        <v>420240 Blumenau</v>
      </c>
      <c r="D28" s="17" t="n">
        <f aca="false">VLOOKUP(B28,Gera,2,0)</f>
        <v>144</v>
      </c>
      <c r="E28" s="17" t="n">
        <f aca="false">VLOOKUP(B28,Gera,3,0)</f>
        <v>81477.74</v>
      </c>
      <c r="F28" s="17"/>
      <c r="G28" s="20"/>
      <c r="H28" s="17" t="n">
        <f aca="false">VLOOKUP(B28,santa,2,0)</f>
        <v>137</v>
      </c>
      <c r="I28" s="17" t="n">
        <f aca="false">VLOOKUP(B28,santa,3,0)</f>
        <v>80010.89</v>
      </c>
      <c r="J28" s="17" t="n">
        <f aca="false">VLOOKUP(B28,pac,7,0)</f>
        <v>144</v>
      </c>
      <c r="K28" s="17" t="n">
        <f aca="false">VLOOKUP(B28,paca,7,0)</f>
        <v>21600</v>
      </c>
      <c r="L28" s="17" t="n">
        <f aca="false">VLOOKUP(B28,pre,7,0)</f>
        <v>144</v>
      </c>
      <c r="M28" s="17" t="n">
        <f aca="false">VLOOKUP(B28,prea,7,0)</f>
        <v>43200</v>
      </c>
      <c r="N28" s="17" t="n">
        <f aca="false">D28</f>
        <v>144</v>
      </c>
      <c r="O28" s="20" t="n">
        <f aca="false">K28+M28</f>
        <v>64800</v>
      </c>
    </row>
    <row r="29" customFormat="false" ht="12.8" hidden="false" customHeight="false" outlineLevel="0" collapsed="false">
      <c r="A29" s="0" t="str">
        <f aca="false">LEFT(B29,7)</f>
        <v>3180948</v>
      </c>
      <c r="B29" s="17" t="s">
        <v>16427</v>
      </c>
      <c r="C29" s="17" t="str">
        <f aca="false">VLOOKUP(A29,bsia,3,0)</f>
        <v>420240 Blumenau</v>
      </c>
      <c r="D29" s="17" t="n">
        <f aca="false">VLOOKUP(B29,Gera,2,0)</f>
        <v>97</v>
      </c>
      <c r="E29" s="17" t="n">
        <f aca="false">VLOOKUP(B29,Gera,3,0)</f>
        <v>12971.07</v>
      </c>
      <c r="F29" s="17"/>
      <c r="G29" s="20"/>
      <c r="H29" s="17" t="n">
        <f aca="false">VLOOKUP(B29,santa,2,0)</f>
        <v>76</v>
      </c>
      <c r="I29" s="17" t="n">
        <f aca="false">VLOOKUP(B29,santa,3,0)</f>
        <v>8570.52</v>
      </c>
      <c r="J29" s="17" t="n">
        <f aca="false">VLOOKUP(B29,pac,7,0)</f>
        <v>97</v>
      </c>
      <c r="K29" s="17" t="n">
        <f aca="false">VLOOKUP(B29,paca,7,0)</f>
        <v>14550</v>
      </c>
      <c r="L29" s="17" t="n">
        <f aca="false">VLOOKUP(B29,pre,7,0)</f>
        <v>97</v>
      </c>
      <c r="M29" s="17" t="n">
        <f aca="false">VLOOKUP(B29,prea,7,0)</f>
        <v>29100</v>
      </c>
      <c r="N29" s="17" t="n">
        <f aca="false">D29</f>
        <v>97</v>
      </c>
      <c r="O29" s="20" t="n">
        <f aca="false">K29+M29</f>
        <v>43650</v>
      </c>
    </row>
    <row r="30" customFormat="false" ht="12.8" hidden="false" customHeight="false" outlineLevel="0" collapsed="false">
      <c r="A30" s="0" t="str">
        <f aca="false">LEFT(B30,7)</f>
        <v>3181308</v>
      </c>
      <c r="B30" s="17" t="s">
        <v>16436</v>
      </c>
      <c r="C30" s="17" t="str">
        <f aca="false">VLOOKUP(A30,bsia,3,0)</f>
        <v>420240 Blumenau</v>
      </c>
      <c r="D30" s="17" t="n">
        <f aca="false">VLOOKUP(B30,Gera,2,0)</f>
        <v>55</v>
      </c>
      <c r="E30" s="17" t="n">
        <f aca="false">VLOOKUP(B30,Gera,3,0)</f>
        <v>12422.41</v>
      </c>
      <c r="F30" s="17"/>
      <c r="G30" s="20"/>
      <c r="H30" s="17" t="n">
        <f aca="false">VLOOKUP(B30,santa,2,0)</f>
        <v>55</v>
      </c>
      <c r="I30" s="17" t="n">
        <f aca="false">VLOOKUP(B30,santa,3,0)</f>
        <v>12422.41</v>
      </c>
      <c r="J30" s="17" t="n">
        <f aca="false">VLOOKUP(B30,pac,7,0)</f>
        <v>55</v>
      </c>
      <c r="K30" s="17" t="n">
        <f aca="false">VLOOKUP(B30,paca,7,0)</f>
        <v>8250</v>
      </c>
      <c r="L30" s="17" t="n">
        <f aca="false">VLOOKUP(B30,pre,7,0)</f>
        <v>55</v>
      </c>
      <c r="M30" s="17" t="n">
        <f aca="false">VLOOKUP(B30,prea,7,0)</f>
        <v>16500</v>
      </c>
      <c r="N30" s="17" t="n">
        <f aca="false">D30</f>
        <v>55</v>
      </c>
      <c r="O30" s="20" t="n">
        <f aca="false">K30+M30</f>
        <v>24750</v>
      </c>
    </row>
    <row r="31" customFormat="false" ht="12.8" hidden="false" customHeight="false" outlineLevel="0" collapsed="false">
      <c r="A31" s="0" t="str">
        <f aca="false">LEFT(B31,7)</f>
        <v>3321452</v>
      </c>
      <c r="B31" s="17" t="s">
        <v>11720</v>
      </c>
      <c r="C31" s="17" t="str">
        <f aca="false">VLOOKUP(A31,bsia,3,0)</f>
        <v>420540 Florianópolis</v>
      </c>
      <c r="D31" s="17" t="n">
        <f aca="false">VLOOKUP(B31,Gera,2,0)</f>
        <v>48</v>
      </c>
      <c r="E31" s="17" t="n">
        <f aca="false">VLOOKUP(B31,Gera,3,0)</f>
        <v>6896.11</v>
      </c>
      <c r="F31" s="17"/>
      <c r="G31" s="20"/>
      <c r="H31" s="17" t="n">
        <f aca="false">VLOOKUP(B31,santa,2,0)</f>
        <v>48</v>
      </c>
      <c r="I31" s="17" t="n">
        <f aca="false">VLOOKUP(B31,santa,3,0)</f>
        <v>6896.11</v>
      </c>
      <c r="J31" s="17" t="n">
        <f aca="false">VLOOKUP(B31,pac,7,0)</f>
        <v>48</v>
      </c>
      <c r="K31" s="17" t="n">
        <f aca="false">VLOOKUP(B31,paca,7,0)</f>
        <v>7200</v>
      </c>
      <c r="L31" s="17" t="n">
        <f aca="false">VLOOKUP(B31,pre,7,0)</f>
        <v>48</v>
      </c>
      <c r="M31" s="17" t="n">
        <f aca="false">VLOOKUP(B31,prea,7,0)</f>
        <v>14400</v>
      </c>
      <c r="N31" s="17" t="n">
        <f aca="false">D31</f>
        <v>48</v>
      </c>
      <c r="O31" s="20" t="n">
        <f aca="false">K31+M31</f>
        <v>21600</v>
      </c>
    </row>
    <row r="32" customFormat="false" ht="12.8" hidden="false" customHeight="false" outlineLevel="0" collapsed="false">
      <c r="A32" s="0" t="str">
        <f aca="false">LEFT(B32,7)</f>
        <v>3590909</v>
      </c>
      <c r="B32" s="17" t="s">
        <v>18394</v>
      </c>
      <c r="C32" s="17" t="str">
        <f aca="false">VLOOKUP(A32,bsia,3,0)</f>
        <v>420930 Lages</v>
      </c>
      <c r="D32" s="17" t="n">
        <f aca="false">VLOOKUP(B32,Gera,2,0)</f>
        <v>104</v>
      </c>
      <c r="E32" s="17" t="n">
        <f aca="false">VLOOKUP(B32,Gera,3,0)</f>
        <v>29224.77</v>
      </c>
      <c r="F32" s="17"/>
      <c r="G32" s="20"/>
      <c r="H32" s="17" t="n">
        <f aca="false">VLOOKUP(B32,santa,2,0)</f>
        <v>104</v>
      </c>
      <c r="I32" s="17" t="n">
        <f aca="false">VLOOKUP(B32,santa,3,0)</f>
        <v>29224.77</v>
      </c>
      <c r="J32" s="17" t="n">
        <f aca="false">VLOOKUP(B32,pac,7,0)</f>
        <v>104</v>
      </c>
      <c r="K32" s="17" t="n">
        <f aca="false">VLOOKUP(B32,paca,7,0)</f>
        <v>10950</v>
      </c>
      <c r="L32" s="17" t="n">
        <f aca="false">VLOOKUP(B32,pre,7,0)</f>
        <v>104</v>
      </c>
      <c r="M32" s="17" t="n">
        <f aca="false">VLOOKUP(B32,prea,7,0)</f>
        <v>60791.36</v>
      </c>
      <c r="N32" s="17" t="n">
        <f aca="false">D32</f>
        <v>104</v>
      </c>
      <c r="O32" s="20" t="n">
        <f aca="false">K32+M32</f>
        <v>71741.36</v>
      </c>
    </row>
    <row r="33" customFormat="false" ht="12.8" hidden="false" customHeight="false" outlineLevel="0" collapsed="false">
      <c r="A33" s="0" t="str">
        <f aca="false">LEFT(B33,7)</f>
        <v>5164222</v>
      </c>
      <c r="B33" s="17" t="s">
        <v>18395</v>
      </c>
      <c r="C33" s="17" t="str">
        <f aca="false">VLOOKUP(A33,bsia,3,0)</f>
        <v>420430 Concórdia</v>
      </c>
      <c r="D33" s="17" t="n">
        <f aca="false">VLOOKUP(B33,Gera,2,0)</f>
        <v>20</v>
      </c>
      <c r="E33" s="17" t="n">
        <f aca="false">VLOOKUP(B33,Gera,3,0)</f>
        <v>15432</v>
      </c>
      <c r="F33" s="17"/>
      <c r="G33" s="20"/>
      <c r="H33" s="17" t="e">
        <f aca="false">VLOOKUP(B33,santa,2,0)</f>
        <v>#N/A</v>
      </c>
      <c r="I33" s="17" t="e">
        <f aca="false">VLOOKUP(B33,santa,3,0)</f>
        <v>#N/A</v>
      </c>
      <c r="J33" s="17" t="n">
        <f aca="false">VLOOKUP(B33,pac,7,0)</f>
        <v>20</v>
      </c>
      <c r="K33" s="17" t="n">
        <f aca="false">VLOOKUP(B33,paca,7,0)</f>
        <v>3000</v>
      </c>
      <c r="L33" s="17" t="n">
        <f aca="false">VLOOKUP(B33,pre,7,0)</f>
        <v>20</v>
      </c>
      <c r="M33" s="17" t="n">
        <f aca="false">VLOOKUP(B33,prea,7,0)</f>
        <v>6000</v>
      </c>
      <c r="N33" s="17" t="n">
        <f aca="false">D33</f>
        <v>20</v>
      </c>
      <c r="O33" s="20" t="n">
        <f aca="false">K33+M33</f>
        <v>9000</v>
      </c>
    </row>
    <row r="34" customFormat="false" ht="12.8" hidden="false" customHeight="false" outlineLevel="0" collapsed="false">
      <c r="A34" s="0" t="str">
        <f aca="false">LEFT(B34,7)</f>
        <v>5431212</v>
      </c>
      <c r="B34" s="17" t="s">
        <v>9960</v>
      </c>
      <c r="C34" s="17" t="str">
        <f aca="false">VLOOKUP(A34,bsia,3,0)</f>
        <v>420420 Chapecó</v>
      </c>
      <c r="D34" s="17" t="n">
        <f aca="false">VLOOKUP(B34,Gera,2,0)</f>
        <v>10</v>
      </c>
      <c r="E34" s="17" t="n">
        <f aca="false">VLOOKUP(B34,Gera,3,0)</f>
        <v>6818.7</v>
      </c>
      <c r="F34" s="17"/>
      <c r="G34" s="20"/>
      <c r="H34" s="17" t="e">
        <f aca="false">VLOOKUP(B34,santa,2,0)</f>
        <v>#N/A</v>
      </c>
      <c r="I34" s="17" t="e">
        <f aca="false">VLOOKUP(B34,santa,3,0)</f>
        <v>#N/A</v>
      </c>
      <c r="J34" s="17" t="n">
        <f aca="false">VLOOKUP(B34,pac,7,0)</f>
        <v>10</v>
      </c>
      <c r="K34" s="17" t="n">
        <f aca="false">VLOOKUP(B34,paca,7,0)</f>
        <v>1500</v>
      </c>
      <c r="L34" s="17" t="n">
        <f aca="false">VLOOKUP(B34,pre,7,0)</f>
        <v>10</v>
      </c>
      <c r="M34" s="17" t="n">
        <f aca="false">VLOOKUP(B34,prea,7,0)</f>
        <v>3000</v>
      </c>
      <c r="N34" s="17" t="n">
        <f aca="false">D34</f>
        <v>10</v>
      </c>
      <c r="O34" s="20" t="n">
        <f aca="false">K34+M34</f>
        <v>4500</v>
      </c>
    </row>
    <row r="35" customFormat="false" ht="12.8" hidden="false" customHeight="false" outlineLevel="0" collapsed="false">
      <c r="A35" s="0" t="str">
        <f aca="false">LEFT(B35,7)</f>
        <v>5458471</v>
      </c>
      <c r="B35" s="17" t="s">
        <v>15902</v>
      </c>
      <c r="C35" s="17" t="str">
        <f aca="false">VLOOKUP(A35,bsia,3,0)</f>
        <v>421480 Rio do Sul</v>
      </c>
      <c r="D35" s="17" t="n">
        <f aca="false">VLOOKUP(B35,Gera,2,0)</f>
        <v>25</v>
      </c>
      <c r="E35" s="17" t="n">
        <f aca="false">VLOOKUP(B35,Gera,3,0)</f>
        <v>18001.36</v>
      </c>
      <c r="F35" s="17"/>
      <c r="G35" s="20"/>
      <c r="H35" s="17" t="n">
        <f aca="false">VLOOKUP(B35,santa,2,0)</f>
        <v>25</v>
      </c>
      <c r="I35" s="17" t="n">
        <f aca="false">VLOOKUP(B35,santa,3,0)</f>
        <v>18001.36</v>
      </c>
      <c r="J35" s="17" t="n">
        <f aca="false">VLOOKUP(B35,pac,7,0)</f>
        <v>25</v>
      </c>
      <c r="K35" s="17" t="n">
        <f aca="false">VLOOKUP(B35,paca,7,0)</f>
        <v>3750</v>
      </c>
      <c r="L35" s="17" t="n">
        <f aca="false">VLOOKUP(B35,pre,7,0)</f>
        <v>25</v>
      </c>
      <c r="M35" s="17" t="n">
        <f aca="false">VLOOKUP(B35,prea,7,0)</f>
        <v>7500</v>
      </c>
      <c r="N35" s="17" t="n">
        <f aca="false">D35</f>
        <v>25</v>
      </c>
      <c r="O35" s="20" t="n">
        <f aca="false">K35+M35</f>
        <v>11250</v>
      </c>
    </row>
    <row r="36" customFormat="false" ht="12.8" hidden="false" customHeight="false" outlineLevel="0" collapsed="false">
      <c r="A36" s="0" t="str">
        <f aca="false">LEFT(B36,7)</f>
        <v>6292224</v>
      </c>
      <c r="B36" s="17" t="s">
        <v>12263</v>
      </c>
      <c r="C36" s="17" t="str">
        <f aca="false">VLOOKUP(A36,bsia,3,0)</f>
        <v>420540 Florianópolis</v>
      </c>
      <c r="D36" s="17" t="n">
        <f aca="false">VLOOKUP(B36,Gera,2,0)</f>
        <v>131</v>
      </c>
      <c r="E36" s="17" t="n">
        <f aca="false">VLOOKUP(B36,Gera,3,0)</f>
        <v>40047.4</v>
      </c>
      <c r="F36" s="17"/>
      <c r="G36" s="20"/>
      <c r="H36" s="17" t="n">
        <f aca="false">VLOOKUP(B36,santa,2,0)</f>
        <v>131</v>
      </c>
      <c r="I36" s="17" t="n">
        <f aca="false">VLOOKUP(B36,santa,3,0)</f>
        <v>40047.4</v>
      </c>
      <c r="J36" s="17" t="n">
        <f aca="false">VLOOKUP(B36,pac,7,0)</f>
        <v>131</v>
      </c>
      <c r="K36" s="17" t="n">
        <f aca="false">VLOOKUP(B36,paca,7,0)</f>
        <v>19650</v>
      </c>
      <c r="L36" s="17" t="n">
        <f aca="false">VLOOKUP(B36,pre,7,0)</f>
        <v>131</v>
      </c>
      <c r="M36" s="17" t="n">
        <f aca="false">VLOOKUP(B36,prea,7,0)</f>
        <v>39300</v>
      </c>
      <c r="N36" s="17" t="n">
        <f aca="false">D36</f>
        <v>131</v>
      </c>
      <c r="O36" s="20" t="n">
        <f aca="false">K36+M36</f>
        <v>58950</v>
      </c>
    </row>
    <row r="37" customFormat="false" ht="12.8" hidden="false" customHeight="false" outlineLevel="0" collapsed="false">
      <c r="A37" s="0" t="str">
        <f aca="false">LEFT(B37,7)</f>
        <v>6567274</v>
      </c>
      <c r="B37" s="17" t="s">
        <v>799</v>
      </c>
      <c r="C37" s="17" t="str">
        <f aca="false">VLOOKUP(A37,bsia,3,0)</f>
        <v>420460 Criciúma</v>
      </c>
      <c r="D37" s="17" t="n">
        <f aca="false">VLOOKUP(B37,Gera,2,0)</f>
        <v>192</v>
      </c>
      <c r="E37" s="17" t="n">
        <f aca="false">VLOOKUP(B37,Gera,3,0)</f>
        <v>122025.28</v>
      </c>
      <c r="F37" s="17"/>
      <c r="G37" s="20"/>
      <c r="H37" s="17" t="n">
        <f aca="false">VLOOKUP(B37,santa,2,0)</f>
        <v>190</v>
      </c>
      <c r="I37" s="17" t="n">
        <f aca="false">VLOOKUP(B37,santa,3,0)</f>
        <v>120770.72</v>
      </c>
      <c r="J37" s="17" t="n">
        <f aca="false">VLOOKUP(B37,pac,7,0)</f>
        <v>192</v>
      </c>
      <c r="K37" s="17" t="n">
        <f aca="false">VLOOKUP(B37,paca,7,0)</f>
        <v>1650</v>
      </c>
      <c r="L37" s="17" t="n">
        <f aca="false">VLOOKUP(B37,pre,7,0)</f>
        <v>192</v>
      </c>
      <c r="M37" s="17" t="n">
        <f aca="false">VLOOKUP(B37,prea,7,0)</f>
        <v>230375.36</v>
      </c>
      <c r="N37" s="17" t="n">
        <f aca="false">D37</f>
        <v>192</v>
      </c>
      <c r="O37" s="20" t="n">
        <f aca="false">K37+M37</f>
        <v>232025.36</v>
      </c>
    </row>
    <row r="38" customFormat="false" ht="12.8" hidden="false" customHeight="false" outlineLevel="0" collapsed="false">
      <c r="A38" s="0" t="str">
        <f aca="false">LEFT(B38,7)</f>
        <v>7123019</v>
      </c>
      <c r="B38" s="17" t="s">
        <v>10112</v>
      </c>
      <c r="C38" s="17" t="str">
        <f aca="false">VLOOKUP(A38,bsia,3,0)</f>
        <v>420420 Chapecó</v>
      </c>
      <c r="D38" s="17" t="n">
        <f aca="false">VLOOKUP(B38,Gera,2,0)</f>
        <v>1</v>
      </c>
      <c r="E38" s="17" t="n">
        <f aca="false">VLOOKUP(B38,Gera,3,0)</f>
        <v>392.62</v>
      </c>
      <c r="F38" s="17"/>
      <c r="G38" s="20"/>
      <c r="H38" s="17" t="e">
        <f aca="false">VLOOKUP(B38,santa,2,0)</f>
        <v>#N/A</v>
      </c>
      <c r="I38" s="17" t="e">
        <f aca="false">VLOOKUP(B38,santa,3,0)</f>
        <v>#N/A</v>
      </c>
      <c r="J38" s="17" t="n">
        <f aca="false">VLOOKUP(B38,pac,7,0)</f>
        <v>1</v>
      </c>
      <c r="K38" s="17" t="n">
        <f aca="false">VLOOKUP(B38,paca,7,0)</f>
        <v>300</v>
      </c>
      <c r="L38" s="17" t="n">
        <f aca="false">VLOOKUP(B38,pre,7,0)</f>
        <v>1</v>
      </c>
      <c r="M38" s="17" t="n">
        <f aca="false">VLOOKUP(B38,prea,7,0)</f>
        <v>300</v>
      </c>
      <c r="N38" s="17" t="n">
        <f aca="false">D38</f>
        <v>1</v>
      </c>
      <c r="O38" s="20" t="n">
        <f aca="false">K38+M38</f>
        <v>600</v>
      </c>
    </row>
    <row r="39" customFormat="false" ht="12.8" hidden="false" customHeight="false" outlineLevel="0" collapsed="false">
      <c r="A39" s="0" t="str">
        <f aca="false">LEFT(B39,7)</f>
        <v>7200625</v>
      </c>
      <c r="B39" s="17" t="s">
        <v>18396</v>
      </c>
      <c r="C39" s="17" t="str">
        <f aca="false">VLOOKUP(A39,bsia,3,0)</f>
        <v>420420 Chapecó</v>
      </c>
      <c r="D39" s="17" t="n">
        <f aca="false">VLOOKUP(B39,Gera,2,0)</f>
        <v>6</v>
      </c>
      <c r="E39" s="17" t="n">
        <f aca="false">VLOOKUP(B39,Gera,3,0)</f>
        <v>2080.2</v>
      </c>
      <c r="F39" s="17"/>
      <c r="G39" s="20"/>
      <c r="H39" s="17" t="e">
        <f aca="false">VLOOKUP(B39,santa,2,0)</f>
        <v>#N/A</v>
      </c>
      <c r="I39" s="17" t="e">
        <f aca="false">VLOOKUP(B39,santa,3,0)</f>
        <v>#N/A</v>
      </c>
      <c r="J39" s="17" t="n">
        <f aca="false">VLOOKUP(B39,pac,7,0)</f>
        <v>6</v>
      </c>
      <c r="K39" s="17" t="n">
        <f aca="false">VLOOKUP(B39,paca,7,0)</f>
        <v>1800</v>
      </c>
      <c r="L39" s="17" t="n">
        <f aca="false">VLOOKUP(B39,pre,7,0)</f>
        <v>6</v>
      </c>
      <c r="M39" s="17" t="n">
        <f aca="false">VLOOKUP(B39,prea,7,0)</f>
        <v>1800</v>
      </c>
      <c r="N39" s="17" t="n">
        <f aca="false">D39</f>
        <v>6</v>
      </c>
      <c r="O39" s="20" t="n">
        <f aca="false">K39+M39</f>
        <v>3600</v>
      </c>
    </row>
    <row r="40" customFormat="false" ht="12.8" hidden="false" customHeight="false" outlineLevel="0" collapsed="false">
      <c r="A40" s="0" t="str">
        <f aca="false">LEFT(B40,7)</f>
        <v>7286082</v>
      </c>
      <c r="B40" s="17" t="s">
        <v>10141</v>
      </c>
      <c r="C40" s="17" t="str">
        <f aca="false">VLOOKUP(A40,bsia,3,0)</f>
        <v>420420 Chapecó</v>
      </c>
      <c r="D40" s="17" t="n">
        <f aca="false">VLOOKUP(B40,Gera,2,0)</f>
        <v>70</v>
      </c>
      <c r="E40" s="17" t="n">
        <f aca="false">VLOOKUP(B40,Gera,3,0)</f>
        <v>21054.6</v>
      </c>
      <c r="F40" s="17"/>
      <c r="G40" s="20"/>
      <c r="H40" s="17" t="e">
        <f aca="false">VLOOKUP(B40,santa,2,0)</f>
        <v>#N/A</v>
      </c>
      <c r="I40" s="17" t="e">
        <f aca="false">VLOOKUP(B40,santa,3,0)</f>
        <v>#N/A</v>
      </c>
      <c r="J40" s="17" t="n">
        <f aca="false">VLOOKUP(B40,pac,7,0)</f>
        <v>70</v>
      </c>
      <c r="K40" s="17" t="n">
        <f aca="false">VLOOKUP(B40,paca,7,0)</f>
        <v>21000</v>
      </c>
      <c r="L40" s="17" t="n">
        <f aca="false">VLOOKUP(B40,pre,7,0)</f>
        <v>70</v>
      </c>
      <c r="M40" s="17" t="n">
        <f aca="false">VLOOKUP(B40,prea,7,0)</f>
        <v>21000</v>
      </c>
      <c r="N40" s="17" t="n">
        <f aca="false">D40</f>
        <v>70</v>
      </c>
      <c r="O40" s="20" t="n">
        <f aca="false">K40+M40</f>
        <v>42000</v>
      </c>
    </row>
    <row r="41" customFormat="false" ht="12.8" hidden="false" customHeight="false" outlineLevel="0" collapsed="false">
      <c r="A41" s="0" t="str">
        <f aca="false">LEFT(B41,7)</f>
        <v>7468563</v>
      </c>
      <c r="B41" s="0" t="s">
        <v>8383</v>
      </c>
      <c r="C41" s="17" t="str">
        <f aca="false">VLOOKUP(A41,bsia,3,0)</f>
        <v>420930 Lages</v>
      </c>
      <c r="D41" s="17" t="n">
        <f aca="false">VLOOKUP(B41,Gera,2,0)</f>
        <v>2</v>
      </c>
      <c r="E41" s="17" t="n">
        <f aca="false">VLOOKUP(B41,Gera,3,0)</f>
        <v>90</v>
      </c>
      <c r="H41" s="17" t="n">
        <f aca="false">VLOOKUP(B41,santa,2,0)</f>
        <v>2</v>
      </c>
      <c r="I41" s="17" t="n">
        <f aca="false">VLOOKUP(B41,santa,3,0)</f>
        <v>90</v>
      </c>
      <c r="J41" s="17" t="n">
        <f aca="false">VLOOKUP(B41,pac,7,0)</f>
        <v>2</v>
      </c>
      <c r="K41" s="17" t="n">
        <f aca="false">VLOOKUP(B41,paca,7,0)</f>
        <v>300</v>
      </c>
      <c r="L41" s="17" t="n">
        <f aca="false">VLOOKUP(B41,pre,7,0)</f>
        <v>2</v>
      </c>
      <c r="M41" s="17" t="n">
        <f aca="false">VLOOKUP(B41,prea,7,0)</f>
        <v>600</v>
      </c>
      <c r="N41" s="17" t="n">
        <f aca="false">D41</f>
        <v>2</v>
      </c>
      <c r="O41" s="20" t="n">
        <f aca="false">K41+M41</f>
        <v>900</v>
      </c>
    </row>
    <row r="42" customFormat="false" ht="12.8" hidden="false" customHeight="false" outlineLevel="0" collapsed="false">
      <c r="A42" s="0" t="str">
        <f aca="false">LEFT(B42,7)</f>
        <v>7486596</v>
      </c>
      <c r="B42" s="0" t="s">
        <v>11502</v>
      </c>
      <c r="C42" s="17" t="str">
        <f aca="false">VLOOKUP(A42,bsia,3,0)</f>
        <v>420230 Biguaçu</v>
      </c>
      <c r="D42" s="17" t="n">
        <f aca="false">VLOOKUP(B42,Gera,2,0)</f>
        <v>133</v>
      </c>
      <c r="E42" s="17" t="n">
        <f aca="false">VLOOKUP(B42,Gera,3,0)</f>
        <v>91323.12</v>
      </c>
      <c r="H42" s="17" t="n">
        <f aca="false">VLOOKUP(B42,santa,2,0)</f>
        <v>7</v>
      </c>
      <c r="I42" s="17" t="n">
        <f aca="false">VLOOKUP(B42,santa,3,0)</f>
        <v>5401.2</v>
      </c>
      <c r="J42" s="17" t="n">
        <f aca="false">VLOOKUP(B42,pac,7,0)</f>
        <v>133</v>
      </c>
      <c r="K42" s="17" t="n">
        <f aca="false">VLOOKUP(B42,paca,7,0)</f>
        <v>23550</v>
      </c>
      <c r="L42" s="17" t="n">
        <f aca="false">VLOOKUP(B42,pre,7,0)</f>
        <v>133</v>
      </c>
      <c r="M42" s="17" t="n">
        <f aca="false">VLOOKUP(B42,prea,7,0)</f>
        <v>39900</v>
      </c>
      <c r="N42" s="17" t="n">
        <f aca="false">D42</f>
        <v>133</v>
      </c>
      <c r="O42" s="20" t="n">
        <f aca="false">K42+M42</f>
        <v>63450</v>
      </c>
    </row>
    <row r="43" customFormat="false" ht="12.8" hidden="false" customHeight="false" outlineLevel="0" collapsed="false">
      <c r="A43" s="0" t="str">
        <f aca="false">LEFT(B43,7)</f>
        <v>7728557</v>
      </c>
      <c r="B43" s="0" t="s">
        <v>4301</v>
      </c>
      <c r="C43" s="17" t="str">
        <f aca="false">VLOOKUP(A43,bsia,3,0)</f>
        <v>420910 Joinville</v>
      </c>
      <c r="D43" s="17" t="n">
        <f aca="false">VLOOKUP(B43,Gera,2,0)</f>
        <v>153</v>
      </c>
      <c r="E43" s="17" t="n">
        <f aca="false">VLOOKUP(B43,Gera,3,0)</f>
        <v>43670.65</v>
      </c>
      <c r="H43" s="17" t="n">
        <f aca="false">VLOOKUP(B43,santa,2,0)</f>
        <v>148</v>
      </c>
      <c r="I43" s="17" t="n">
        <f aca="false">VLOOKUP(B43,santa,3,0)</f>
        <v>42622.9</v>
      </c>
      <c r="J43" s="17" t="n">
        <f aca="false">VLOOKUP(B43,pac,7,0)</f>
        <v>153</v>
      </c>
      <c r="K43" s="17" t="n">
        <f aca="false">VLOOKUP(B43,paca,7,0)</f>
        <v>22950</v>
      </c>
      <c r="L43" s="17" t="n">
        <f aca="false">VLOOKUP(B43,pre,7,0)</f>
        <v>153</v>
      </c>
      <c r="M43" s="17" t="n">
        <f aca="false">VLOOKUP(B43,prea,7,0)</f>
        <v>45900</v>
      </c>
      <c r="N43" s="17" t="n">
        <f aca="false">D43</f>
        <v>153</v>
      </c>
      <c r="O43" s="20" t="n">
        <f aca="false">K43+M43</f>
        <v>68850</v>
      </c>
    </row>
    <row r="44" customFormat="false" ht="12.8" hidden="false" customHeight="false" outlineLevel="0" collapsed="false">
      <c r="A44" s="0" t="str">
        <f aca="false">LEFT(B44,7)</f>
        <v>9047581</v>
      </c>
      <c r="B44" s="0" t="s">
        <v>18397</v>
      </c>
      <c r="C44" s="17" t="str">
        <f aca="false">VLOOKUP(A44,bsia,3,0)</f>
        <v>420420 Chapecó</v>
      </c>
      <c r="D44" s="17" t="n">
        <f aca="false">VLOOKUP(B44,Gera,2,0)</f>
        <v>14</v>
      </c>
      <c r="E44" s="17" t="n">
        <f aca="false">VLOOKUP(B44,Gera,3,0)</f>
        <v>10802.4</v>
      </c>
      <c r="H44" s="17" t="e">
        <f aca="false">VLOOKUP(B44,santa,2,0)</f>
        <v>#N/A</v>
      </c>
      <c r="I44" s="17" t="e">
        <f aca="false">VLOOKUP(B44,santa,3,0)</f>
        <v>#N/A</v>
      </c>
      <c r="J44" s="17" t="n">
        <f aca="false">VLOOKUP(B44,pac,7,0)</f>
        <v>14</v>
      </c>
      <c r="K44" s="17" t="n">
        <f aca="false">VLOOKUP(B44,paca,7,0)</f>
        <v>2100</v>
      </c>
      <c r="L44" s="17" t="n">
        <f aca="false">VLOOKUP(B44,pre,7,0)</f>
        <v>14</v>
      </c>
      <c r="M44" s="17" t="n">
        <f aca="false">VLOOKUP(B44,prea,7,0)</f>
        <v>4200</v>
      </c>
      <c r="N44" s="17" t="n">
        <f aca="false">D44</f>
        <v>14</v>
      </c>
      <c r="O44" s="20" t="n">
        <f aca="false">K44+M44</f>
        <v>6300</v>
      </c>
    </row>
    <row r="45" customFormat="false" ht="12.8" hidden="false" customHeight="false" outlineLevel="0" collapsed="false">
      <c r="A45" s="0" t="str">
        <f aca="false">LEFT(B45,7)</f>
        <v>9173234</v>
      </c>
      <c r="B45" s="0" t="s">
        <v>14717</v>
      </c>
      <c r="C45" s="17" t="str">
        <f aca="false">VLOOKUP(A45,bsia,3,0)</f>
        <v>420820 Itajaí</v>
      </c>
      <c r="D45" s="17" t="n">
        <f aca="false">VLOOKUP(B45,Gera,2,0)</f>
        <v>94</v>
      </c>
      <c r="E45" s="17" t="n">
        <f aca="false">VLOOKUP(B45,Gera,3,0)</f>
        <v>36906.28</v>
      </c>
      <c r="H45" s="17" t="e">
        <f aca="false">VLOOKUP(B45,santa,2,0)</f>
        <v>#N/A</v>
      </c>
      <c r="I45" s="17" t="e">
        <f aca="false">VLOOKUP(B45,santa,3,0)</f>
        <v>#N/A</v>
      </c>
      <c r="J45" s="17" t="n">
        <f aca="false">VLOOKUP(B45,pac,7,0)</f>
        <v>94</v>
      </c>
      <c r="K45" s="17" t="n">
        <f aca="false">VLOOKUP(B45,paca,7,0)</f>
        <v>28200</v>
      </c>
      <c r="L45" s="17" t="n">
        <f aca="false">VLOOKUP(B45,pre,7,0)</f>
        <v>94</v>
      </c>
      <c r="M45" s="17" t="n">
        <f aca="false">VLOOKUP(B45,prea,7,0)</f>
        <v>28200</v>
      </c>
      <c r="N45" s="17" t="n">
        <f aca="false">D45</f>
        <v>94</v>
      </c>
      <c r="O45" s="20" t="n">
        <f aca="false">K45+M45</f>
        <v>56400</v>
      </c>
    </row>
    <row r="46" customFormat="false" ht="12.8" hidden="false" customHeight="false" outlineLevel="0" collapsed="false">
      <c r="A46" s="0" t="str">
        <f aca="false">LEFT(B46,7)</f>
        <v>9175849</v>
      </c>
      <c r="B46" s="0" t="s">
        <v>18398</v>
      </c>
      <c r="C46" s="17" t="str">
        <f aca="false">VLOOKUP(A46,bsia,3,0)</f>
        <v>420910 Joinville</v>
      </c>
      <c r="D46" s="17" t="n">
        <f aca="false">VLOOKUP(B46,Gera,2,0)</f>
        <v>58</v>
      </c>
      <c r="E46" s="17" t="n">
        <f aca="false">VLOOKUP(B46,Gera,3,0)</f>
        <v>39976.84</v>
      </c>
      <c r="H46" s="17" t="n">
        <f aca="false">VLOOKUP(B46,santa,2,0)</f>
        <v>58</v>
      </c>
      <c r="I46" s="17" t="n">
        <f aca="false">VLOOKUP(B46,santa,3,0)</f>
        <v>39976.84</v>
      </c>
      <c r="J46" s="17" t="n">
        <f aca="false">VLOOKUP(B46,pac,7,0)</f>
        <v>58</v>
      </c>
      <c r="K46" s="17" t="n">
        <f aca="false">VLOOKUP(B46,paca,7,0)</f>
        <v>8700</v>
      </c>
      <c r="L46" s="17" t="n">
        <f aca="false">VLOOKUP(B46,pre,7,0)</f>
        <v>58</v>
      </c>
      <c r="M46" s="17" t="n">
        <f aca="false">VLOOKUP(B46,prea,7,0)</f>
        <v>17400</v>
      </c>
      <c r="N46" s="17" t="n">
        <f aca="false">D46</f>
        <v>58</v>
      </c>
      <c r="O46" s="20" t="n">
        <f aca="false">K46+M46</f>
        <v>26100</v>
      </c>
    </row>
    <row r="47" customFormat="false" ht="12.8" hidden="false" customHeight="false" outlineLevel="0" collapsed="false">
      <c r="A47" s="0" t="str">
        <f aca="false">LEFT(B47,7)</f>
        <v>9359397</v>
      </c>
      <c r="B47" s="0" t="s">
        <v>18399</v>
      </c>
      <c r="C47" s="17" t="str">
        <f aca="false">VLOOKUP(A47,bsia,3,0)</f>
        <v>420910 Joinville</v>
      </c>
      <c r="D47" s="17" t="n">
        <f aca="false">VLOOKUP(B47,Gera,2,0)</f>
        <v>117</v>
      </c>
      <c r="E47" s="17" t="n">
        <f aca="false">VLOOKUP(B47,Gera,3,0)</f>
        <v>84688.56</v>
      </c>
      <c r="H47" s="17" t="n">
        <f aca="false">VLOOKUP(B47,santa,2,0)</f>
        <v>117</v>
      </c>
      <c r="I47" s="17" t="n">
        <f aca="false">VLOOKUP(B47,santa,3,0)</f>
        <v>84688.56</v>
      </c>
      <c r="J47" s="17" t="n">
        <f aca="false">VLOOKUP(B47,pac,7,0)</f>
        <v>117</v>
      </c>
      <c r="K47" s="17" t="n">
        <f aca="false">VLOOKUP(B47,paca,7,0)</f>
        <v>17550</v>
      </c>
      <c r="L47" s="17" t="n">
        <f aca="false">VLOOKUP(B47,pre,7,0)</f>
        <v>117</v>
      </c>
      <c r="M47" s="17" t="n">
        <f aca="false">VLOOKUP(B47,prea,7,0)</f>
        <v>35100</v>
      </c>
      <c r="N47" s="17" t="n">
        <f aca="false">D47</f>
        <v>117</v>
      </c>
      <c r="O47" s="20" t="n">
        <f aca="false">K47+M47</f>
        <v>52650</v>
      </c>
    </row>
    <row r="48" customFormat="false" ht="12.8" hidden="false" customHeight="false" outlineLevel="0" collapsed="false">
      <c r="A48" s="0" t="str">
        <f aca="false">LEFT(B48,7)</f>
        <v>9712038</v>
      </c>
      <c r="B48" s="0" t="s">
        <v>18400</v>
      </c>
      <c r="C48" s="17" t="str">
        <f aca="false">VLOOKUP(A48,bsia,3,0)</f>
        <v>420460 Criciúma</v>
      </c>
      <c r="D48" s="17" t="n">
        <f aca="false">VLOOKUP(B48,Gera,2,0)</f>
        <v>359</v>
      </c>
      <c r="E48" s="17" t="n">
        <f aca="false">VLOOKUP(B48,Gera,3,0)</f>
        <v>209181.6</v>
      </c>
      <c r="H48" s="17" t="n">
        <f aca="false">VLOOKUP(B48,santa,2,0)</f>
        <v>327</v>
      </c>
      <c r="I48" s="17" t="n">
        <f aca="false">VLOOKUP(B48,santa,3,0)</f>
        <v>184490.4</v>
      </c>
      <c r="J48" s="17" t="n">
        <f aca="false">VLOOKUP(B48,pac,7,0)</f>
        <v>359</v>
      </c>
      <c r="K48" s="17" t="n">
        <f aca="false">VLOOKUP(B48,paca,7,0)</f>
        <v>14700</v>
      </c>
      <c r="L48" s="17" t="n">
        <f aca="false">VLOOKUP(B48,pre,7,0)</f>
        <v>359</v>
      </c>
      <c r="M48" s="17" t="n">
        <f aca="false">VLOOKUP(B48,prea,7,0)</f>
        <v>356840.16</v>
      </c>
      <c r="N48" s="17" t="n">
        <f aca="false">D48</f>
        <v>359</v>
      </c>
      <c r="O48" s="20" t="n">
        <f aca="false">K48+M48</f>
        <v>371540.16</v>
      </c>
    </row>
    <row r="49" customFormat="false" ht="12.8" hidden="false" customHeight="false" outlineLevel="0" collapsed="false">
      <c r="A49" s="0" t="str">
        <f aca="false">LEFT(B49,7)</f>
        <v>9819371</v>
      </c>
      <c r="B49" s="0" t="s">
        <v>1054</v>
      </c>
      <c r="C49" s="17" t="str">
        <f aca="false">VLOOKUP(A49,bsia,3,0)</f>
        <v>420460 Criciúma</v>
      </c>
      <c r="D49" s="17" t="n">
        <f aca="false">VLOOKUP(B49,Gera,2,0)</f>
        <v>36</v>
      </c>
      <c r="E49" s="17" t="n">
        <f aca="false">VLOOKUP(B49,Gera,3,0)</f>
        <v>3924.18</v>
      </c>
      <c r="H49" s="17" t="n">
        <f aca="false">VLOOKUP(B49,santa,2,0)</f>
        <v>36</v>
      </c>
      <c r="I49" s="17" t="n">
        <f aca="false">VLOOKUP(B49,santa,3,0)</f>
        <v>3924.18</v>
      </c>
      <c r="J49" s="17" t="n">
        <f aca="false">VLOOKUP(B49,pac,7,0)</f>
        <v>36</v>
      </c>
      <c r="K49" s="17" t="n">
        <f aca="false">VLOOKUP(B49,paca,7,0)</f>
        <v>5400</v>
      </c>
      <c r="L49" s="17" t="n">
        <f aca="false">VLOOKUP(B49,pre,7,0)</f>
        <v>36</v>
      </c>
      <c r="M49" s="17" t="n">
        <f aca="false">VLOOKUP(B49,prea,7,0)</f>
        <v>10800</v>
      </c>
      <c r="N49" s="17" t="n">
        <f aca="false">D49</f>
        <v>36</v>
      </c>
      <c r="O49" s="20" t="n">
        <f aca="false">K49+M49</f>
        <v>16200</v>
      </c>
    </row>
    <row r="50" customFormat="false" ht="12.8" hidden="false" customHeight="false" outlineLevel="0" collapsed="false">
      <c r="A50" s="0" t="str">
        <f aca="false">LEFT(B50,7)</f>
        <v/>
      </c>
      <c r="C50" s="17" t="e">
        <f aca="false">VLOOKUP(A50,bsia,3,0)</f>
        <v>#N/A</v>
      </c>
      <c r="D50" s="17" t="e">
        <f aca="false">VLOOKUP(B50,Gera,2,0)</f>
        <v>#N/A</v>
      </c>
      <c r="E50" s="17" t="e">
        <f aca="false">VLOOKUP(B50,Gera,3,0)</f>
        <v>#N/A</v>
      </c>
      <c r="H50" s="17" t="e">
        <f aca="false">VLOOKUP(B50,santa,2,0)</f>
        <v>#N/A</v>
      </c>
      <c r="I50" s="17" t="e">
        <f aca="false">VLOOKUP(B50,santa,3,0)</f>
        <v>#N/A</v>
      </c>
      <c r="J50" s="17" t="e">
        <f aca="false">VLOOKUP(B50,pac,7,0)</f>
        <v>#N/A</v>
      </c>
      <c r="K50" s="17" t="e">
        <f aca="false">VLOOKUP(B50,paca,7,0)</f>
        <v>#N/A</v>
      </c>
      <c r="L50" s="17" t="e">
        <f aca="false">VLOOKUP(B50,pre,7,0)</f>
        <v>#N/A</v>
      </c>
      <c r="M50" s="17" t="e">
        <f aca="false">VLOOKUP(B50,prea,7,0)</f>
        <v>#N/A</v>
      </c>
      <c r="N50" s="17" t="e">
        <f aca="false">D50</f>
        <v>#N/A</v>
      </c>
      <c r="O50" s="20" t="e">
        <f aca="false">K50+M50</f>
        <v>#N/A</v>
      </c>
    </row>
  </sheetData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O5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5.68"/>
    <col collapsed="false" customWidth="true" hidden="false" outlineLevel="0" max="6" min="6" style="0" width="6.88"/>
    <col collapsed="false" customWidth="true" hidden="false" outlineLevel="0" max="7" min="7" style="11" width="10.89"/>
    <col collapsed="false" customWidth="true" hidden="false" outlineLevel="0" max="8" min="8" style="0" width="8.87"/>
    <col collapsed="false" customWidth="true" hidden="false" outlineLevel="0" max="9" min="9" style="11" width="15.68"/>
    <col collapsed="false" customWidth="true" hidden="false" outlineLevel="0" max="10" min="10" style="0" width="11.98"/>
    <col collapsed="false" customWidth="true" hidden="false" outlineLevel="0" max="11" min="11" style="11" width="14.14"/>
    <col collapsed="false" customWidth="true" hidden="false" outlineLevel="0" max="12" min="12" style="0" width="11.98"/>
    <col collapsed="false" customWidth="true" hidden="false" outlineLevel="0" max="13" min="13" style="11" width="15.68"/>
    <col collapsed="false" customWidth="true" hidden="false" outlineLevel="0" max="14" min="14" style="0" width="11.98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18411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18412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18413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18414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18425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18416</v>
      </c>
      <c r="E7" s="16"/>
      <c r="F7" s="16" t="s">
        <v>18417</v>
      </c>
      <c r="G7" s="16"/>
      <c r="H7" s="16" t="s">
        <v>18418</v>
      </c>
      <c r="I7" s="16"/>
      <c r="J7" s="21" t="s">
        <v>18419</v>
      </c>
      <c r="K7" s="21"/>
      <c r="L7" s="21" t="s">
        <v>18420</v>
      </c>
      <c r="M7" s="21"/>
      <c r="N7" s="18" t="s">
        <v>18401</v>
      </c>
      <c r="O7" s="18"/>
    </row>
    <row r="8" customFormat="false" ht="12.8" hidden="false" customHeight="false" outlineLevel="0" collapsed="false">
      <c r="B8" s="18" t="s">
        <v>18387</v>
      </c>
      <c r="C8" s="18" t="s">
        <v>18421</v>
      </c>
      <c r="D8" s="18" t="s">
        <v>18422</v>
      </c>
      <c r="E8" s="19" t="s">
        <v>18423</v>
      </c>
      <c r="F8" s="18" t="s">
        <v>18422</v>
      </c>
      <c r="G8" s="19" t="s">
        <v>18423</v>
      </c>
      <c r="H8" s="18" t="s">
        <v>18422</v>
      </c>
      <c r="I8" s="19" t="s">
        <v>18423</v>
      </c>
      <c r="J8" s="21" t="s">
        <v>18424</v>
      </c>
      <c r="K8" s="22" t="s">
        <v>18423</v>
      </c>
      <c r="L8" s="21" t="s">
        <v>18424</v>
      </c>
      <c r="M8" s="22" t="s">
        <v>18423</v>
      </c>
      <c r="N8" s="18" t="s">
        <v>18424</v>
      </c>
      <c r="O8" s="19" t="s">
        <v>18423</v>
      </c>
    </row>
    <row r="9" customFormat="false" ht="12.8" hidden="false" customHeight="false" outlineLevel="0" collapsed="false">
      <c r="B9" s="17" t="s">
        <v>13764</v>
      </c>
      <c r="C9" s="17" t="s">
        <v>13761</v>
      </c>
      <c r="D9" s="17" t="n">
        <v>10</v>
      </c>
      <c r="E9" s="20" t="n">
        <v>3007.8</v>
      </c>
      <c r="F9" s="17"/>
      <c r="G9" s="20"/>
      <c r="H9" s="17" t="n">
        <v>0</v>
      </c>
      <c r="I9" s="20" t="n">
        <v>0</v>
      </c>
      <c r="J9" s="23" t="n">
        <v>10</v>
      </c>
      <c r="K9" s="24" t="n">
        <v>3000</v>
      </c>
      <c r="L9" s="23" t="n">
        <v>10</v>
      </c>
      <c r="M9" s="24" t="n">
        <v>3000</v>
      </c>
      <c r="N9" s="17" t="n">
        <v>10</v>
      </c>
      <c r="O9" s="20" t="n">
        <v>6000</v>
      </c>
    </row>
    <row r="10" customFormat="false" ht="12.8" hidden="false" customHeight="false" outlineLevel="0" collapsed="false">
      <c r="B10" s="17" t="s">
        <v>11502</v>
      </c>
      <c r="C10" s="17" t="s">
        <v>11458</v>
      </c>
      <c r="D10" s="17" t="n">
        <v>133</v>
      </c>
      <c r="E10" s="20" t="n">
        <v>91323.12</v>
      </c>
      <c r="F10" s="17"/>
      <c r="G10" s="20"/>
      <c r="H10" s="17" t="n">
        <v>7</v>
      </c>
      <c r="I10" s="20" t="n">
        <v>5401.2</v>
      </c>
      <c r="J10" s="23" t="n">
        <v>133</v>
      </c>
      <c r="K10" s="24" t="n">
        <v>23550</v>
      </c>
      <c r="L10" s="23" t="n">
        <v>133</v>
      </c>
      <c r="M10" s="24" t="n">
        <v>39900</v>
      </c>
      <c r="N10" s="17" t="n">
        <v>133</v>
      </c>
      <c r="O10" s="20" t="n">
        <v>63450</v>
      </c>
    </row>
    <row r="11" customFormat="false" ht="12.8" hidden="false" customHeight="false" outlineLevel="0" collapsed="false">
      <c r="B11" s="17" t="s">
        <v>16351</v>
      </c>
      <c r="C11" s="17" t="s">
        <v>16286</v>
      </c>
      <c r="D11" s="17" t="n">
        <v>151</v>
      </c>
      <c r="E11" s="20" t="n">
        <v>77356.98</v>
      </c>
      <c r="F11" s="17"/>
      <c r="G11" s="20"/>
      <c r="H11" s="17" t="n">
        <v>69</v>
      </c>
      <c r="I11" s="20" t="n">
        <v>53240.4</v>
      </c>
      <c r="J11" s="23" t="n">
        <v>151</v>
      </c>
      <c r="K11" s="24" t="n">
        <v>34050</v>
      </c>
      <c r="L11" s="23" t="n">
        <v>151</v>
      </c>
      <c r="M11" s="24" t="n">
        <v>45300</v>
      </c>
      <c r="N11" s="17" t="n">
        <v>151</v>
      </c>
      <c r="O11" s="20" t="n">
        <v>79350</v>
      </c>
    </row>
    <row r="12" customFormat="false" ht="12.8" hidden="false" customHeight="false" outlineLevel="0" collapsed="false">
      <c r="B12" s="17" t="s">
        <v>16397</v>
      </c>
      <c r="C12" s="17" t="s">
        <v>16286</v>
      </c>
      <c r="D12" s="17" t="n">
        <v>144</v>
      </c>
      <c r="E12" s="20" t="n">
        <v>81477.74</v>
      </c>
      <c r="F12" s="17"/>
      <c r="G12" s="20"/>
      <c r="H12" s="17" t="n">
        <v>137</v>
      </c>
      <c r="I12" s="20" t="n">
        <v>80010.89</v>
      </c>
      <c r="J12" s="23" t="n">
        <v>144</v>
      </c>
      <c r="K12" s="24" t="n">
        <v>21600</v>
      </c>
      <c r="L12" s="23" t="n">
        <v>144</v>
      </c>
      <c r="M12" s="24" t="n">
        <v>43200</v>
      </c>
      <c r="N12" s="17" t="n">
        <v>144</v>
      </c>
      <c r="O12" s="20" t="n">
        <v>64800</v>
      </c>
    </row>
    <row r="13" customFormat="false" ht="12.8" hidden="false" customHeight="false" outlineLevel="0" collapsed="false">
      <c r="B13" s="17" t="s">
        <v>16427</v>
      </c>
      <c r="C13" s="17" t="s">
        <v>16286</v>
      </c>
      <c r="D13" s="17" t="n">
        <v>97</v>
      </c>
      <c r="E13" s="20" t="n">
        <v>12971.07</v>
      </c>
      <c r="F13" s="17"/>
      <c r="G13" s="20"/>
      <c r="H13" s="17" t="n">
        <v>76</v>
      </c>
      <c r="I13" s="20" t="n">
        <v>8570.52</v>
      </c>
      <c r="J13" s="23" t="n">
        <v>97</v>
      </c>
      <c r="K13" s="24" t="n">
        <v>14550</v>
      </c>
      <c r="L13" s="23" t="n">
        <v>97</v>
      </c>
      <c r="M13" s="24" t="n">
        <v>29100</v>
      </c>
      <c r="N13" s="17" t="n">
        <v>97</v>
      </c>
      <c r="O13" s="20" t="n">
        <v>43650</v>
      </c>
    </row>
    <row r="14" customFormat="false" ht="12.8" hidden="false" customHeight="false" outlineLevel="0" collapsed="false">
      <c r="B14" s="17" t="s">
        <v>16436</v>
      </c>
      <c r="C14" s="17" t="s">
        <v>16286</v>
      </c>
      <c r="D14" s="17" t="n">
        <v>55</v>
      </c>
      <c r="E14" s="20" t="n">
        <v>12422.41</v>
      </c>
      <c r="F14" s="17"/>
      <c r="G14" s="20"/>
      <c r="H14" s="17" t="n">
        <v>55</v>
      </c>
      <c r="I14" s="20" t="n">
        <v>12422.41</v>
      </c>
      <c r="J14" s="23" t="n">
        <v>55</v>
      </c>
      <c r="K14" s="24" t="n">
        <v>8250</v>
      </c>
      <c r="L14" s="23" t="n">
        <v>55</v>
      </c>
      <c r="M14" s="24" t="n">
        <v>16500</v>
      </c>
      <c r="N14" s="17" t="n">
        <v>55</v>
      </c>
      <c r="O14" s="20" t="n">
        <v>24750</v>
      </c>
    </row>
    <row r="15" customFormat="false" ht="12.8" hidden="false" customHeight="false" outlineLevel="0" collapsed="false">
      <c r="B15" s="17" t="s">
        <v>17409</v>
      </c>
      <c r="C15" s="17" t="s">
        <v>17390</v>
      </c>
      <c r="D15" s="17" t="n">
        <v>112</v>
      </c>
      <c r="E15" s="20" t="n">
        <v>78886.08</v>
      </c>
      <c r="F15" s="17"/>
      <c r="G15" s="20"/>
      <c r="H15" s="17" t="n">
        <v>96</v>
      </c>
      <c r="I15" s="20" t="n">
        <v>74073.6</v>
      </c>
      <c r="J15" s="23" t="n">
        <v>112</v>
      </c>
      <c r="K15" s="24" t="n">
        <v>19200</v>
      </c>
      <c r="L15" s="23" t="n">
        <v>112</v>
      </c>
      <c r="M15" s="24" t="n">
        <v>33600</v>
      </c>
      <c r="N15" s="17" t="n">
        <v>112</v>
      </c>
      <c r="O15" s="20" t="n">
        <v>52800</v>
      </c>
    </row>
    <row r="16" customFormat="false" ht="12.8" hidden="false" customHeight="false" outlineLevel="0" collapsed="false">
      <c r="B16" s="17" t="s">
        <v>4925</v>
      </c>
      <c r="C16" s="17" t="s">
        <v>4908</v>
      </c>
      <c r="D16" s="17" t="n">
        <v>17</v>
      </c>
      <c r="E16" s="20" t="n">
        <v>13117.2</v>
      </c>
      <c r="F16" s="17"/>
      <c r="G16" s="20"/>
      <c r="H16" s="17" t="n">
        <v>0</v>
      </c>
      <c r="I16" s="20" t="n">
        <v>0</v>
      </c>
      <c r="J16" s="23" t="n">
        <v>17</v>
      </c>
      <c r="K16" s="24" t="n">
        <v>2550</v>
      </c>
      <c r="L16" s="23" t="n">
        <v>17</v>
      </c>
      <c r="M16" s="24" t="n">
        <v>5100</v>
      </c>
      <c r="N16" s="17" t="n">
        <v>17</v>
      </c>
      <c r="O16" s="20" t="n">
        <v>7650</v>
      </c>
    </row>
    <row r="17" customFormat="false" ht="12.8" hidden="false" customHeight="false" outlineLevel="0" collapsed="false">
      <c r="B17" s="17" t="s">
        <v>18281</v>
      </c>
      <c r="C17" s="17" t="s">
        <v>9576</v>
      </c>
      <c r="D17" s="17" t="n">
        <v>273</v>
      </c>
      <c r="E17" s="20" t="n">
        <v>163652.55</v>
      </c>
      <c r="F17" s="17"/>
      <c r="G17" s="20"/>
      <c r="H17" s="17" t="n">
        <v>0</v>
      </c>
      <c r="I17" s="20" t="n">
        <v>0</v>
      </c>
      <c r="J17" s="23" t="n">
        <v>273</v>
      </c>
      <c r="K17" s="24" t="n">
        <v>40950</v>
      </c>
      <c r="L17" s="23" t="n">
        <v>273</v>
      </c>
      <c r="M17" s="24" t="n">
        <v>81900</v>
      </c>
      <c r="N17" s="17" t="n">
        <v>273</v>
      </c>
      <c r="O17" s="20" t="n">
        <v>122850</v>
      </c>
    </row>
    <row r="18" customFormat="false" ht="12.8" hidden="false" customHeight="false" outlineLevel="0" collapsed="false">
      <c r="B18" s="17" t="s">
        <v>9960</v>
      </c>
      <c r="C18" s="17" t="s">
        <v>9576</v>
      </c>
      <c r="D18" s="17" t="n">
        <v>10</v>
      </c>
      <c r="E18" s="20" t="n">
        <v>6818.7</v>
      </c>
      <c r="F18" s="17"/>
      <c r="G18" s="20"/>
      <c r="H18" s="17" t="n">
        <v>0</v>
      </c>
      <c r="I18" s="20" t="n">
        <v>0</v>
      </c>
      <c r="J18" s="23" t="n">
        <v>10</v>
      </c>
      <c r="K18" s="24" t="n">
        <v>1500</v>
      </c>
      <c r="L18" s="23" t="n">
        <v>10</v>
      </c>
      <c r="M18" s="24" t="n">
        <v>3000</v>
      </c>
      <c r="N18" s="17" t="n">
        <v>10</v>
      </c>
      <c r="O18" s="20" t="n">
        <v>4500</v>
      </c>
    </row>
    <row r="19" customFormat="false" ht="12.8" hidden="false" customHeight="false" outlineLevel="0" collapsed="false">
      <c r="B19" s="17" t="s">
        <v>10112</v>
      </c>
      <c r="C19" s="17" t="s">
        <v>9576</v>
      </c>
      <c r="D19" s="17" t="n">
        <v>1</v>
      </c>
      <c r="E19" s="20" t="n">
        <v>392.62</v>
      </c>
      <c r="F19" s="17"/>
      <c r="G19" s="20"/>
      <c r="H19" s="17" t="n">
        <v>0</v>
      </c>
      <c r="I19" s="20" t="n">
        <v>0</v>
      </c>
      <c r="J19" s="23" t="n">
        <v>1</v>
      </c>
      <c r="K19" s="24" t="n">
        <v>300</v>
      </c>
      <c r="L19" s="23" t="n">
        <v>1</v>
      </c>
      <c r="M19" s="24" t="n">
        <v>300</v>
      </c>
      <c r="N19" s="17" t="n">
        <v>1</v>
      </c>
      <c r="O19" s="20" t="n">
        <v>600</v>
      </c>
    </row>
    <row r="20" customFormat="false" ht="12.8" hidden="false" customHeight="false" outlineLevel="0" collapsed="false">
      <c r="B20" s="17" t="s">
        <v>18396</v>
      </c>
      <c r="C20" s="17" t="s">
        <v>9576</v>
      </c>
      <c r="D20" s="17" t="n">
        <v>6</v>
      </c>
      <c r="E20" s="20" t="n">
        <v>2080.2</v>
      </c>
      <c r="F20" s="17"/>
      <c r="G20" s="20"/>
      <c r="H20" s="17" t="n">
        <v>0</v>
      </c>
      <c r="I20" s="20" t="n">
        <v>0</v>
      </c>
      <c r="J20" s="23" t="n">
        <v>6</v>
      </c>
      <c r="K20" s="24" t="n">
        <v>1800</v>
      </c>
      <c r="L20" s="23" t="n">
        <v>6</v>
      </c>
      <c r="M20" s="24" t="n">
        <v>1800</v>
      </c>
      <c r="N20" s="17" t="n">
        <v>6</v>
      </c>
      <c r="O20" s="20" t="n">
        <v>3600</v>
      </c>
    </row>
    <row r="21" customFormat="false" ht="12.8" hidden="false" customHeight="false" outlineLevel="0" collapsed="false">
      <c r="B21" s="17" t="s">
        <v>10141</v>
      </c>
      <c r="C21" s="17" t="s">
        <v>9576</v>
      </c>
      <c r="D21" s="17" t="n">
        <v>70</v>
      </c>
      <c r="E21" s="20" t="n">
        <v>21054.6</v>
      </c>
      <c r="F21" s="17"/>
      <c r="G21" s="20"/>
      <c r="H21" s="17" t="n">
        <v>0</v>
      </c>
      <c r="I21" s="20" t="n">
        <v>0</v>
      </c>
      <c r="J21" s="23" t="n">
        <v>70</v>
      </c>
      <c r="K21" s="24" t="n">
        <v>21000</v>
      </c>
      <c r="L21" s="23" t="n">
        <v>70</v>
      </c>
      <c r="M21" s="24" t="n">
        <v>21000</v>
      </c>
      <c r="N21" s="17" t="n">
        <v>70</v>
      </c>
      <c r="O21" s="20" t="n">
        <v>42000</v>
      </c>
    </row>
    <row r="22" customFormat="false" ht="12.8" hidden="false" customHeight="false" outlineLevel="0" collapsed="false">
      <c r="B22" s="17" t="s">
        <v>18397</v>
      </c>
      <c r="C22" s="17" t="s">
        <v>9576</v>
      </c>
      <c r="D22" s="17" t="n">
        <v>14</v>
      </c>
      <c r="E22" s="20" t="n">
        <v>10802.4</v>
      </c>
      <c r="F22" s="17"/>
      <c r="G22" s="20"/>
      <c r="H22" s="17" t="n">
        <v>0</v>
      </c>
      <c r="I22" s="20" t="n">
        <v>0</v>
      </c>
      <c r="J22" s="23" t="n">
        <v>14</v>
      </c>
      <c r="K22" s="24" t="n">
        <v>2100</v>
      </c>
      <c r="L22" s="23" t="n">
        <v>14</v>
      </c>
      <c r="M22" s="24" t="n">
        <v>4200</v>
      </c>
      <c r="N22" s="17" t="n">
        <v>14</v>
      </c>
      <c r="O22" s="20" t="n">
        <v>6300</v>
      </c>
    </row>
    <row r="23" customFormat="false" ht="12.8" hidden="false" customHeight="false" outlineLevel="0" collapsed="false">
      <c r="B23" s="17" t="s">
        <v>7354</v>
      </c>
      <c r="C23" s="17" t="s">
        <v>7355</v>
      </c>
      <c r="D23" s="17" t="n">
        <v>21</v>
      </c>
      <c r="E23" s="20" t="n">
        <v>16203.6</v>
      </c>
      <c r="F23" s="17"/>
      <c r="G23" s="20"/>
      <c r="H23" s="17" t="n">
        <v>0</v>
      </c>
      <c r="I23" s="20" t="n">
        <v>0</v>
      </c>
      <c r="J23" s="23" t="n">
        <v>21</v>
      </c>
      <c r="K23" s="24" t="n">
        <v>3150</v>
      </c>
      <c r="L23" s="23" t="n">
        <v>21</v>
      </c>
      <c r="M23" s="24" t="n">
        <v>6300</v>
      </c>
      <c r="N23" s="17" t="n">
        <v>21</v>
      </c>
      <c r="O23" s="20" t="n">
        <v>9450</v>
      </c>
    </row>
    <row r="24" customFormat="false" ht="12.8" hidden="false" customHeight="false" outlineLevel="0" collapsed="false">
      <c r="B24" s="17" t="s">
        <v>18395</v>
      </c>
      <c r="C24" s="17" t="s">
        <v>7355</v>
      </c>
      <c r="D24" s="17" t="n">
        <v>20</v>
      </c>
      <c r="E24" s="20" t="n">
        <v>15432</v>
      </c>
      <c r="F24" s="17"/>
      <c r="G24" s="20"/>
      <c r="H24" s="17" t="n">
        <v>0</v>
      </c>
      <c r="I24" s="20" t="n">
        <v>0</v>
      </c>
      <c r="J24" s="23" t="n">
        <v>20</v>
      </c>
      <c r="K24" s="24" t="n">
        <v>3000</v>
      </c>
      <c r="L24" s="23" t="n">
        <v>20</v>
      </c>
      <c r="M24" s="24" t="n">
        <v>6000</v>
      </c>
      <c r="N24" s="17" t="n">
        <v>20</v>
      </c>
      <c r="O24" s="20" t="n">
        <v>9000</v>
      </c>
    </row>
    <row r="25" customFormat="false" ht="12.8" hidden="false" customHeight="false" outlineLevel="0" collapsed="false">
      <c r="B25" s="17" t="s">
        <v>590</v>
      </c>
      <c r="C25" s="17" t="s">
        <v>430</v>
      </c>
      <c r="D25" s="17" t="n">
        <v>18</v>
      </c>
      <c r="E25" s="20" t="n">
        <v>14818.1</v>
      </c>
      <c r="F25" s="17"/>
      <c r="G25" s="20"/>
      <c r="H25" s="17" t="n">
        <v>0</v>
      </c>
      <c r="I25" s="20" t="n">
        <v>0</v>
      </c>
      <c r="J25" s="23" t="n">
        <v>18</v>
      </c>
      <c r="K25" s="24" t="n">
        <v>0</v>
      </c>
      <c r="L25" s="23" t="n">
        <v>2</v>
      </c>
      <c r="M25" s="24" t="n">
        <v>2907.7</v>
      </c>
      <c r="N25" s="17" t="n">
        <v>18</v>
      </c>
      <c r="O25" s="20" t="n">
        <v>2907.7</v>
      </c>
    </row>
    <row r="26" customFormat="false" ht="12.8" hidden="false" customHeight="false" outlineLevel="0" collapsed="false">
      <c r="B26" s="17" t="s">
        <v>799</v>
      </c>
      <c r="C26" s="17" t="s">
        <v>430</v>
      </c>
      <c r="D26" s="17" t="n">
        <v>192</v>
      </c>
      <c r="E26" s="20" t="n">
        <v>122025.28</v>
      </c>
      <c r="F26" s="17"/>
      <c r="G26" s="20"/>
      <c r="H26" s="17" t="n">
        <v>190</v>
      </c>
      <c r="I26" s="20" t="n">
        <v>120770.72</v>
      </c>
      <c r="J26" s="23" t="n">
        <v>192</v>
      </c>
      <c r="K26" s="24" t="n">
        <v>1650</v>
      </c>
      <c r="L26" s="23" t="n">
        <v>192</v>
      </c>
      <c r="M26" s="24" t="n">
        <v>230375.36</v>
      </c>
      <c r="N26" s="17" t="n">
        <v>192</v>
      </c>
      <c r="O26" s="20" t="n">
        <v>232025.36</v>
      </c>
    </row>
    <row r="27" customFormat="false" ht="12.8" hidden="false" customHeight="false" outlineLevel="0" collapsed="false">
      <c r="B27" s="17" t="s">
        <v>18400</v>
      </c>
      <c r="C27" s="17" t="s">
        <v>430</v>
      </c>
      <c r="D27" s="17" t="n">
        <v>359</v>
      </c>
      <c r="E27" s="20" t="n">
        <v>209181.6</v>
      </c>
      <c r="F27" s="17"/>
      <c r="G27" s="20"/>
      <c r="H27" s="17" t="n">
        <v>327</v>
      </c>
      <c r="I27" s="20" t="n">
        <v>184490.4</v>
      </c>
      <c r="J27" s="23" t="n">
        <v>359</v>
      </c>
      <c r="K27" s="24" t="n">
        <v>14700</v>
      </c>
      <c r="L27" s="23" t="n">
        <v>359</v>
      </c>
      <c r="M27" s="24" t="n">
        <v>356840.16</v>
      </c>
      <c r="N27" s="17" t="n">
        <v>359</v>
      </c>
      <c r="O27" s="20" t="n">
        <v>371540.16</v>
      </c>
    </row>
    <row r="28" customFormat="false" ht="12.8" hidden="false" customHeight="false" outlineLevel="0" collapsed="false">
      <c r="B28" s="17" t="s">
        <v>1054</v>
      </c>
      <c r="C28" s="17" t="s">
        <v>430</v>
      </c>
      <c r="D28" s="17" t="n">
        <v>36</v>
      </c>
      <c r="E28" s="20" t="n">
        <v>3924.18</v>
      </c>
      <c r="F28" s="17"/>
      <c r="G28" s="20"/>
      <c r="H28" s="17" t="n">
        <v>36</v>
      </c>
      <c r="I28" s="20" t="n">
        <v>3924.18</v>
      </c>
      <c r="J28" s="23" t="n">
        <v>36</v>
      </c>
      <c r="K28" s="24" t="n">
        <v>5400</v>
      </c>
      <c r="L28" s="23" t="n">
        <v>36</v>
      </c>
      <c r="M28" s="24" t="n">
        <v>10800</v>
      </c>
      <c r="N28" s="17" t="n">
        <v>36</v>
      </c>
      <c r="O28" s="20" t="n">
        <v>16200</v>
      </c>
    </row>
    <row r="29" customFormat="false" ht="12.8" hidden="false" customHeight="false" outlineLevel="0" collapsed="false">
      <c r="B29" s="17" t="s">
        <v>11565</v>
      </c>
      <c r="C29" s="17" t="s">
        <v>11566</v>
      </c>
      <c r="D29" s="17" t="n">
        <v>370</v>
      </c>
      <c r="E29" s="20" t="n">
        <v>235194.89</v>
      </c>
      <c r="F29" s="17"/>
      <c r="G29" s="20"/>
      <c r="H29" s="17" t="n">
        <v>202</v>
      </c>
      <c r="I29" s="20" t="n">
        <v>146993.56</v>
      </c>
      <c r="J29" s="23" t="n">
        <v>370</v>
      </c>
      <c r="K29" s="24" t="n">
        <v>64700</v>
      </c>
      <c r="L29" s="23" t="n">
        <v>370</v>
      </c>
      <c r="M29" s="24" t="n">
        <v>122800</v>
      </c>
      <c r="N29" s="17" t="n">
        <v>370</v>
      </c>
      <c r="O29" s="20" t="n">
        <v>187500</v>
      </c>
    </row>
    <row r="30" customFormat="false" ht="12.8" hidden="false" customHeight="false" outlineLevel="0" collapsed="false">
      <c r="B30" s="17" t="s">
        <v>11720</v>
      </c>
      <c r="C30" s="17" t="s">
        <v>11566</v>
      </c>
      <c r="D30" s="17" t="n">
        <v>48</v>
      </c>
      <c r="E30" s="20" t="n">
        <v>6896.11</v>
      </c>
      <c r="F30" s="17"/>
      <c r="G30" s="20"/>
      <c r="H30" s="17" t="n">
        <v>48</v>
      </c>
      <c r="I30" s="20" t="n">
        <v>6896.11</v>
      </c>
      <c r="J30" s="23" t="n">
        <v>48</v>
      </c>
      <c r="K30" s="24" t="n">
        <v>7200</v>
      </c>
      <c r="L30" s="23" t="n">
        <v>48</v>
      </c>
      <c r="M30" s="24" t="n">
        <v>14400</v>
      </c>
      <c r="N30" s="17" t="n">
        <v>48</v>
      </c>
      <c r="O30" s="20" t="n">
        <v>21600</v>
      </c>
    </row>
    <row r="31" customFormat="false" ht="12.8" hidden="false" customHeight="false" outlineLevel="0" collapsed="false">
      <c r="B31" s="17" t="s">
        <v>12263</v>
      </c>
      <c r="C31" s="17" t="s">
        <v>11566</v>
      </c>
      <c r="D31" s="17" t="n">
        <v>131</v>
      </c>
      <c r="E31" s="20" t="n">
        <v>40047.4</v>
      </c>
      <c r="F31" s="17"/>
      <c r="G31" s="20"/>
      <c r="H31" s="17" t="n">
        <v>131</v>
      </c>
      <c r="I31" s="20" t="n">
        <v>40047.4</v>
      </c>
      <c r="J31" s="23" t="n">
        <v>131</v>
      </c>
      <c r="K31" s="24" t="n">
        <v>19650</v>
      </c>
      <c r="L31" s="23" t="n">
        <v>131</v>
      </c>
      <c r="M31" s="24" t="n">
        <v>39300</v>
      </c>
      <c r="N31" s="17" t="n">
        <v>131</v>
      </c>
      <c r="O31" s="20" t="n">
        <v>58950</v>
      </c>
    </row>
    <row r="32" customFormat="false" ht="12.8" hidden="false" customHeight="false" outlineLevel="0" collapsed="false">
      <c r="B32" s="17" t="s">
        <v>14091</v>
      </c>
      <c r="C32" s="25" t="s">
        <v>14050</v>
      </c>
      <c r="D32" s="17" t="n">
        <v>181</v>
      </c>
      <c r="E32" s="20" t="n">
        <v>117827.87</v>
      </c>
      <c r="F32" s="17"/>
      <c r="G32" s="20"/>
      <c r="H32" s="17" t="n">
        <v>174</v>
      </c>
      <c r="I32" s="20" t="n">
        <v>113803.37</v>
      </c>
      <c r="J32" s="23" t="n">
        <v>181</v>
      </c>
      <c r="K32" s="24" t="n">
        <v>27150</v>
      </c>
      <c r="L32" s="23" t="n">
        <v>181</v>
      </c>
      <c r="M32" s="24" t="n">
        <v>54300</v>
      </c>
      <c r="N32" s="17" t="n">
        <v>181</v>
      </c>
      <c r="O32" s="20" t="n">
        <v>81450</v>
      </c>
    </row>
    <row r="33" customFormat="false" ht="12.8" hidden="false" customHeight="false" outlineLevel="0" collapsed="false">
      <c r="B33" s="17" t="s">
        <v>14717</v>
      </c>
      <c r="C33" s="17" t="s">
        <v>14050</v>
      </c>
      <c r="D33" s="17" t="n">
        <v>94</v>
      </c>
      <c r="E33" s="20" t="n">
        <v>36906.28</v>
      </c>
      <c r="F33" s="17"/>
      <c r="G33" s="20"/>
      <c r="H33" s="17" t="n">
        <v>0</v>
      </c>
      <c r="I33" s="20" t="n">
        <v>0</v>
      </c>
      <c r="J33" s="23" t="n">
        <v>94</v>
      </c>
      <c r="K33" s="24" t="n">
        <v>28200</v>
      </c>
      <c r="L33" s="23" t="n">
        <v>94</v>
      </c>
      <c r="M33" s="24" t="n">
        <v>28200</v>
      </c>
      <c r="N33" s="17" t="n">
        <v>94</v>
      </c>
      <c r="O33" s="20" t="n">
        <v>56400</v>
      </c>
    </row>
    <row r="34" customFormat="false" ht="12.8" hidden="false" customHeight="false" outlineLevel="0" collapsed="false">
      <c r="B34" s="17" t="s">
        <v>2665</v>
      </c>
      <c r="C34" s="17" t="s">
        <v>2630</v>
      </c>
      <c r="D34" s="17" t="n">
        <v>59</v>
      </c>
      <c r="E34" s="20" t="n">
        <v>37009.52</v>
      </c>
      <c r="F34" s="17"/>
      <c r="G34" s="20"/>
      <c r="H34" s="17" t="n">
        <v>59</v>
      </c>
      <c r="I34" s="20" t="n">
        <v>37009.52</v>
      </c>
      <c r="J34" s="23" t="n">
        <v>59</v>
      </c>
      <c r="K34" s="24" t="n">
        <v>0</v>
      </c>
      <c r="L34" s="23" t="n">
        <v>59</v>
      </c>
      <c r="M34" s="24" t="n">
        <v>74019.04</v>
      </c>
      <c r="N34" s="17" t="n">
        <v>59</v>
      </c>
      <c r="O34" s="20" t="n">
        <v>74019.04</v>
      </c>
    </row>
    <row r="35" customFormat="false" ht="12.8" hidden="false" customHeight="false" outlineLevel="0" collapsed="false">
      <c r="B35" s="17" t="s">
        <v>18390</v>
      </c>
      <c r="C35" s="17" t="s">
        <v>2630</v>
      </c>
      <c r="D35" s="17" t="n">
        <v>53</v>
      </c>
      <c r="E35" s="20" t="n">
        <v>14025.51</v>
      </c>
      <c r="F35" s="17"/>
      <c r="G35" s="20"/>
      <c r="H35" s="17" t="n">
        <v>0</v>
      </c>
      <c r="I35" s="20" t="n">
        <v>0</v>
      </c>
      <c r="J35" s="23" t="n">
        <v>53</v>
      </c>
      <c r="K35" s="24" t="n">
        <v>12750</v>
      </c>
      <c r="L35" s="23" t="n">
        <v>53</v>
      </c>
      <c r="M35" s="24" t="n">
        <v>15900</v>
      </c>
      <c r="N35" s="17" t="n">
        <v>53</v>
      </c>
      <c r="O35" s="20" t="n">
        <v>28650</v>
      </c>
    </row>
    <row r="36" customFormat="false" ht="12.8" hidden="false" customHeight="false" outlineLevel="0" collapsed="false">
      <c r="B36" s="17" t="s">
        <v>3317</v>
      </c>
      <c r="C36" s="17" t="s">
        <v>3249</v>
      </c>
      <c r="D36" s="17" t="n">
        <v>180</v>
      </c>
      <c r="E36" s="20" t="n">
        <v>65187.6</v>
      </c>
      <c r="F36" s="17"/>
      <c r="G36" s="20"/>
      <c r="H36" s="17" t="n">
        <v>0</v>
      </c>
      <c r="I36" s="20" t="n">
        <v>0</v>
      </c>
      <c r="J36" s="23" t="n">
        <v>180</v>
      </c>
      <c r="K36" s="24" t="n">
        <v>50000</v>
      </c>
      <c r="L36" s="23" t="n">
        <v>180</v>
      </c>
      <c r="M36" s="24" t="n">
        <v>70000</v>
      </c>
      <c r="N36" s="17" t="n">
        <v>180</v>
      </c>
      <c r="O36" s="20" t="n">
        <v>120000</v>
      </c>
    </row>
    <row r="37" customFormat="false" ht="12.8" hidden="false" customHeight="false" outlineLevel="0" collapsed="false">
      <c r="B37" s="17" t="s">
        <v>4301</v>
      </c>
      <c r="C37" s="17" t="s">
        <v>3249</v>
      </c>
      <c r="D37" s="17" t="n">
        <v>153</v>
      </c>
      <c r="E37" s="20" t="n">
        <v>43670.65</v>
      </c>
      <c r="F37" s="17"/>
      <c r="G37" s="20"/>
      <c r="H37" s="17" t="n">
        <v>148</v>
      </c>
      <c r="I37" s="20" t="n">
        <v>42622.9</v>
      </c>
      <c r="J37" s="23" t="n">
        <v>153</v>
      </c>
      <c r="K37" s="24" t="n">
        <v>22950</v>
      </c>
      <c r="L37" s="23" t="n">
        <v>153</v>
      </c>
      <c r="M37" s="24" t="n">
        <v>45900</v>
      </c>
      <c r="N37" s="17" t="n">
        <v>153</v>
      </c>
      <c r="O37" s="20" t="n">
        <v>68850</v>
      </c>
    </row>
    <row r="38" customFormat="false" ht="12.8" hidden="false" customHeight="false" outlineLevel="0" collapsed="false">
      <c r="B38" s="17" t="s">
        <v>18398</v>
      </c>
      <c r="C38" s="17" t="s">
        <v>3249</v>
      </c>
      <c r="D38" s="17" t="n">
        <v>58</v>
      </c>
      <c r="E38" s="20" t="n">
        <v>39976.84</v>
      </c>
      <c r="F38" s="17"/>
      <c r="G38" s="20"/>
      <c r="H38" s="17" t="n">
        <v>58</v>
      </c>
      <c r="I38" s="20" t="n">
        <v>39976.84</v>
      </c>
      <c r="J38" s="23" t="n">
        <v>58</v>
      </c>
      <c r="K38" s="24" t="n">
        <v>8700</v>
      </c>
      <c r="L38" s="23" t="n">
        <v>58</v>
      </c>
      <c r="M38" s="24" t="n">
        <v>17400</v>
      </c>
      <c r="N38" s="17" t="n">
        <v>58</v>
      </c>
      <c r="O38" s="20" t="n">
        <v>26100</v>
      </c>
    </row>
    <row r="39" customFormat="false" ht="12.8" hidden="false" customHeight="false" outlineLevel="0" collapsed="false">
      <c r="B39" s="17" t="s">
        <v>18399</v>
      </c>
      <c r="C39" s="17" t="s">
        <v>3249</v>
      </c>
      <c r="D39" s="17" t="n">
        <v>117</v>
      </c>
      <c r="E39" s="20" t="n">
        <v>84688.56</v>
      </c>
      <c r="F39" s="17"/>
      <c r="G39" s="20"/>
      <c r="H39" s="17" t="n">
        <v>117</v>
      </c>
      <c r="I39" s="20" t="n">
        <v>84688.56</v>
      </c>
      <c r="J39" s="23" t="n">
        <v>117</v>
      </c>
      <c r="K39" s="24" t="n">
        <v>17550</v>
      </c>
      <c r="L39" s="23" t="n">
        <v>117</v>
      </c>
      <c r="M39" s="24" t="n">
        <v>35100</v>
      </c>
      <c r="N39" s="17" t="n">
        <v>117</v>
      </c>
      <c r="O39" s="20" t="n">
        <v>52650</v>
      </c>
    </row>
    <row r="40" customFormat="false" ht="12.8" hidden="false" customHeight="false" outlineLevel="0" collapsed="false">
      <c r="B40" s="17" t="s">
        <v>18393</v>
      </c>
      <c r="C40" s="17" t="s">
        <v>7894</v>
      </c>
      <c r="D40" s="17" t="n">
        <v>193</v>
      </c>
      <c r="E40" s="20" t="n">
        <v>147619.92</v>
      </c>
      <c r="F40" s="17"/>
      <c r="G40" s="20"/>
      <c r="H40" s="17" t="n">
        <v>193</v>
      </c>
      <c r="I40" s="20" t="n">
        <v>147619.92</v>
      </c>
      <c r="J40" s="23" t="n">
        <v>193</v>
      </c>
      <c r="K40" s="24" t="n">
        <v>27600</v>
      </c>
      <c r="L40" s="23" t="n">
        <v>193</v>
      </c>
      <c r="M40" s="24" t="n">
        <v>66491.04</v>
      </c>
      <c r="N40" s="17" t="n">
        <v>193</v>
      </c>
      <c r="O40" s="20" t="n">
        <v>94091.04</v>
      </c>
    </row>
    <row r="41" customFormat="false" ht="12.8" hidden="false" customHeight="false" outlineLevel="0" collapsed="false">
      <c r="B41" s="17" t="s">
        <v>18394</v>
      </c>
      <c r="C41" s="17" t="s">
        <v>7894</v>
      </c>
      <c r="D41" s="17" t="n">
        <v>104</v>
      </c>
      <c r="E41" s="20" t="n">
        <v>29224.77</v>
      </c>
      <c r="F41" s="17"/>
      <c r="G41" s="20"/>
      <c r="H41" s="17" t="n">
        <v>104</v>
      </c>
      <c r="I41" s="20" t="n">
        <v>29224.77</v>
      </c>
      <c r="J41" s="23" t="n">
        <v>104</v>
      </c>
      <c r="K41" s="24" t="n">
        <v>10950</v>
      </c>
      <c r="L41" s="23" t="n">
        <v>104</v>
      </c>
      <c r="M41" s="24" t="n">
        <v>60791.36</v>
      </c>
      <c r="N41" s="17" t="n">
        <v>104</v>
      </c>
      <c r="O41" s="20" t="n">
        <v>71741.36</v>
      </c>
    </row>
    <row r="42" customFormat="false" ht="12.8" hidden="false" customHeight="false" outlineLevel="0" collapsed="false">
      <c r="B42" s="17" t="s">
        <v>8383</v>
      </c>
      <c r="C42" s="17" t="s">
        <v>7894</v>
      </c>
      <c r="D42" s="17" t="n">
        <v>2</v>
      </c>
      <c r="E42" s="20" t="n">
        <v>90</v>
      </c>
      <c r="F42" s="17"/>
      <c r="G42" s="20"/>
      <c r="H42" s="17" t="n">
        <v>2</v>
      </c>
      <c r="I42" s="20" t="n">
        <v>90</v>
      </c>
      <c r="J42" s="23" t="n">
        <v>2</v>
      </c>
      <c r="K42" s="24" t="n">
        <v>300</v>
      </c>
      <c r="L42" s="23" t="n">
        <v>2</v>
      </c>
      <c r="M42" s="24" t="n">
        <v>600</v>
      </c>
      <c r="N42" s="17" t="n">
        <v>2</v>
      </c>
      <c r="O42" s="20" t="n">
        <v>900</v>
      </c>
    </row>
    <row r="43" customFormat="false" ht="12.8" hidden="false" customHeight="false" outlineLevel="0" collapsed="false">
      <c r="B43" s="17" t="s">
        <v>13092</v>
      </c>
      <c r="C43" s="17" t="s">
        <v>13087</v>
      </c>
      <c r="D43" s="17" t="n">
        <v>21</v>
      </c>
      <c r="E43" s="20" t="n">
        <v>16203.6</v>
      </c>
      <c r="F43" s="17"/>
      <c r="G43" s="20"/>
      <c r="H43" s="17" t="n">
        <v>21</v>
      </c>
      <c r="I43" s="20" t="n">
        <v>16203.6</v>
      </c>
      <c r="J43" s="23" t="n">
        <v>21</v>
      </c>
      <c r="K43" s="24" t="n">
        <v>3150</v>
      </c>
      <c r="L43" s="23" t="n">
        <v>21</v>
      </c>
      <c r="M43" s="24" t="n">
        <v>6300</v>
      </c>
      <c r="N43" s="17" t="n">
        <v>21</v>
      </c>
      <c r="O43" s="20" t="n">
        <v>9450</v>
      </c>
    </row>
    <row r="44" customFormat="false" ht="12.8" hidden="false" customHeight="false" outlineLevel="0" collapsed="false">
      <c r="B44" s="17" t="s">
        <v>15780</v>
      </c>
      <c r="C44" s="17" t="s">
        <v>15759</v>
      </c>
      <c r="D44" s="17" t="n">
        <v>4</v>
      </c>
      <c r="E44" s="20" t="n">
        <v>838.2</v>
      </c>
      <c r="F44" s="17"/>
      <c r="G44" s="20"/>
      <c r="H44" s="17" t="n">
        <v>0</v>
      </c>
      <c r="I44" s="20" t="n">
        <v>0</v>
      </c>
      <c r="J44" s="23" t="n">
        <v>4</v>
      </c>
      <c r="K44" s="24" t="n">
        <v>600</v>
      </c>
      <c r="L44" s="23" t="n">
        <v>4</v>
      </c>
      <c r="M44" s="24" t="n">
        <v>1200</v>
      </c>
      <c r="N44" s="17" t="n">
        <v>4</v>
      </c>
      <c r="O44" s="20" t="n">
        <v>1800</v>
      </c>
    </row>
    <row r="45" customFormat="false" ht="12.8" hidden="false" customHeight="false" outlineLevel="0" collapsed="false">
      <c r="B45" s="17" t="s">
        <v>18392</v>
      </c>
      <c r="C45" s="17" t="s">
        <v>15759</v>
      </c>
      <c r="D45" s="17" t="n">
        <v>2</v>
      </c>
      <c r="E45" s="20" t="n">
        <v>601.56</v>
      </c>
      <c r="F45" s="17"/>
      <c r="G45" s="20"/>
      <c r="H45" s="17" t="n">
        <v>0</v>
      </c>
      <c r="I45" s="20" t="n">
        <v>0</v>
      </c>
      <c r="J45" s="23" t="n">
        <v>2</v>
      </c>
      <c r="K45" s="24" t="n">
        <v>600</v>
      </c>
      <c r="L45" s="23" t="n">
        <v>2</v>
      </c>
      <c r="M45" s="24" t="n">
        <v>600</v>
      </c>
      <c r="N45" s="17" t="n">
        <v>2</v>
      </c>
      <c r="O45" s="20" t="n">
        <v>1200</v>
      </c>
    </row>
    <row r="46" customFormat="false" ht="12.8" hidden="false" customHeight="false" outlineLevel="0" collapsed="false">
      <c r="B46" s="17" t="s">
        <v>15902</v>
      </c>
      <c r="C46" s="17" t="s">
        <v>15759</v>
      </c>
      <c r="D46" s="17" t="n">
        <v>25</v>
      </c>
      <c r="E46" s="20" t="n">
        <v>18001.36</v>
      </c>
      <c r="F46" s="17"/>
      <c r="G46" s="20"/>
      <c r="H46" s="17" t="n">
        <v>25</v>
      </c>
      <c r="I46" s="20" t="n">
        <v>18001.36</v>
      </c>
      <c r="J46" s="23" t="n">
        <v>25</v>
      </c>
      <c r="K46" s="24" t="n">
        <v>3750</v>
      </c>
      <c r="L46" s="23" t="n">
        <v>25</v>
      </c>
      <c r="M46" s="24" t="n">
        <v>7500</v>
      </c>
      <c r="N46" s="17" t="n">
        <v>25</v>
      </c>
      <c r="O46" s="20" t="n">
        <v>11250</v>
      </c>
    </row>
    <row r="47" customFormat="false" ht="12.8" hidden="false" customHeight="false" outlineLevel="0" collapsed="false">
      <c r="B47" s="17" t="s">
        <v>18391</v>
      </c>
      <c r="C47" s="17" t="s">
        <v>13286</v>
      </c>
      <c r="D47" s="17" t="n">
        <v>114</v>
      </c>
      <c r="E47" s="20" t="n">
        <v>29909.88</v>
      </c>
      <c r="F47" s="17"/>
      <c r="G47" s="20"/>
      <c r="H47" s="17" t="n">
        <v>0</v>
      </c>
      <c r="I47" s="20" t="n">
        <v>0</v>
      </c>
      <c r="J47" s="23" t="n">
        <v>114</v>
      </c>
      <c r="K47" s="24" t="n">
        <v>27000</v>
      </c>
      <c r="L47" s="23" t="n">
        <v>114</v>
      </c>
      <c r="M47" s="24" t="n">
        <v>34200</v>
      </c>
      <c r="N47" s="17" t="n">
        <v>114</v>
      </c>
      <c r="O47" s="20" t="n">
        <v>61200</v>
      </c>
    </row>
    <row r="48" customFormat="false" ht="12.8" hidden="false" customHeight="false" outlineLevel="0" collapsed="false">
      <c r="B48" s="17" t="s">
        <v>18280</v>
      </c>
      <c r="C48" s="17" t="s">
        <v>5539</v>
      </c>
      <c r="D48" s="17" t="n">
        <v>15</v>
      </c>
      <c r="E48" s="20" t="n">
        <v>4511.7</v>
      </c>
      <c r="F48" s="17"/>
      <c r="G48" s="20"/>
      <c r="H48" s="17" t="n">
        <v>0</v>
      </c>
      <c r="I48" s="20" t="n">
        <v>0</v>
      </c>
      <c r="J48" s="23" t="n">
        <v>15</v>
      </c>
      <c r="K48" s="24" t="n">
        <v>4500</v>
      </c>
      <c r="L48" s="23" t="n">
        <v>15</v>
      </c>
      <c r="M48" s="24" t="n">
        <v>4500</v>
      </c>
      <c r="N48" s="17" t="n">
        <v>15</v>
      </c>
      <c r="O48" s="20" t="n">
        <v>9000</v>
      </c>
    </row>
    <row r="49" customFormat="false" ht="12.8" hidden="false" customHeight="false" outlineLevel="0" collapsed="false">
      <c r="B49" s="17" t="s">
        <v>5560</v>
      </c>
      <c r="C49" s="17" t="s">
        <v>5539</v>
      </c>
      <c r="D49" s="17" t="n">
        <v>31</v>
      </c>
      <c r="E49" s="20" t="n">
        <v>12171.22</v>
      </c>
      <c r="F49" s="17"/>
      <c r="G49" s="20"/>
      <c r="H49" s="17" t="n">
        <v>0</v>
      </c>
      <c r="I49" s="20" t="n">
        <v>0</v>
      </c>
      <c r="J49" s="23" t="n">
        <v>31</v>
      </c>
      <c r="K49" s="24" t="n">
        <v>9300</v>
      </c>
      <c r="L49" s="23" t="n">
        <v>31</v>
      </c>
      <c r="M49" s="24" t="n">
        <v>9300</v>
      </c>
      <c r="N49" s="17" t="n">
        <v>31</v>
      </c>
      <c r="O49" s="20" t="n">
        <v>18600</v>
      </c>
    </row>
    <row r="50" customFormat="false" ht="12.8" hidden="false" customHeight="false" outlineLevel="0" collapsed="false">
      <c r="B50" s="26" t="s">
        <v>18401</v>
      </c>
      <c r="C50" s="17"/>
      <c r="D50" s="18" t="n">
        <f aca="false">SUM(D9:D49)</f>
        <v>3694</v>
      </c>
      <c r="E50" s="19" t="n">
        <f aca="false">SUM(E9:E49)</f>
        <v>1937551.67</v>
      </c>
      <c r="F50" s="18" t="n">
        <f aca="false">SUM(F9:F49)</f>
        <v>0</v>
      </c>
      <c r="G50" s="19" t="n">
        <f aca="false">SUM(G9:G49)</f>
        <v>0</v>
      </c>
      <c r="H50" s="18" t="n">
        <f aca="false">SUM(H9:H49)</f>
        <v>2275</v>
      </c>
      <c r="I50" s="19" t="n">
        <f aca="false">SUM(I9:I49)</f>
        <v>1266082.23</v>
      </c>
      <c r="J50" s="21" t="n">
        <f aca="false">SUM(J9:J49)</f>
        <v>3694</v>
      </c>
      <c r="K50" s="22" t="n">
        <f aca="false">SUM(K9:K49)</f>
        <v>568900</v>
      </c>
      <c r="L50" s="21" t="n">
        <f aca="false">SUM(L9:L49)</f>
        <v>3678</v>
      </c>
      <c r="M50" s="22" t="n">
        <f aca="false">SUM(M9:M49)</f>
        <v>1649924.66</v>
      </c>
      <c r="N50" s="18" t="n">
        <f aca="false">SUM(N9:N49)</f>
        <v>3694</v>
      </c>
      <c r="O50" s="19" t="n">
        <f aca="false">SUM(O9:O49)</f>
        <v>2218824.66</v>
      </c>
    </row>
    <row r="51" customFormat="false" ht="12.8" hidden="false" customHeight="false" outlineLevel="0" collapsed="false">
      <c r="B51" s="27"/>
      <c r="C51" s="28"/>
      <c r="D51" s="28"/>
      <c r="E51" s="29"/>
      <c r="F51" s="28"/>
      <c r="G51" s="29"/>
      <c r="H51" s="28"/>
      <c r="I51" s="29"/>
      <c r="J51" s="30" t="n">
        <f aca="false">SUBTOTAL(9,J9:J49)</f>
        <v>3694</v>
      </c>
      <c r="K51" s="29" t="n">
        <f aca="false">SUBTOTAL(9,K9:K49)</f>
        <v>568900</v>
      </c>
      <c r="L51" s="30" t="n">
        <f aca="false">SUBTOTAL(9,L9:L49)</f>
        <v>3678</v>
      </c>
      <c r="M51" s="29" t="n">
        <f aca="false">SUBTOTAL(9,M9:M49)</f>
        <v>1649924.66</v>
      </c>
      <c r="N51" s="30" t="n">
        <f aca="false">SUBTOTAL(9,N9:N49)</f>
        <v>3694</v>
      </c>
      <c r="O51" s="31" t="n">
        <f aca="false">SUBTOTAL(9,O9:O49)</f>
        <v>2218824.66</v>
      </c>
    </row>
    <row r="53" customFormat="false" ht="12.8" hidden="false" customHeight="false" outlineLevel="0" collapsed="false">
      <c r="O53" s="11"/>
    </row>
  </sheetData>
  <autoFilter ref="B8:C50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2023-09-28T10:24:10Z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