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7" activeTab="7"/>
  </bookViews>
  <sheets>
    <sheet name="procv BSIA" sheetId="1" state="hidden" r:id="rId2"/>
    <sheet name="Gerais" sheetId="2" state="hidden" r:id="rId3"/>
    <sheet name="SCa" sheetId="3" state="hidden" r:id="rId4"/>
    <sheet name="SCb" sheetId="4" state="hidden" r:id="rId5"/>
    <sheet name="Pacotes" sheetId="5" state="hidden" r:id="rId6"/>
    <sheet name="Prêmios" sheetId="6" state="hidden" r:id="rId7"/>
    <sheet name="Total_procv" sheetId="7" state="hidden" r:id="rId8"/>
    <sheet name="Total" sheetId="8" state="visible" r:id="rId9"/>
  </sheets>
  <definedNames>
    <definedName function="false" hidden="true" localSheetId="7" name="_xlnm._FilterDatabase" vbProcedure="false">Total!$B$8:$C$66</definedName>
    <definedName function="false" hidden="false" name="bsia" vbProcedure="false">'procv BSIA'!$A$1:$G$18025</definedName>
    <definedName function="false" hidden="false" name="gera" vbProcedure="false">Gerais!$A$1:$E$66</definedName>
    <definedName function="false" hidden="false" name="pac" vbProcedure="false">Pacotes!$A$1:$J$66</definedName>
    <definedName function="false" hidden="false" name="paca" vbProcedure="false">Pacotes!$A$68:$J$133</definedName>
    <definedName function="false" hidden="false" name="pre" vbProcedure="false">Prêmios!$A$1:$M$66</definedName>
    <definedName function="false" hidden="false" name="prea" vbProcedure="false">Prêmios!$A$68:$M$133</definedName>
    <definedName function="false" hidden="false" name="santaa" vbProcedure="false">SCa!$A$1:$C$17</definedName>
    <definedName function="false" hidden="false" name="santab" vbProcedure="false">SCb!$A$1:$C$19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<sst xmlns="http://schemas.openxmlformats.org/spreadsheetml/2006/main" count="108584" uniqueCount="18439">
  <si>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</si>
  <si>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</si>
  <si>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</si>
  <si>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</si>
  <si>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</si>
  <si>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</si>
  <si>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</si>
  <si>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</si>
  <si>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</si>
  <si>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</si>
  <si>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</si>
  <si>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</si>
  <si>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</si>
  <si>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</si>
  <si>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</si>
  <si>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</si>
  <si>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</si>
  <si>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</si>
  <si>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</si>
  <si>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</si>
  <si>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</si>
  <si>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</si>
  <si>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</si>
  <si>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</si>
  <si>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</si>
  <si>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</si>
  <si>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</si>
  <si>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</si>
  <si>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</si>
  <si>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</si>
  <si>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</si>
  <si>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</si>
  <si>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</si>
  <si>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</si>
  <si>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</si>
  <si>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</si>
  <si>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</si>
  <si>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</si>
  <si>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</si>
  <si>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</si>
  <si>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</si>
  <si>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</si>
  <si>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</si>
  <si>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</si>
  <si>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</si>
  <si>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</si>
  <si>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</si>
  <si>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</si>
  <si>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</si>
  <si>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</si>
  <si>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</si>
  <si>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</si>
  <si>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</si>
  <si>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</si>
  <si>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</si>
  <si>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</si>
  <si>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</si>
  <si>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</si>
  <si>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</si>
  <si>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</si>
  <si>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</si>
  <si>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</si>
  <si>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</si>
  <si>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</si>
  <si>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</si>
  <si>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</si>
  <si>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</si>
  <si>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</si>
  <si>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</si>
  <si>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</si>
  <si>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</si>
  <si>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</si>
  <si>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</si>
  <si>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</si>
  <si>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</si>
  <si>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</si>
  <si>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</si>
  <si>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</si>
  <si>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</si>
  <si>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</si>
  <si>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</si>
  <si>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</si>
  <si>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</si>
  <si>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</si>
  <si>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</si>
  <si>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</si>
  <si>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</si>
  <si>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</si>
  <si>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</si>
  <si>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</si>
  <si>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</si>
  <si>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</si>
  <si>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</si>
  <si>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</si>
  <si>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</si>
  <si>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</si>
  <si>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</si>
  <si>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</si>
  <si>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</si>
  <si>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</si>
  <si>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</si>
  <si>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</si>
  <si>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</si>
  <si>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</si>
  <si>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</si>
  <si>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</si>
  <si>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</si>
  <si>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</si>
  <si>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</si>
  <si>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</si>
  <si>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</si>
  <si>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</si>
  <si>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</si>
  <si>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</si>
  <si>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</si>
  <si>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</si>
  <si>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</si>
  <si>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</si>
  <si>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</si>
  <si>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</si>
  <si>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</si>
  <si>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</si>
  <si>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</si>
  <si>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</si>
  <si>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</si>
  <si>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</si>
  <si>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</si>
  <si>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</si>
  <si>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</si>
  <si>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</si>
  <si>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</si>
  <si>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</si>
  <si>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</si>
  <si>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</si>
  <si>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</si>
  <si>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</si>
  <si>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</si>
  <si>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</si>
  <si>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</si>
  <si>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</si>
  <si>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</si>
  <si>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</si>
  <si>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</si>
  <si>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</si>
  <si>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</si>
  <si>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</si>
  <si>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</si>
  <si>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</si>
  <si>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</si>
  <si>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</si>
  <si>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</si>
  <si>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</si>
  <si>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</si>
  <si>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</si>
  <si>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</si>
  <si>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</si>
  <si>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</si>
  <si>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</si>
  <si>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</si>
  <si>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</si>
  <si>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</si>
  <si>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</si>
  <si>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</si>
  <si>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</si>
  <si>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</si>
  <si>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</si>
  <si>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</si>
  <si>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</si>
  <si>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</si>
  <si>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</si>
  <si>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</si>
  <si>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</si>
  <si>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</si>
  <si>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</si>
  <si>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</si>
  <si>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</si>
  <si>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</si>
  <si>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</si>
  <si>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</si>
  <si>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</si>
  <si>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</si>
  <si>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</si>
  <si>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</si>
  <si>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</si>
  <si>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</si>
  <si>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</si>
  <si>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</si>
  <si>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</si>
  <si>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</si>
  <si>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</si>
  <si>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</si>
  <si>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</si>
  <si>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</si>
  <si>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</si>
  <si>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</si>
  <si>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</si>
  <si>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</si>
  <si>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</si>
  <si>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</si>
  <si>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</si>
  <si>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</si>
  <si>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</si>
  <si>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</si>
  <si>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</si>
  <si>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</si>
  <si>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</si>
  <si>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</si>
  <si>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</si>
  <si>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</si>
  <si>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</si>
  <si>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</si>
  <si>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</si>
  <si>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</si>
  <si>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</si>
  <si>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</si>
  <si>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</si>
  <si>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</si>
  <si>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</si>
  <si>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</si>
  <si>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</si>
  <si>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</si>
  <si>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</si>
  <si>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</si>
  <si>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</si>
  <si>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</si>
  <si>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</si>
  <si>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</si>
  <si>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</si>
  <si>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</si>
  <si>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</si>
  <si>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</si>
  <si>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</si>
  <si>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</si>
  <si>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</si>
  <si>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</si>
  <si>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</si>
  <si>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</si>
  <si>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</si>
  <si>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</si>
  <si>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</si>
  <si>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</si>
  <si>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</si>
  <si>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</si>
  <si>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</si>
  <si>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</si>
  <si>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</si>
  <si>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</si>
  <si>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</si>
  <si>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</si>
  <si>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</si>
  <si>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</si>
  <si>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</si>
  <si>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</si>
  <si>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</si>
  <si>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</si>
  <si>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</si>
  <si>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</si>
  <si>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</si>
  <si>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</si>
  <si>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</si>
  <si>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</si>
  <si>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</si>
  <si>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</si>
  <si>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</si>
  <si>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</si>
  <si>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</si>
  <si>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</si>
  <si>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</si>
  <si>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</si>
  <si>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</si>
  <si>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</si>
  <si>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</si>
  <si>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</si>
  <si>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</si>
  <si>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</si>
  <si>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</si>
  <si>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</si>
  <si>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</si>
  <si>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</si>
  <si>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</si>
  <si>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</si>
  <si>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</si>
  <si>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</si>
  <si>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</si>
  <si>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</si>
  <si>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</si>
  <si>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</si>
  <si>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</si>
  <si>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</si>
  <si>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</si>
  <si>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</si>
  <si>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</si>
  <si>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</si>
  <si>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</si>
  <si>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</si>
  <si>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</si>
  <si>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</si>
  <si>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</si>
  <si>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</si>
  <si>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</si>
  <si>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</si>
  <si>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</si>
  <si>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</si>
  <si>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</si>
  <si>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</si>
  <si>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</si>
  <si>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</si>
  <si>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</si>
  <si>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</si>
  <si>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</si>
  <si>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</si>
  <si>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</si>
  <si>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</si>
  <si>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</si>
  <si>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</si>
  <si>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</si>
  <si>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</si>
  <si>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</si>
  <si>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</si>
  <si>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</si>
  <si>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</si>
  <si>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</si>
  <si>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</si>
  <si>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</si>
  <si>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</si>
  <si>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</si>
  <si>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</si>
  <si>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</si>
  <si>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</si>
  <si>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</si>
  <si>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</si>
  <si>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</si>
  <si>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</si>
  <si>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</si>
  <si>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</si>
  <si>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</si>
  <si>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</si>
  <si>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</si>
  <si>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</si>
  <si>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</si>
  <si>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</si>
  <si>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</si>
  <si>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</si>
  <si>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</si>
  <si>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</si>
  <si>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</si>
  <si>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</si>
  <si>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</si>
  <si>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</si>
  <si>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</si>
  <si>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</si>
  <si>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</si>
  <si>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</si>
  <si>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</si>
  <si>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</si>
  <si>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</si>
  <si>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</si>
  <si>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</si>
  <si>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</si>
  <si>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</si>
  <si>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</si>
  <si>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</si>
  <si>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</si>
  <si>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</si>
  <si>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</si>
  <si>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</si>
  <si>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</si>
  <si>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</si>
  <si>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</si>
  <si>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</si>
  <si>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</si>
  <si>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</si>
  <si>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</si>
  <si>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</si>
  <si>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</si>
  <si>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</si>
  <si>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</si>
  <si>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</si>
  <si>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</si>
  <si>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</si>
  <si>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</si>
  <si>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</si>
  <si>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</si>
  <si>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</si>
  <si>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</si>
  <si>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</si>
  <si>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</si>
  <si>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</si>
  <si>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</si>
  <si>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</si>
  <si>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</si>
  <si>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</si>
  <si>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</si>
  <si>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</si>
  <si>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</si>
  <si>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</si>
  <si>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</si>
  <si>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</si>
  <si>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</si>
  <si>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</si>
  <si>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</si>
  <si>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</si>
  <si>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</si>
  <si>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</si>
  <si>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</si>
  <si>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</si>
  <si>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</si>
  <si>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</si>
  <si>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</si>
  <si>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</si>
  <si>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</si>
  <si>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</si>
  <si>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</si>
  <si>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</si>
  <si>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</si>
  <si>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</si>
  <si>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</si>
  <si>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</si>
  <si>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</si>
  <si>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</si>
  <si>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</si>
  <si>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</si>
  <si>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</si>
  <si>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</si>
  <si>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</si>
  <si>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</si>
  <si>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</si>
  <si>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</si>
  <si>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</si>
  <si>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</si>
  <si>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</si>
  <si>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</si>
  <si>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</si>
  <si>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</si>
  <si>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</si>
  <si>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</si>
  <si>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</si>
  <si>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</si>
  <si>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</si>
  <si>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</si>
  <si>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</si>
  <si>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</si>
  <si>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</si>
  <si>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</si>
  <si>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</si>
  <si>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</si>
  <si>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</si>
  <si>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</si>
  <si>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</si>
  <si>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</si>
  <si>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</si>
  <si>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</si>
  <si>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</si>
  <si>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</si>
  <si>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</si>
  <si>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</si>
  <si>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</si>
  <si>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</si>
  <si>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</si>
  <si>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</si>
  <si>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</si>
  <si>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</si>
  <si>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</si>
  <si>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</si>
  <si>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</si>
  <si>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</si>
  <si>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</si>
  <si>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</si>
  <si>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</si>
  <si>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</si>
  <si>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</si>
  <si>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</si>
  <si>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</si>
  <si>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</si>
  <si>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</si>
  <si>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</si>
  <si>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</si>
  <si>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</si>
  <si>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</si>
  <si>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</si>
  <si>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</si>
  <si>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</si>
  <si>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</si>
  <si>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</si>
  <si>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</si>
  <si>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</si>
  <si>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</si>
  <si>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</si>
  <si>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</si>
  <si>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</si>
  <si>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</si>
  <si>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</si>
  <si>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</si>
  <si>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</si>
  <si>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</si>
  <si>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</si>
  <si>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</si>
  <si>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</si>
  <si>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</si>
  <si>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</si>
  <si>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</si>
  <si>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</si>
  <si>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</si>
  <si>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</si>
  <si>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</si>
  <si>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</si>
  <si>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</si>
  <si>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</si>
  <si>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</si>
  <si>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</si>
  <si>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</si>
  <si>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</si>
  <si>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</si>
  <si>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</si>
  <si>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</si>
  <si>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</si>
  <si>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</si>
  <si>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</si>
  <si>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</si>
  <si>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</si>
  <si>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</si>
  <si>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</si>
  <si>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</si>
  <si>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</si>
  <si>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</si>
  <si>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</si>
  <si>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</si>
  <si>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</si>
  <si>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</si>
  <si>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</si>
  <si>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</si>
  <si>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</si>
  <si>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</si>
  <si>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</si>
  <si>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</si>
  <si>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</si>
  <si>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</si>
  <si>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</si>
  <si>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</si>
  <si>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</si>
  <si>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</si>
  <si>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</si>
  <si>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</si>
  <si>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</si>
  <si>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</si>
  <si>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</si>
  <si>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</si>
  <si>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</si>
  <si>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</si>
  <si>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</si>
  <si>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</si>
  <si>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</si>
  <si>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</si>
  <si>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</si>
  <si>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</si>
  <si>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</si>
  <si>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</si>
  <si>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</si>
  <si>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</si>
  <si>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</si>
  <si>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</si>
  <si>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</si>
  <si>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</si>
  <si>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</si>
  <si>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</si>
  <si>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</si>
  <si>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</si>
  <si>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</si>
  <si>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</si>
  <si>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</si>
  <si>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</si>
  <si>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</si>
  <si>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</si>
  <si>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</si>
  <si>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</si>
  <si>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</si>
  <si>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</si>
  <si>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</si>
  <si>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</si>
  <si>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</si>
  <si>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</si>
  <si>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</si>
  <si>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</si>
  <si>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</si>
  <si>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</si>
  <si>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</si>
  <si>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</si>
  <si>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</si>
  <si>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</si>
  <si>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</si>
  <si>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</si>
  <si>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</si>
  <si>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</si>
  <si>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</si>
  <si>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</si>
  <si>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</si>
  <si>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</si>
  <si>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</si>
  <si>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</si>
  <si>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</si>
  <si>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</si>
  <si>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</si>
  <si>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</si>
  <si>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</si>
  <si>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</si>
  <si>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</si>
  <si>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</si>
  <si>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</si>
  <si>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</si>
  <si>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</si>
  <si>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</si>
  <si>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</si>
  <si>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</si>
  <si>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</si>
  <si>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</si>
  <si>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</si>
  <si>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</si>
  <si>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</si>
  <si>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</si>
  <si>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</si>
  <si>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</si>
  <si>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</si>
  <si>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</si>
  <si>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</si>
  <si>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</si>
  <si>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</si>
  <si>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</si>
  <si>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</si>
  <si>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</si>
  <si>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</si>
  <si>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</si>
  <si>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</si>
  <si>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</si>
  <si>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</si>
  <si>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</si>
  <si>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</si>
  <si>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</si>
  <si>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</si>
  <si>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</si>
  <si>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</si>
  <si>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</si>
  <si>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</si>
  <si>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</si>
  <si>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</si>
  <si>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</si>
  <si>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</si>
  <si>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</si>
  <si>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</si>
  <si>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</si>
  <si>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</si>
  <si>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</si>
  <si>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</si>
  <si>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</si>
  <si>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</si>
  <si>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</si>
  <si>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</si>
  <si>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</si>
  <si>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</si>
  <si>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</si>
  <si>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</si>
  <si>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</si>
  <si>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</si>
  <si>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</si>
  <si>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</si>
  <si>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</si>
  <si>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</si>
  <si>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</si>
  <si>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</si>
  <si>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</si>
  <si>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</si>
  <si>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</si>
  <si>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</si>
  <si>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</si>
  <si>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</si>
  <si>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</si>
  <si>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</si>
  <si>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</si>
  <si>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</si>
  <si>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</si>
  <si>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</si>
  <si>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</si>
  <si>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</si>
  <si>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</si>
  <si>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</si>
  <si>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</si>
  <si>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</si>
  <si>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</si>
  <si>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</si>
  <si>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</si>
  <si>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</si>
  <si>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</si>
  <si>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</si>
  <si>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</si>
  <si>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</si>
  <si>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</si>
  <si>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</si>
  <si>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</si>
  <si>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</si>
  <si>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</si>
  <si>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</si>
  <si>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</si>
  <si>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</si>
  <si>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</si>
  <si>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</si>
  <si>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</si>
  <si>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</si>
  <si>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</si>
  <si>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</si>
  <si>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</si>
  <si>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</si>
  <si>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</si>
  <si>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</si>
  <si>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</si>
  <si>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</si>
  <si>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</si>
  <si>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</si>
  <si>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</si>
  <si>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</si>
  <si>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</si>
  <si>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</si>
  <si>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</si>
  <si>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</si>
  <si>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</si>
  <si>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</si>
  <si>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</si>
  <si>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</si>
  <si>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</si>
  <si>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</si>
  <si>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</si>
  <si>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</si>
  <si>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</si>
  <si>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</si>
  <si>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</si>
  <si>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</si>
  <si>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</si>
  <si>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</si>
  <si>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</si>
  <si>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</si>
  <si>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</si>
  <si>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</si>
  <si>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</si>
  <si>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</si>
  <si>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</si>
  <si>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</si>
  <si>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</si>
  <si>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</si>
  <si>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</si>
  <si>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</si>
  <si>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</si>
  <si>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</si>
  <si>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</si>
  <si>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</si>
  <si>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</si>
  <si>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</si>
  <si>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</si>
  <si>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</si>
  <si>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</si>
  <si>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</si>
  <si>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</si>
  <si>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</si>
  <si>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</si>
  <si>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</si>
  <si>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</si>
  <si>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</si>
  <si>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</si>
  <si>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</si>
  <si>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</si>
  <si>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</si>
  <si>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</si>
  <si>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</si>
  <si>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</si>
  <si>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</si>
  <si>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</si>
  <si>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</si>
  <si>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</si>
  <si>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</si>
  <si>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</si>
  <si>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</si>
  <si>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</si>
  <si>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</si>
  <si>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</si>
  <si>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</si>
  <si>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</si>
  <si>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</si>
  <si>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</si>
  <si>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</si>
  <si>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</si>
  <si>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</si>
  <si>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</si>
  <si>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</si>
  <si>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</si>
  <si>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</si>
  <si>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</si>
  <si>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</si>
  <si>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</si>
  <si>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</si>
  <si>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</si>
  <si>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</si>
  <si>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</si>
  <si>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</si>
  <si>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</si>
  <si>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</si>
  <si>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</si>
  <si>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</si>
  <si>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</si>
  <si>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</si>
  <si>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</si>
  <si>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</si>
  <si>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</si>
  <si>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</si>
  <si>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</si>
  <si>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</si>
  <si>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</si>
  <si>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</si>
  <si>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</si>
  <si>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</si>
  <si>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</si>
  <si>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</si>
  <si>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</si>
  <si>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</si>
  <si>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</si>
  <si>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</si>
  <si>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</si>
  <si>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</si>
  <si>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</si>
  <si>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</si>
  <si>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</si>
  <si>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</si>
  <si>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</si>
  <si>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</si>
  <si>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</si>
  <si>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</si>
  <si>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</si>
  <si>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</si>
  <si>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</si>
  <si>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</si>
  <si>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</si>
  <si>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</si>
  <si>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</si>
  <si>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</si>
  <si>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</si>
  <si>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</si>
  <si>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</si>
  <si>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</si>
  <si>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</si>
  <si>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</si>
  <si>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</si>
  <si>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</si>
  <si>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</si>
  <si>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</si>
  <si>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</si>
  <si>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</si>
  <si>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</si>
  <si>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</si>
  <si>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</si>
  <si>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</si>
  <si>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</si>
  <si>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</si>
  <si>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</si>
  <si>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</si>
  <si>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</si>
  <si>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</si>
  <si>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</si>
  <si>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</si>
  <si>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</si>
  <si>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</si>
  <si>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</si>
  <si>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</si>
  <si>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</si>
  <si>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</si>
  <si>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</si>
  <si>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</si>
  <si>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</si>
  <si>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</si>
  <si>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</si>
  <si>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</si>
  <si>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</si>
  <si>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</si>
  <si>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</si>
  <si>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</si>
  <si>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</si>
  <si>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</si>
  <si>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</si>
  <si>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</si>
  <si>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</si>
  <si>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</si>
  <si>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</si>
  <si>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</si>
  <si>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</si>
  <si>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</si>
  <si>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</si>
  <si>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</si>
  <si>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</si>
  <si>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</si>
  <si>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</si>
  <si>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</si>
  <si>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</si>
  <si>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</si>
  <si>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</si>
  <si>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</si>
  <si>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</si>
  <si>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</si>
  <si>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</si>
  <si>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</si>
  <si>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</si>
  <si>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</si>
  <si>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</si>
  <si>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</si>
  <si>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</si>
  <si>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</si>
  <si>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</si>
  <si>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</si>
  <si>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</si>
  <si>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</si>
  <si>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</si>
  <si>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</si>
  <si>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</si>
  <si>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</si>
  <si>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</si>
  <si>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</si>
  <si>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</si>
  <si>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</si>
  <si>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</si>
  <si>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</si>
  <si>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</si>
  <si>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</si>
  <si>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</si>
  <si>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</si>
  <si>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</si>
  <si>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</si>
  <si>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</si>
  <si>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</si>
  <si>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</si>
  <si>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</si>
  <si>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</si>
  <si>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</si>
  <si>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</si>
  <si>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</si>
  <si>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</si>
  <si>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</si>
  <si>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</si>
  <si>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</si>
  <si>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</si>
  <si>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</si>
  <si>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</si>
  <si>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</si>
  <si>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</si>
  <si>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</si>
  <si>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</si>
  <si>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</si>
  <si>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</si>
  <si>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</si>
  <si>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</si>
  <si>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</si>
  <si>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</si>
  <si>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</si>
  <si>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</si>
  <si>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</si>
  <si>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</si>
  <si>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</si>
  <si>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</si>
  <si>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</si>
  <si>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</si>
  <si>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</si>
  <si>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</si>
  <si>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</si>
  <si>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</si>
  <si>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</si>
  <si>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</si>
  <si>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</si>
  <si>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</si>
  <si>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</si>
  <si>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</si>
  <si>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</si>
  <si>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</si>
  <si>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</si>
  <si>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</si>
  <si>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</si>
  <si>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</si>
  <si>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</si>
  <si>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</si>
  <si>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</si>
  <si>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</si>
  <si>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</si>
  <si>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</si>
  <si>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</si>
  <si>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</si>
  <si>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</si>
  <si>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</si>
  <si>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</si>
  <si>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</si>
  <si>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</si>
  <si>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</si>
  <si>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</si>
  <si>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</si>
  <si>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</si>
  <si>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</si>
  <si>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</si>
  <si>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</si>
  <si>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</si>
  <si>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</si>
  <si>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</si>
  <si>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</si>
  <si>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</si>
  <si>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</si>
  <si>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</si>
  <si>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</si>
  <si>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</si>
  <si>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</si>
  <si>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</si>
  <si>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</si>
  <si>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</si>
  <si>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</si>
  <si>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</si>
  <si>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</si>
  <si>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</si>
  <si>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</si>
  <si>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</si>
  <si>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</si>
  <si>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</si>
  <si>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</si>
  <si>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</si>
  <si>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</si>
  <si>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</si>
  <si>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</si>
  <si>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</si>
  <si>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</si>
  <si>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</si>
  <si>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</si>
  <si>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</si>
  <si>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</si>
  <si>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</si>
  <si>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</si>
  <si>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</si>
  <si>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</si>
  <si>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</si>
  <si>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</si>
  <si>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</si>
  <si>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</si>
  <si>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</si>
  <si>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</si>
  <si>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</si>
  <si>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</si>
  <si>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</si>
  <si>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</si>
  <si>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</si>
  <si>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</si>
  <si>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</si>
  <si>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</si>
  <si>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</si>
  <si>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</si>
  <si>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</si>
  <si>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</si>
  <si>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</si>
  <si>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</si>
  <si>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</si>
  <si>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</si>
  <si>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</si>
  <si>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</si>
  <si>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</si>
  <si>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</si>
  <si>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</si>
  <si>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</si>
  <si>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</si>
  <si>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</si>
  <si>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</si>
  <si>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</si>
  <si>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</si>
  <si>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</si>
  <si>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</si>
  <si>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</si>
  <si>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</si>
  <si>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</si>
  <si>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</si>
  <si>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</si>
  <si>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</si>
  <si>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</si>
  <si>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</si>
  <si>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</si>
  <si>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</si>
  <si>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</si>
  <si>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</si>
  <si>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</si>
  <si>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</si>
  <si>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</si>
  <si>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</si>
  <si>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</si>
  <si>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</si>
  <si>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</si>
  <si>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</si>
  <si>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</si>
  <si>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</si>
  <si>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</si>
  <si>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</si>
  <si>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</si>
  <si>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</si>
  <si>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</si>
  <si>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</si>
  <si>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</si>
  <si>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</si>
  <si>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</si>
  <si>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</si>
  <si>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</si>
  <si>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</si>
  <si>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</si>
  <si>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</si>
  <si>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</si>
  <si>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</si>
  <si>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</si>
  <si>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</si>
  <si>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</si>
  <si>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</si>
  <si>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</si>
  <si>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</si>
  <si>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</si>
  <si>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</si>
  <si>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</si>
  <si>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</si>
  <si>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</si>
  <si>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</si>
  <si>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</si>
  <si>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</si>
  <si>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</si>
  <si>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</si>
  <si>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</si>
  <si>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</si>
  <si>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</si>
  <si>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</si>
  <si>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</si>
  <si>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</si>
  <si>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</si>
  <si>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</si>
  <si>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</si>
  <si>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</si>
  <si>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</si>
  <si>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</si>
  <si>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</si>
  <si>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</si>
  <si>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</si>
  <si>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</si>
  <si>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</si>
  <si>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</si>
  <si>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</si>
  <si>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</si>
  <si>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</si>
  <si>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</si>
  <si>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</si>
  <si>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</si>
  <si>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</si>
  <si>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</si>
  <si>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</si>
  <si>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</si>
  <si>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</si>
  <si>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</si>
  <si>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</si>
  <si>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</si>
  <si>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</si>
  <si>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</si>
  <si>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</si>
  <si>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</si>
  <si>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</si>
  <si>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</si>
  <si>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</si>
  <si>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</si>
  <si>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</si>
  <si>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</si>
  <si>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</si>
  <si>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</si>
  <si>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</si>
  <si>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</si>
  <si>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</si>
  <si>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</si>
  <si>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</si>
  <si>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</si>
  <si>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</si>
  <si>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</si>
  <si>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</si>
  <si>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</si>
  <si>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</si>
  <si>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</si>
  <si>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</si>
  <si>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</si>
  <si>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</si>
  <si>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</si>
  <si>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</si>
  <si>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</si>
  <si>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</si>
  <si>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</si>
  <si>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</si>
  <si>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</si>
  <si>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</si>
  <si>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</si>
  <si>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</si>
  <si>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</si>
  <si>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</si>
  <si>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</si>
  <si>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</si>
  <si>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</si>
  <si>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</si>
  <si>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</si>
  <si>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</si>
  <si>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</si>
  <si>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</si>
  <si>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</si>
  <si>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</si>
  <si>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</si>
  <si>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</si>
  <si>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</si>
  <si>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</si>
  <si>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</si>
  <si>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</si>
  <si>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</si>
  <si>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</si>
  <si>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</si>
  <si>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</si>
  <si>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</si>
  <si>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</si>
  <si>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</si>
  <si>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</si>
  <si>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</si>
  <si>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</si>
  <si>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</si>
  <si>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</si>
  <si>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</si>
  <si>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</si>
  <si>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</si>
  <si>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</si>
  <si>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</si>
  <si>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</si>
  <si>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</si>
  <si>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</si>
  <si>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</si>
  <si>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</si>
  <si>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</si>
  <si>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</si>
  <si>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</si>
  <si>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</si>
  <si>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</si>
  <si>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</si>
  <si>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</si>
  <si>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</si>
  <si>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</si>
  <si>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</si>
  <si>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</si>
  <si>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</si>
  <si>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</si>
  <si>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</si>
  <si>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</si>
  <si>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</si>
  <si>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</si>
  <si>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</si>
  <si>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</si>
  <si>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</si>
  <si>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</si>
  <si>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</si>
  <si>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</si>
  <si>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</si>
  <si>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</si>
  <si>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</si>
  <si>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</si>
  <si>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</si>
  <si>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</si>
  <si>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</si>
  <si>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</si>
  <si>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</si>
  <si>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</si>
  <si>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</si>
  <si>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</si>
  <si>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</si>
  <si>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</si>
  <si>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</si>
  <si>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</si>
  <si>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</si>
  <si>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</si>
  <si>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</si>
  <si>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</si>
  <si>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</si>
  <si>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</si>
  <si>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</si>
  <si>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</si>
  <si>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</si>
  <si>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</si>
  <si>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</si>
  <si>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</si>
  <si>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</si>
  <si>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</si>
  <si>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</si>
  <si>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</si>
  <si>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</si>
  <si>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</si>
  <si>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</si>
  <si>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</si>
  <si>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</si>
  <si>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</si>
  <si>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</si>
  <si>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</si>
  <si>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</si>
  <si>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</si>
  <si>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</si>
  <si>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</si>
  <si>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</si>
  <si>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</si>
  <si>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</si>
  <si>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</si>
  <si>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</si>
  <si>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</si>
  <si>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</si>
  <si>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</si>
  <si>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</si>
  <si>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</si>
  <si>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</si>
  <si>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</si>
  <si>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</si>
  <si>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</si>
  <si>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</si>
  <si>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</si>
  <si>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</si>
  <si>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</si>
  <si>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</si>
  <si>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</si>
  <si>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</si>
  <si>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</si>
  <si>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</si>
  <si>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</si>
  <si>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</si>
  <si>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</si>
  <si>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</si>
  <si>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</si>
  <si>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</si>
  <si>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</si>
  <si>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</si>
  <si>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</si>
  <si>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</si>
  <si>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</si>
  <si>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</si>
  <si>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</si>
  <si>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</si>
  <si>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</si>
  <si>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</si>
  <si>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</si>
  <si>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</si>
  <si>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</si>
  <si>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</si>
  <si>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</si>
  <si>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</si>
  <si>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</si>
  <si>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</si>
  <si>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</si>
  <si>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</si>
  <si>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</si>
  <si>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</si>
  <si>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</si>
  <si>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</si>
  <si>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</si>
  <si>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</si>
  <si>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</si>
  <si>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</si>
  <si>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</si>
  <si>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</si>
  <si>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</si>
  <si>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</si>
  <si>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</si>
  <si>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</si>
  <si>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</si>
  <si>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</si>
  <si>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</si>
  <si>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</si>
  <si>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</si>
  <si>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</si>
  <si>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</si>
  <si>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</si>
  <si>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</si>
  <si>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</si>
  <si>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</si>
  <si>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</si>
  <si>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</si>
  <si>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</si>
  <si>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</si>
  <si>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</si>
  <si>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</si>
  <si>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</si>
  <si>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</si>
  <si>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</si>
  <si>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</si>
  <si>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</si>
  <si>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</si>
  <si>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</si>
  <si>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</si>
  <si>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</si>
  <si>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</si>
  <si>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</si>
  <si>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</si>
  <si>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</si>
  <si>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</si>
  <si>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</si>
  <si>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</si>
  <si>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</si>
  <si>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</si>
  <si>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</si>
  <si>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</si>
  <si>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</si>
  <si>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</si>
  <si>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</si>
  <si>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</si>
  <si>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</si>
  <si>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</si>
  <si>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</si>
  <si>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</si>
  <si>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</si>
  <si>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</si>
  <si>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</si>
  <si>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</si>
  <si>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</si>
  <si>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</si>
  <si>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</si>
  <si>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</si>
  <si>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</si>
  <si>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</si>
  <si>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</si>
  <si>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</si>
  <si>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</si>
  <si>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</si>
  <si>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</si>
  <si>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</si>
  <si>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</si>
  <si>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</si>
  <si>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</si>
  <si>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</si>
  <si>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</si>
  <si>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</si>
  <si>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</si>
  <si>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</si>
  <si>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</si>
  <si>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</si>
  <si>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</si>
  <si>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</si>
  <si>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</si>
  <si>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</si>
  <si>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</si>
  <si>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</si>
  <si>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</si>
  <si>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</si>
  <si>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</si>
  <si>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</si>
  <si>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</si>
  <si>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</si>
  <si>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</si>
  <si>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</si>
  <si>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</si>
  <si>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</si>
  <si>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</si>
  <si>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</si>
  <si>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</si>
  <si>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</si>
  <si>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</si>
  <si>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</si>
  <si>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</si>
  <si>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</si>
  <si>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</si>
  <si>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</si>
  <si>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</si>
  <si>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</si>
  <si>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</si>
  <si>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</si>
  <si>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</si>
  <si>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</si>
  <si>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</si>
  <si>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</si>
  <si>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</si>
  <si>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</si>
  <si>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</si>
  <si>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</si>
  <si>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</si>
  <si>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</si>
  <si>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</si>
  <si>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</si>
  <si>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</si>
  <si>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</si>
  <si>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</si>
  <si>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</si>
  <si>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</si>
  <si>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</si>
  <si>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</si>
  <si>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</si>
  <si>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</si>
  <si>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</si>
  <si>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</si>
  <si>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</si>
  <si>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</si>
  <si>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</si>
  <si>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</si>
  <si>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</si>
  <si>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</si>
  <si>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</si>
  <si>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</si>
  <si>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</si>
  <si>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</si>
  <si>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</si>
  <si>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</si>
  <si>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</si>
  <si>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</si>
  <si>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</si>
  <si>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</si>
  <si>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</si>
  <si>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</si>
  <si>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</si>
  <si>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</si>
  <si>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</si>
  <si>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</si>
  <si>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</si>
  <si>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</si>
  <si>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</si>
  <si>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</si>
  <si>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</si>
  <si>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</si>
  <si>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</si>
  <si>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</si>
  <si>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</si>
  <si>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</si>
  <si>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</si>
  <si>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</si>
  <si>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</si>
  <si>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</si>
  <si>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</si>
  <si>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</si>
  <si>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</si>
  <si>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</si>
  <si>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</si>
  <si>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</si>
  <si>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</si>
  <si>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</si>
  <si>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</si>
  <si>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</si>
  <si>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</si>
  <si>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</si>
  <si>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</si>
  <si>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</si>
  <si>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</si>
  <si>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</si>
  <si>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</si>
  <si>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</si>
  <si>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</si>
  <si>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</si>
  <si>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</si>
  <si>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</si>
  <si>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</si>
  <si>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</si>
  <si>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</si>
  <si>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</si>
  <si>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</si>
  <si>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</si>
  <si>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</si>
  <si>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</si>
  <si>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</si>
  <si>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</si>
  <si>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</si>
  <si>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</si>
  <si>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</si>
  <si>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</si>
  <si>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</si>
  <si>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</si>
  <si>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</si>
  <si>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</si>
  <si>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</si>
  <si>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</si>
  <si>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</si>
  <si>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</si>
  <si>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</si>
  <si>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</si>
  <si>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</si>
  <si>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</si>
  <si>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</si>
  <si>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</si>
  <si>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</si>
  <si>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</si>
  <si>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</si>
  <si>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</si>
  <si>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</si>
  <si>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</si>
  <si>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</si>
  <si>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</si>
  <si>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</si>
  <si>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</si>
  <si>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</si>
  <si>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</si>
  <si>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</si>
  <si>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</si>
  <si>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</si>
  <si>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</si>
  <si>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</si>
  <si>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</si>
  <si>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</si>
  <si>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</si>
  <si>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</si>
  <si>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</si>
  <si>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</si>
  <si>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</si>
  <si>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</si>
  <si>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</si>
  <si>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</si>
  <si>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</si>
  <si>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</si>
  <si>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</si>
  <si>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</si>
  <si>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</si>
  <si>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</si>
  <si>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</si>
  <si>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</si>
  <si>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</si>
  <si>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</si>
  <si>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</si>
  <si>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</si>
  <si>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</si>
  <si>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</si>
  <si>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</si>
  <si>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</si>
  <si>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</si>
  <si>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</si>
  <si>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</si>
  <si>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</si>
  <si>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</si>
  <si>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</si>
  <si>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</si>
  <si>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</si>
  <si>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</si>
  <si>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</si>
  <si>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</si>
  <si>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</si>
  <si>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</si>
  <si>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</si>
  <si>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</si>
  <si>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</si>
  <si>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</si>
  <si>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</si>
  <si>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</si>
  <si>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</si>
  <si>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</si>
  <si>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</si>
  <si>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</si>
  <si>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</si>
  <si>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</si>
  <si>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</si>
  <si>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</si>
  <si>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</si>
  <si>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</si>
  <si>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</si>
  <si>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</si>
  <si>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</si>
  <si>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</si>
  <si>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</si>
  <si>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</si>
  <si>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</si>
  <si>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</si>
  <si>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</si>
  <si>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</si>
  <si>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</si>
  <si>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</si>
  <si>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</si>
  <si>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</si>
  <si>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</si>
  <si>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</si>
  <si>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</si>
  <si>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</si>
  <si>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</si>
  <si>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</si>
  <si>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</si>
  <si>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</si>
  <si>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</si>
  <si>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</si>
  <si>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</si>
  <si>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</si>
  <si>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</si>
  <si>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</si>
  <si>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</si>
  <si>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</si>
  <si>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</si>
  <si>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</si>
  <si>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</si>
  <si>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</si>
  <si>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</si>
  <si>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</si>
  <si>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</si>
  <si>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</si>
  <si>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</si>
  <si>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</si>
  <si>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</si>
  <si>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</si>
  <si>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</si>
  <si>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</si>
  <si>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</si>
  <si>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</si>
  <si>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</si>
  <si>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</si>
  <si>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</si>
  <si>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</si>
  <si>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</si>
  <si>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</si>
  <si>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</si>
  <si>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</si>
  <si>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</si>
  <si>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</si>
  <si>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</si>
  <si>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</si>
  <si>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</si>
  <si>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</si>
  <si>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</si>
  <si>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</si>
  <si>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</si>
  <si>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</si>
  <si>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</si>
  <si>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</si>
  <si>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</si>
  <si>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</si>
  <si>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</si>
  <si>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</si>
  <si>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</si>
  <si>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</si>
  <si>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</si>
  <si>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</si>
  <si>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</si>
  <si>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</si>
  <si>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</si>
  <si>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</si>
  <si>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</si>
  <si>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</si>
  <si>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</si>
  <si>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</si>
  <si>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</si>
  <si>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</si>
  <si>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</si>
  <si>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</si>
  <si>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</si>
  <si>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</si>
  <si>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</si>
  <si>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</si>
  <si>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</si>
  <si>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</si>
  <si>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</si>
  <si>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</si>
  <si>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</si>
  <si>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</si>
  <si>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</si>
  <si>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</si>
  <si>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</si>
  <si>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</si>
  <si>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</si>
  <si>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</si>
  <si>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</si>
  <si>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</si>
  <si>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</si>
  <si>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</si>
  <si>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</si>
  <si>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</si>
  <si>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</si>
  <si>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</si>
  <si>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</si>
  <si>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</si>
  <si>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</si>
  <si>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</si>
  <si>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</si>
  <si>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</si>
  <si>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</si>
  <si>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</si>
  <si>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</si>
  <si>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</si>
  <si>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</si>
  <si>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</si>
  <si>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</si>
  <si>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</si>
  <si>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</si>
  <si>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</si>
  <si>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</si>
  <si>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</si>
  <si>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</si>
  <si>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</si>
  <si>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</si>
  <si>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</si>
  <si>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</si>
  <si>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</si>
  <si>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</si>
  <si>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</si>
  <si>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</si>
  <si>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</si>
  <si>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</si>
  <si>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</si>
  <si>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</si>
  <si>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</si>
  <si>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</si>
  <si>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</si>
  <si>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</si>
  <si>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</si>
  <si>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</si>
  <si>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</si>
  <si>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</si>
  <si>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</si>
  <si>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</si>
  <si>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</si>
  <si>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</si>
  <si>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</si>
  <si>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</si>
  <si>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</si>
  <si>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</si>
  <si>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</si>
  <si>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</si>
  <si>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</si>
  <si>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</si>
  <si>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</si>
  <si>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</si>
  <si>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</si>
  <si>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</si>
  <si>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</si>
  <si>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</si>
  <si>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</si>
  <si>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</si>
  <si>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</si>
  <si>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</si>
  <si>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</si>
  <si>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</si>
  <si>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</si>
  <si>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</si>
  <si>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</si>
  <si>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</si>
  <si>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</si>
  <si>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</si>
  <si>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</si>
  <si>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</si>
  <si>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</si>
  <si>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</si>
  <si>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</si>
  <si>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</si>
  <si>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</si>
  <si>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</si>
  <si>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</si>
  <si>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</si>
  <si>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</si>
  <si>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</si>
  <si>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</si>
  <si>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</si>
  <si>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</si>
  <si>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</si>
  <si>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</si>
  <si>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</si>
  <si>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</si>
  <si>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</si>
  <si>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</si>
  <si>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</si>
  <si>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</si>
  <si>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</si>
  <si>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</si>
  <si>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</si>
  <si>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</si>
  <si>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</si>
  <si>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</si>
  <si>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</si>
  <si>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</si>
  <si>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</si>
  <si>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</si>
  <si>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</si>
  <si>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</si>
  <si>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</si>
  <si>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</si>
  <si>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</si>
  <si>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</si>
  <si>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</si>
  <si>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</si>
  <si>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</si>
  <si>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</si>
  <si>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</si>
  <si>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</si>
  <si>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</si>
  <si>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</si>
  <si>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</si>
  <si>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</si>
  <si>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</si>
  <si>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</si>
  <si>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</si>
  <si>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</si>
  <si>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</si>
  <si>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</si>
  <si>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</si>
  <si>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</si>
  <si>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</si>
  <si>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</si>
  <si>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</si>
  <si>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</si>
  <si>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</si>
  <si>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</si>
  <si>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</si>
  <si>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</si>
  <si>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</si>
  <si>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</si>
  <si>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</si>
  <si>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</si>
  <si>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</si>
  <si>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</si>
  <si>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</si>
  <si>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</si>
  <si>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</si>
  <si>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</si>
  <si>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</si>
  <si>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</si>
  <si>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</si>
  <si>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</si>
  <si>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</si>
  <si>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</si>
  <si>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</si>
  <si>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</si>
  <si>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</si>
  <si>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</si>
  <si>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</si>
  <si>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</si>
  <si>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</si>
  <si>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</si>
  <si>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</si>
  <si>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</si>
  <si>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</si>
  <si>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</si>
  <si>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</si>
  <si>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</si>
  <si>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</si>
  <si>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</si>
  <si>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</si>
  <si>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</si>
  <si>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</si>
  <si>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</si>
  <si>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</si>
  <si>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</si>
  <si>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</si>
  <si>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</si>
  <si>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</si>
  <si>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</si>
  <si>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</si>
  <si>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</si>
  <si>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</si>
  <si>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</si>
  <si>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</si>
  <si>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</si>
  <si>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</si>
  <si>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</si>
  <si>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</si>
  <si>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</si>
  <si>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</si>
  <si>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</si>
  <si>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</si>
  <si>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</si>
  <si>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</si>
  <si>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</si>
  <si>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</si>
  <si>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</si>
  <si>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</si>
  <si>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</si>
  <si>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</si>
  <si>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</si>
  <si>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</si>
  <si>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</si>
  <si>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</si>
  <si>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</si>
  <si>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</si>
  <si>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</si>
  <si>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</si>
  <si>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</si>
  <si>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</si>
  <si>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</si>
  <si>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</si>
  <si>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</si>
  <si>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</si>
  <si>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</si>
  <si>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</si>
  <si>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</si>
  <si>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</si>
  <si>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</si>
  <si>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</si>
  <si>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</si>
  <si>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</si>
  <si>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</si>
  <si>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</si>
  <si>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</si>
  <si>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</si>
  <si>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</si>
  <si>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</si>
  <si>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</si>
  <si>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</si>
  <si>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</si>
  <si>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</si>
  <si>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</si>
  <si>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</si>
  <si>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</si>
  <si>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</si>
  <si>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</si>
  <si>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</si>
  <si>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</si>
  <si>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</si>
  <si>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</si>
  <si>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</si>
  <si>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</si>
  <si>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</si>
  <si>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</si>
  <si>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</si>
  <si>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</si>
  <si>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</si>
  <si>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</si>
  <si>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</si>
  <si>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</si>
  <si>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</si>
  <si>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</si>
  <si>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</si>
  <si>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</si>
  <si>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</si>
  <si>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</si>
  <si>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</si>
  <si>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</si>
  <si>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</si>
  <si>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</si>
  <si>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</si>
  <si>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</si>
  <si>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</si>
  <si>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</si>
  <si>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</si>
  <si>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</si>
  <si>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</si>
  <si>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</si>
  <si>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</si>
  <si>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</si>
  <si>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</si>
  <si>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</si>
  <si>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</si>
  <si>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</si>
  <si>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</si>
  <si>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</si>
  <si>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</si>
  <si>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</si>
  <si>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</si>
  <si>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</si>
  <si>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</si>
  <si>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</si>
  <si>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</si>
  <si>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</si>
  <si>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</si>
  <si>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</si>
  <si>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</si>
  <si>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</si>
  <si>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</si>
  <si>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</si>
  <si>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</si>
  <si>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</si>
  <si>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</si>
  <si>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</si>
  <si>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</si>
  <si>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</si>
  <si>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</si>
  <si>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</si>
  <si>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</si>
  <si>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</si>
  <si>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</si>
  <si>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</si>
  <si>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</si>
  <si>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</si>
  <si>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</si>
  <si>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</si>
  <si>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</si>
  <si>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</si>
  <si>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</si>
  <si>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</si>
  <si>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</si>
  <si>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</si>
  <si>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</si>
  <si>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</si>
  <si>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</si>
  <si>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</si>
  <si>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</si>
  <si>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</si>
  <si>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</si>
  <si>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</si>
  <si>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</si>
  <si>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</si>
  <si>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</si>
  <si>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</si>
  <si>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</si>
  <si>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</si>
  <si>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</si>
  <si>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</si>
  <si>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</si>
  <si>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</si>
  <si>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</si>
  <si>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</si>
  <si>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</si>
  <si>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</si>
  <si>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</si>
  <si>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</si>
  <si>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</si>
  <si>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</si>
  <si>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</si>
  <si>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</si>
  <si>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</si>
  <si>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</si>
  <si>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</si>
  <si>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</si>
  <si>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</si>
  <si>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</si>
  <si>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</si>
  <si>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</si>
  <si>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</si>
  <si>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</si>
  <si>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</si>
  <si>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</si>
  <si>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</si>
  <si>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</si>
  <si>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</si>
  <si>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</si>
  <si>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</si>
  <si>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</si>
  <si>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</si>
  <si>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</si>
  <si>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</si>
  <si>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</si>
  <si>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</si>
  <si>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</si>
  <si>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</si>
  <si>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</si>
  <si>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</si>
  <si>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</si>
  <si>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</si>
  <si>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</si>
  <si>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</si>
  <si>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</si>
  <si>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</si>
  <si>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</si>
  <si>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</si>
  <si>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</si>
  <si>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</si>
  <si>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</si>
  <si>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</si>
  <si>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</si>
  <si>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</si>
  <si>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</si>
  <si>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</si>
  <si>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</si>
  <si>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</si>
  <si>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</si>
  <si>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</si>
  <si>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</si>
  <si>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</si>
  <si>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</si>
  <si>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</si>
  <si>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</si>
  <si>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</si>
  <si>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</si>
  <si>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</si>
  <si>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</si>
  <si>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</si>
  <si>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</si>
  <si>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</si>
  <si>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</si>
  <si>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</si>
  <si>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</si>
  <si>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</si>
  <si>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</si>
  <si>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</si>
  <si>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</si>
  <si>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</si>
  <si>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</si>
  <si>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</si>
  <si>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</si>
  <si>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</si>
  <si>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</si>
  <si>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</si>
  <si>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</si>
  <si>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</si>
  <si>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</si>
  <si>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</si>
  <si>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</si>
  <si>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</si>
  <si>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</si>
  <si>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</si>
  <si>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</si>
  <si>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</si>
  <si>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</si>
  <si>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</si>
  <si>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</si>
  <si>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</si>
  <si>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</si>
  <si>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</si>
  <si>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</si>
  <si>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</si>
  <si>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</si>
  <si>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</si>
  <si>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</si>
  <si>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</si>
  <si>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</si>
  <si>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</si>
  <si>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</si>
  <si>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</si>
  <si>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</si>
  <si>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</si>
  <si>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</si>
  <si>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</si>
  <si>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</si>
  <si>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</si>
  <si>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</si>
  <si>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</si>
  <si>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</si>
  <si>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</si>
  <si>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</si>
  <si>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</si>
  <si>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</si>
  <si>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</si>
  <si>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</si>
  <si>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</si>
  <si>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</si>
  <si>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</si>
  <si>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</si>
  <si>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</si>
  <si>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</si>
  <si>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</si>
  <si>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</si>
  <si>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</si>
  <si>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</si>
  <si>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</si>
  <si>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</si>
  <si>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</si>
  <si>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</si>
  <si>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</si>
  <si>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</si>
  <si>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</si>
  <si>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</si>
  <si>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</si>
  <si>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</si>
  <si>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</si>
  <si>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</si>
  <si>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</si>
  <si>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</si>
  <si>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</si>
  <si>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</si>
  <si>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</si>
  <si>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</si>
  <si>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</si>
  <si>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</si>
  <si>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</si>
  <si>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</si>
  <si>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</si>
  <si>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</si>
  <si>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</si>
  <si>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</si>
  <si>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</si>
  <si>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</si>
  <si>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</si>
  <si>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</si>
  <si>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</si>
  <si>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</si>
  <si>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</si>
  <si>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</si>
  <si>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</si>
  <si>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</si>
  <si>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</si>
  <si>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</si>
  <si>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</si>
  <si>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</si>
  <si>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</si>
  <si>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</si>
  <si>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</si>
  <si>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</si>
  <si>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</si>
  <si>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</si>
  <si>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</si>
  <si>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</si>
  <si>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</si>
  <si>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</si>
  <si>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</si>
  <si>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</si>
  <si>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</si>
  <si>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</si>
  <si>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</si>
  <si>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</si>
  <si>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</si>
  <si>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</si>
  <si>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</si>
  <si>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</si>
  <si>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</si>
  <si>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</si>
  <si>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</si>
  <si>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</si>
  <si>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</si>
  <si>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</si>
  <si>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</si>
  <si>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</si>
  <si>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</si>
  <si>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</si>
  <si>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</si>
  <si>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</si>
  <si>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</si>
  <si>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</si>
  <si>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</si>
  <si>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</si>
  <si>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</si>
  <si>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</si>
  <si>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</si>
  <si>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</si>
  <si>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</si>
  <si>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</si>
  <si>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</si>
  <si>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</si>
  <si>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</si>
  <si>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</si>
  <si>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</si>
  <si>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</si>
  <si>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</si>
  <si>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</si>
  <si>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</si>
  <si>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</si>
  <si>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</si>
  <si>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</si>
  <si>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</si>
  <si>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</si>
  <si>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</si>
  <si>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</si>
  <si>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</si>
  <si>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</si>
  <si>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</si>
  <si>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</si>
  <si>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</si>
  <si>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</si>
  <si>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</si>
  <si>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</si>
  <si>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</si>
  <si>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</si>
  <si>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</si>
  <si>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</si>
  <si>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</si>
  <si>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</si>
  <si>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</si>
  <si>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</si>
  <si>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</si>
  <si>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</si>
  <si>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</si>
  <si>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</si>
  <si>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</si>
  <si>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</si>
  <si>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</si>
  <si>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</si>
  <si>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</si>
  <si>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</si>
  <si>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</si>
  <si>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</si>
  <si>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</si>
  <si>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</si>
  <si>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</si>
  <si>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</si>
  <si>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</si>
  <si>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</si>
  <si>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</si>
  <si>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</si>
  <si>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</si>
  <si>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</si>
  <si>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</si>
  <si>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</si>
  <si>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</si>
  <si>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</si>
  <si>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</si>
  <si>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</si>
  <si>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</si>
  <si>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</si>
  <si>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</si>
  <si>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</si>
  <si>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</si>
  <si>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</si>
  <si>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</si>
  <si>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</si>
  <si>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</si>
  <si>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</si>
  <si>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</si>
  <si>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</si>
  <si>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</si>
  <si>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</si>
  <si>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</si>
  <si>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</si>
  <si>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</si>
  <si>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</si>
  <si>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</si>
  <si>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</si>
  <si>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</si>
  <si>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</si>
  <si>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</si>
  <si>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</si>
  <si>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</si>
  <si>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</si>
  <si>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</si>
  <si>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</si>
  <si>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</si>
  <si>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</si>
  <si>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</si>
  <si>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</si>
  <si>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</si>
  <si>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</si>
  <si>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</si>
  <si>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</si>
  <si>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</si>
  <si>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</si>
  <si>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</si>
  <si>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</si>
  <si>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</si>
  <si>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</si>
  <si>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</si>
  <si>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</si>
  <si>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</si>
  <si>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</si>
  <si>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</si>
  <si>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</si>
  <si>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</si>
  <si>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</si>
  <si>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</si>
  <si>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</si>
  <si>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</si>
  <si>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</si>
  <si>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</si>
  <si>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</si>
  <si>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</si>
  <si>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</si>
  <si>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</si>
  <si>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</si>
  <si>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</si>
  <si>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</si>
  <si>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</si>
  <si>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</si>
  <si>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</si>
  <si>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</si>
  <si>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</si>
  <si>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</si>
  <si>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</si>
  <si>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</si>
  <si>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</si>
  <si>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</si>
  <si>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</si>
  <si>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</si>
  <si>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</si>
  <si>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</si>
  <si>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</si>
  <si>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</si>
  <si>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</si>
  <si>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</si>
  <si>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</si>
  <si>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</si>
  <si>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</si>
  <si>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</si>
  <si>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</si>
  <si>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</si>
  <si>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</si>
  <si>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</si>
  <si>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</si>
  <si>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</si>
  <si>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</si>
  <si>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</si>
  <si>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</si>
  <si>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</si>
  <si>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</si>
  <si>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</si>
  <si>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</si>
  <si>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</si>
  <si>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</si>
  <si>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</si>
  <si>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</si>
  <si>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</si>
  <si>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</si>
  <si>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</si>
  <si>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</si>
  <si>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</si>
  <si>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</si>
  <si>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</si>
  <si>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</si>
  <si>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</si>
  <si>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</si>
  <si>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</si>
  <si>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</si>
  <si>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</si>
  <si>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</si>
  <si>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</si>
  <si>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</si>
  <si>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</si>
  <si>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</si>
  <si>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</si>
  <si>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</si>
  <si>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</si>
  <si>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</si>
  <si>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</si>
  <si>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</si>
  <si>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</si>
  <si>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</si>
  <si>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</si>
  <si>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</si>
  <si>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</si>
  <si>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</si>
  <si>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</si>
  <si>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</si>
  <si>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</si>
  <si>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</si>
  <si>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</si>
  <si>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</si>
  <si>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</si>
  <si>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</si>
  <si>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</si>
  <si>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</si>
  <si>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</si>
  <si>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</si>
  <si>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</si>
  <si>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</si>
  <si>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</si>
  <si>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</si>
  <si>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</si>
  <si>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</si>
  <si>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</si>
  <si>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</si>
  <si>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</si>
  <si>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</si>
  <si>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</si>
  <si>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</si>
  <si>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</si>
  <si>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</si>
  <si>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</si>
  <si>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</si>
  <si>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</si>
  <si>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</si>
  <si>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</si>
  <si>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</si>
  <si>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</si>
  <si>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</si>
  <si>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</si>
  <si>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</si>
  <si>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</si>
  <si>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</si>
  <si>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</si>
  <si>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</si>
  <si>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</si>
  <si>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</si>
  <si>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</si>
  <si>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</si>
  <si>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</si>
  <si>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</si>
  <si>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</si>
  <si>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</si>
  <si>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</si>
  <si>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</si>
  <si>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</si>
  <si>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</si>
  <si>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</si>
  <si>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</si>
  <si>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</si>
  <si>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</si>
  <si>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</si>
  <si>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</si>
  <si>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</si>
  <si>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</si>
  <si>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</si>
  <si>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</si>
  <si>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</si>
  <si>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</si>
  <si>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</si>
  <si>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</si>
  <si>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</si>
  <si>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</si>
  <si>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</si>
  <si>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</si>
  <si>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</si>
  <si>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</si>
  <si>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</si>
  <si>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</si>
  <si>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</si>
  <si>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</si>
  <si>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</si>
  <si>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</si>
  <si>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</si>
  <si>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</si>
  <si>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</si>
  <si>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</si>
  <si>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</si>
  <si>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</si>
  <si>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</si>
  <si>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</si>
  <si>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</si>
  <si>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</si>
  <si>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</si>
  <si>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</si>
  <si>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</si>
  <si>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</si>
  <si>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</si>
  <si>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</si>
  <si>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</si>
  <si>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</si>
  <si>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</si>
  <si>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</si>
  <si>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</si>
  <si>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</si>
  <si>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</si>
  <si>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</si>
  <si>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</si>
  <si>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</si>
  <si>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</si>
  <si>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</si>
  <si>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</si>
  <si>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</si>
  <si>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</si>
  <si>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</si>
  <si>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</si>
  <si>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</si>
  <si>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</si>
  <si>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</si>
  <si>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</si>
  <si>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</si>
  <si>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</si>
  <si>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</si>
  <si>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</si>
  <si>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</si>
  <si>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</si>
  <si>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</si>
  <si>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</si>
  <si>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</si>
  <si>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</si>
  <si>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</si>
  <si>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</si>
  <si>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</si>
  <si>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</si>
  <si>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</si>
  <si>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</si>
  <si>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</si>
  <si>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</si>
  <si>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</si>
  <si>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</si>
  <si>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</si>
  <si>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</si>
  <si>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</si>
  <si>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</si>
  <si>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</si>
  <si>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</si>
  <si>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</si>
  <si>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</si>
  <si>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</si>
  <si>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</si>
  <si>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</si>
  <si>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</si>
  <si>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</si>
  <si>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</si>
  <si>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</si>
  <si>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</si>
  <si>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</si>
  <si>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</si>
  <si>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</si>
  <si>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</si>
  <si>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</si>
  <si>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</si>
  <si>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</si>
  <si>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</si>
  <si>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</si>
  <si>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</si>
  <si>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</si>
  <si>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</si>
  <si>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</si>
  <si>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</si>
  <si>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</si>
  <si>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</si>
  <si>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</si>
  <si>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</si>
  <si>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</si>
  <si>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</si>
  <si>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</si>
  <si>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</si>
  <si>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</si>
  <si>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</si>
  <si>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</si>
  <si>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</si>
  <si>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</si>
  <si>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</si>
  <si>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</si>
  <si>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</si>
  <si>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</si>
  <si>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</si>
  <si>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</si>
  <si>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</si>
  <si>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</si>
  <si>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</si>
  <si>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</si>
  <si>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</si>
  <si>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</si>
  <si>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</si>
  <si>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</si>
  <si>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</si>
  <si>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</si>
  <si>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</si>
  <si>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</si>
  <si>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</si>
  <si>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</si>
  <si>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</si>
  <si>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</si>
  <si>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</si>
  <si>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</si>
  <si>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</si>
  <si>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</si>
  <si>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</si>
  <si>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</si>
  <si>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</si>
  <si>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</si>
  <si>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</si>
  <si>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</si>
  <si>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</si>
  <si>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</si>
  <si>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</si>
  <si>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</si>
  <si>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</si>
  <si>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</si>
  <si>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</si>
  <si>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</si>
  <si>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</si>
  <si>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</si>
  <si>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</si>
  <si>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</si>
  <si>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</si>
  <si>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</si>
  <si>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</si>
  <si>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</si>
  <si>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</si>
  <si>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</si>
  <si>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</si>
  <si>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</si>
  <si>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</si>
  <si>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</si>
  <si>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</si>
  <si>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</si>
  <si>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</si>
  <si>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</si>
  <si>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</si>
  <si>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</si>
  <si>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</si>
  <si>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</si>
  <si>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</si>
  <si>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</si>
  <si>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</si>
  <si>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</si>
  <si>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</si>
  <si>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</si>
  <si>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</si>
  <si>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</si>
  <si>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</si>
  <si>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</si>
  <si>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</si>
  <si>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</si>
  <si>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</si>
  <si>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</si>
  <si>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</si>
  <si>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</si>
  <si>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</si>
  <si>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</si>
  <si>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</si>
  <si>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</si>
  <si>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</si>
  <si>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</si>
  <si>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</si>
  <si>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</si>
  <si>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</si>
  <si>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</si>
  <si>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</si>
  <si>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</si>
  <si>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</si>
  <si>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</si>
  <si>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</si>
  <si>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</si>
  <si>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</si>
  <si>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</si>
  <si>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</si>
  <si>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</si>
  <si>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</si>
  <si>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</si>
  <si>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</si>
  <si>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</si>
  <si>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</si>
  <si>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</si>
  <si>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</si>
  <si>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</si>
  <si>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</si>
  <si>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</si>
  <si>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</si>
  <si>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</si>
  <si>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</si>
  <si>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</si>
  <si>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</si>
  <si>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</si>
  <si>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</si>
  <si>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</si>
  <si>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</si>
  <si>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</si>
  <si>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</si>
  <si>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</si>
  <si>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</si>
  <si>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</si>
  <si>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</si>
  <si>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</si>
  <si>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</si>
  <si>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</si>
  <si>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</si>
  <si>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</si>
  <si>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</si>
  <si>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</si>
  <si>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</si>
  <si>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</si>
  <si>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</si>
  <si>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</si>
  <si>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</si>
  <si>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</si>
  <si>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</si>
  <si>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</si>
  <si>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</si>
  <si>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</si>
  <si>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</si>
  <si>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</si>
  <si>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</si>
  <si>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</si>
  <si>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</si>
  <si>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</si>
  <si>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</si>
  <si>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</si>
  <si>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</si>
  <si>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</si>
  <si>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</si>
  <si>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</si>
  <si>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</si>
  <si>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</si>
  <si>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</si>
  <si>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</si>
  <si>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</si>
  <si>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</si>
  <si>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</si>
  <si>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</si>
  <si>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</si>
  <si>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</si>
  <si>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</si>
  <si>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</si>
  <si>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</si>
  <si>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</si>
  <si>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</si>
  <si>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</si>
  <si>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</si>
  <si>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</si>
  <si>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</si>
  <si>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</si>
  <si>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</si>
  <si>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</si>
  <si>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</si>
  <si>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</si>
  <si>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</si>
  <si>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</si>
  <si>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</si>
  <si>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</si>
  <si>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</si>
  <si>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</si>
  <si>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</si>
  <si>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</si>
  <si>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</si>
  <si>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</si>
  <si>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</si>
  <si>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</si>
  <si>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</si>
  <si>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</si>
  <si>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</si>
  <si>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</si>
  <si>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</si>
  <si>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</si>
  <si>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</si>
  <si>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</si>
  <si>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</si>
  <si>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</si>
  <si>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</si>
  <si>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</si>
  <si>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</si>
  <si>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</si>
  <si>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</si>
  <si>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</si>
  <si>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</si>
  <si>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</si>
  <si>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</si>
  <si>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</si>
  <si>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</si>
  <si>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</si>
  <si>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</si>
  <si>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</si>
  <si>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</si>
  <si>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</si>
  <si>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</si>
  <si>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</si>
  <si>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</si>
  <si>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</si>
  <si>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</si>
  <si>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</si>
  <si>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</si>
  <si>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</si>
  <si>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</si>
  <si>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</si>
  <si>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</si>
  <si>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</si>
  <si>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</si>
  <si>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</si>
  <si>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</si>
  <si>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</si>
  <si>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</si>
  <si>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</si>
  <si>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</si>
  <si>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</si>
  <si>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</si>
  <si>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</si>
  <si>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</si>
  <si>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</si>
  <si>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</si>
  <si>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</si>
  <si>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</si>
  <si>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</si>
  <si>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</si>
  <si>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</si>
  <si>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</si>
  <si>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</si>
  <si>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</si>
  <si>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</si>
  <si>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</si>
  <si>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</si>
  <si>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</si>
  <si>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</si>
  <si>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</si>
  <si>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</si>
  <si>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</si>
  <si>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</si>
  <si>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</si>
  <si>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</si>
  <si>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</si>
  <si>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</si>
  <si>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</si>
  <si>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</si>
  <si>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</si>
  <si>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</si>
  <si>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</si>
  <si>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</si>
  <si>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</si>
  <si>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</si>
  <si>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</si>
  <si>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</si>
  <si>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</si>
  <si>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</si>
  <si>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</si>
  <si>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</si>
  <si>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</si>
  <si>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</si>
  <si>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</si>
  <si>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</si>
  <si>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</si>
  <si>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</si>
  <si>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</si>
  <si>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</si>
  <si>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</si>
  <si>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</si>
  <si>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</si>
  <si>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</si>
  <si>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</si>
  <si>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</si>
  <si>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</si>
  <si>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</si>
  <si>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</si>
  <si>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</si>
  <si>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</si>
  <si>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</si>
  <si>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</si>
  <si>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</si>
  <si>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</si>
  <si>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</si>
  <si>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</si>
  <si>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</si>
  <si>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</si>
  <si>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</si>
  <si>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</si>
  <si>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</si>
  <si>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</si>
  <si>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</si>
  <si>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</si>
  <si>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</si>
  <si>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</si>
  <si>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</si>
  <si>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</si>
  <si>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</si>
  <si>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</si>
  <si>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</si>
  <si>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</si>
  <si>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</si>
  <si>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</si>
  <si>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</si>
  <si>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</si>
  <si>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</si>
  <si>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</si>
  <si>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</si>
  <si>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</si>
  <si>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</si>
  <si>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</si>
  <si>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</si>
  <si>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</si>
  <si>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</si>
  <si>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</si>
  <si>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</si>
  <si>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</si>
  <si>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</si>
  <si>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</si>
  <si>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</si>
  <si>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</si>
  <si>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</si>
  <si>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</si>
  <si>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</si>
  <si>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</si>
  <si>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</si>
  <si>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</si>
  <si>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</si>
  <si>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</si>
  <si>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</si>
  <si>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</si>
  <si>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</si>
  <si>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</si>
  <si>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</si>
  <si>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</si>
  <si>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</si>
  <si>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</si>
  <si>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</si>
  <si>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</si>
  <si>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</si>
  <si>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</si>
  <si>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</si>
  <si>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</si>
  <si>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</si>
  <si>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</si>
  <si>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</si>
  <si>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</si>
  <si>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</si>
  <si>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</si>
  <si>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</si>
  <si>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</si>
  <si>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</si>
  <si>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</si>
  <si>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</si>
  <si>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</si>
  <si>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</si>
  <si>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</si>
  <si>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</si>
  <si>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</si>
  <si>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</si>
  <si>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</si>
  <si>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</si>
  <si>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</si>
  <si>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</si>
  <si>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</si>
  <si>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</si>
  <si>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</si>
  <si>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</si>
  <si>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</si>
  <si>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</si>
  <si>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</si>
  <si>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</si>
  <si>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</si>
  <si>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</si>
  <si>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</si>
  <si>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</si>
  <si>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</si>
  <si>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</si>
  <si>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</si>
  <si>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</si>
  <si>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</si>
  <si>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</si>
  <si>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</si>
  <si>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</si>
  <si>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</si>
  <si>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</si>
  <si>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</si>
  <si>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</si>
  <si>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</si>
  <si>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</si>
  <si>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</si>
  <si>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</si>
  <si>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</si>
  <si>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</si>
  <si>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</si>
  <si>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</si>
  <si>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</si>
  <si>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</si>
  <si>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</si>
  <si>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</si>
  <si>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</si>
  <si>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</si>
  <si>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</si>
  <si>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</si>
  <si>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</si>
  <si>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</si>
  <si>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</si>
  <si>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</si>
  <si>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</si>
  <si>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</si>
  <si>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</si>
  <si>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</si>
  <si>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</si>
  <si>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</si>
  <si>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</si>
  <si>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</si>
  <si>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</si>
  <si>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</si>
  <si>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</si>
  <si>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</si>
  <si>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</si>
  <si>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</si>
  <si>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</si>
  <si>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</si>
  <si>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</si>
  <si>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</si>
  <si>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</si>
  <si>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</si>
  <si>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</si>
  <si>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</si>
  <si>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</si>
  <si>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</si>
  <si>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</si>
  <si>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</si>
  <si>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</si>
  <si>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</si>
  <si>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</si>
  <si>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</si>
  <si>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</si>
  <si>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</si>
  <si>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</si>
  <si>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</si>
  <si>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</si>
  <si>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</si>
  <si>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</si>
  <si>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</si>
  <si>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</si>
  <si>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</si>
  <si>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</si>
  <si>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</si>
  <si>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</si>
  <si>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</si>
  <si>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</si>
  <si>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</si>
  <si>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</si>
  <si>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</si>
  <si>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</si>
  <si>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</si>
  <si>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</si>
  <si>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</si>
  <si>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</si>
  <si>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</si>
  <si>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</si>
  <si>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</si>
  <si>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</si>
  <si>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</si>
  <si>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</si>
  <si>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</si>
  <si>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</si>
  <si>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</si>
  <si>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</si>
  <si>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</si>
  <si>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</si>
  <si>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</si>
  <si>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</si>
  <si>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</si>
  <si>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</si>
  <si>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</si>
  <si>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</si>
  <si>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</si>
  <si>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</si>
  <si>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</si>
  <si>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</si>
  <si>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</si>
  <si>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</si>
  <si>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</si>
  <si>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</si>
  <si>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</si>
  <si>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</si>
  <si>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</si>
  <si>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</si>
  <si>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</si>
  <si>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</si>
  <si>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</si>
  <si>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</si>
  <si>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</si>
  <si>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</si>
  <si>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</si>
  <si>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</si>
  <si>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</si>
  <si>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</si>
  <si>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</si>
  <si>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</si>
  <si>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</si>
  <si>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</si>
  <si>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</si>
  <si>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</si>
  <si>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</si>
  <si>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</si>
  <si>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</si>
  <si>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</si>
  <si>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</si>
  <si>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</si>
  <si>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</si>
  <si>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</si>
  <si>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</si>
  <si>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</si>
  <si>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</si>
  <si>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</si>
  <si>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</si>
  <si>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</si>
  <si>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</si>
  <si>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</si>
  <si>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</si>
  <si>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</si>
  <si>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</si>
  <si>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</si>
  <si>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</si>
  <si>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</si>
  <si>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</si>
  <si>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</si>
  <si>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</si>
  <si>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</si>
  <si>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</si>
  <si>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</si>
  <si>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</si>
  <si>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</si>
  <si>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</si>
  <si>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</si>
  <si>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</si>
  <si>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</si>
  <si>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</si>
  <si>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</si>
  <si>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</si>
  <si>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</si>
  <si>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</si>
  <si>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</si>
  <si>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</si>
  <si>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</si>
  <si>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</si>
  <si>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</si>
  <si>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</si>
  <si>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</si>
  <si>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</si>
  <si>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</si>
  <si>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</si>
  <si>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</si>
  <si>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</si>
  <si>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</si>
  <si>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</si>
  <si>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</si>
  <si>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</si>
  <si>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</si>
  <si>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</si>
  <si>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</si>
  <si>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</si>
  <si>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</si>
  <si>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</si>
  <si>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</si>
  <si>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</si>
  <si>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</si>
  <si>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</si>
  <si>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</si>
  <si>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</si>
  <si>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</si>
  <si>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</si>
  <si>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</si>
  <si>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</si>
  <si>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</si>
  <si>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</si>
  <si>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</si>
  <si>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</si>
  <si>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</si>
  <si>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</si>
  <si>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</si>
  <si>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</si>
  <si>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</si>
  <si>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</si>
  <si>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</si>
  <si>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</si>
  <si>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</si>
  <si>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</si>
  <si>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</si>
  <si>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</si>
  <si>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</si>
  <si>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</si>
  <si>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</si>
  <si>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</si>
  <si>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</si>
  <si>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</si>
  <si>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</si>
  <si>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</si>
  <si>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</si>
  <si>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</si>
  <si>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</si>
  <si>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</si>
  <si>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</si>
  <si>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</si>
  <si>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</si>
  <si>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</si>
  <si>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</si>
  <si>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</si>
  <si>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</si>
  <si>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</si>
  <si>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</si>
  <si>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</si>
  <si>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</si>
  <si>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</si>
  <si>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</si>
  <si>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</si>
  <si>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</si>
  <si>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</si>
  <si>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</si>
  <si>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</si>
  <si>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</si>
  <si>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</si>
  <si>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</si>
  <si>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</si>
  <si>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</si>
  <si>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</si>
  <si>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</si>
  <si>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</si>
  <si>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</si>
  <si>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</si>
  <si>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</si>
  <si>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</si>
  <si>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</si>
  <si>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</si>
  <si>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</si>
  <si>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</si>
  <si>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</si>
  <si>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</si>
  <si>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</si>
  <si>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</si>
  <si>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</si>
  <si>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</si>
  <si>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</si>
  <si>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</si>
  <si>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</si>
  <si>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</si>
  <si>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</si>
  <si>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</si>
  <si>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</si>
  <si>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</si>
  <si>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</si>
  <si>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</si>
  <si>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</si>
  <si>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</si>
  <si>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</si>
  <si>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</si>
  <si>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</si>
  <si>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</si>
  <si>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</si>
  <si>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</si>
  <si>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</si>
  <si>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</si>
  <si>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</si>
  <si>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</si>
  <si>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</si>
  <si>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</si>
  <si>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</si>
  <si>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</si>
  <si>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</si>
  <si>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</si>
  <si>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</si>
  <si>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</si>
  <si>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</si>
  <si>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</si>
  <si>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</si>
  <si>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</si>
  <si>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</si>
  <si>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</si>
  <si>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</si>
  <si>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</si>
  <si>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</si>
  <si>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</si>
  <si>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</si>
  <si>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</si>
  <si>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</si>
  <si>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</si>
  <si>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</si>
  <si>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</si>
  <si>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</si>
  <si>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</si>
  <si>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</si>
  <si>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</si>
  <si>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</si>
  <si>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</si>
  <si>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</si>
  <si>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</si>
  <si>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</si>
  <si>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</si>
  <si>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</si>
  <si>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</si>
  <si>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</si>
  <si>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</si>
  <si>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</si>
  <si>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</si>
  <si>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</si>
  <si>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</si>
  <si>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</si>
  <si>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</si>
  <si>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</si>
  <si>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</si>
  <si>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</si>
  <si>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</si>
  <si>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</si>
  <si>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</si>
  <si>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</si>
  <si>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</si>
  <si>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</si>
  <si>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</si>
  <si>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</si>
  <si>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</si>
  <si>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</si>
  <si>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</si>
  <si>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</si>
  <si>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</si>
  <si>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</si>
  <si>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</si>
  <si>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</si>
  <si>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</si>
  <si>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</si>
  <si>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</si>
  <si>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</si>
  <si>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</si>
  <si>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</si>
  <si>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</si>
  <si>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</si>
  <si>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</si>
  <si>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</si>
  <si>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</si>
  <si>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</si>
  <si>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</si>
  <si>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</si>
  <si>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</si>
  <si>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</si>
  <si>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</si>
  <si>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</si>
  <si>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</si>
  <si>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</si>
  <si>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</si>
  <si>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</si>
  <si>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</si>
  <si>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</si>
  <si>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</si>
  <si>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</si>
  <si>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</si>
  <si>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</si>
  <si>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</si>
  <si>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</si>
  <si>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</si>
  <si>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</si>
  <si>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</si>
  <si>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</si>
  <si>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</si>
  <si>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</si>
  <si>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</si>
  <si>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</si>
  <si>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</si>
  <si>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</si>
  <si>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</si>
  <si>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</si>
  <si>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</si>
  <si>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</si>
  <si>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</si>
  <si>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</si>
  <si>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</si>
  <si>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</si>
  <si>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</si>
  <si>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</si>
  <si>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</si>
  <si>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</si>
  <si>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</si>
  <si>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</si>
  <si>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</si>
  <si>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</si>
  <si>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</si>
  <si>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</si>
  <si>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</si>
  <si>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</si>
  <si>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</si>
  <si>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</si>
  <si>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</si>
  <si>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</si>
  <si>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</si>
  <si>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</si>
  <si>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</si>
  <si>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</si>
  <si>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</si>
  <si>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</si>
  <si>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</si>
  <si>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</si>
  <si>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</si>
  <si>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</si>
  <si>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</si>
  <si>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</si>
  <si>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</si>
  <si>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</si>
  <si>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</si>
  <si>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</si>
  <si>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</si>
  <si>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</si>
  <si>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</si>
  <si>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</si>
  <si>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</si>
  <si>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</si>
  <si>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</si>
  <si>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</si>
  <si>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</si>
  <si>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</si>
  <si>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</si>
  <si>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</si>
  <si>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</si>
  <si>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</si>
  <si>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</si>
  <si>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</si>
  <si>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</si>
  <si>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</si>
  <si>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</si>
  <si>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</si>
  <si>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</si>
  <si>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</si>
  <si>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</si>
  <si>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</si>
  <si>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</si>
  <si>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</si>
  <si>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</si>
  <si>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</si>
  <si>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</si>
  <si>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</si>
  <si>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</si>
  <si>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</si>
  <si>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</si>
  <si>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</si>
  <si>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</si>
  <si>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</si>
  <si>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</si>
  <si>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</si>
  <si>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</si>
  <si>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</si>
  <si>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</si>
  <si>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</si>
  <si>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</si>
  <si>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</si>
  <si>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</si>
  <si>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</si>
  <si>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</si>
  <si>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</si>
  <si>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</si>
  <si>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</si>
  <si>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</si>
  <si>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</si>
  <si>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</si>
  <si>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</si>
  <si>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</si>
  <si>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</si>
  <si>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</si>
  <si>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</si>
  <si>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</si>
  <si>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</si>
  <si>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</si>
  <si>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</si>
  <si>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</si>
  <si>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</si>
  <si>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</si>
  <si>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</si>
  <si>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</si>
  <si>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</si>
  <si>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</si>
  <si>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</si>
  <si>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</si>
  <si>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</si>
  <si>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</si>
  <si>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</si>
  <si>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</si>
  <si>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</si>
  <si>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</si>
  <si>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</si>
  <si>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</si>
  <si>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</si>
  <si>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</si>
  <si>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</si>
  <si>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</si>
  <si>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</si>
  <si>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</si>
  <si>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</si>
  <si>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</si>
  <si>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</si>
  <si>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</si>
  <si>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</si>
  <si>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</si>
  <si>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</si>
  <si>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</si>
  <si>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</si>
  <si>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</si>
  <si>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</si>
  <si>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</si>
  <si>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</si>
  <si>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</si>
  <si>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</si>
  <si>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</si>
  <si>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</si>
  <si>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</si>
  <si>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</si>
  <si>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</si>
  <si>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</si>
  <si>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</si>
  <si>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</si>
  <si>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</si>
  <si>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</si>
  <si>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</si>
  <si>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</si>
  <si>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</si>
  <si>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</si>
  <si>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</si>
  <si>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</si>
  <si>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</si>
  <si>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</si>
  <si>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</si>
  <si>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</si>
  <si>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</si>
  <si>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</si>
  <si>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</si>
  <si>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</si>
  <si>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</si>
  <si>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</si>
  <si>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</si>
  <si>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</si>
  <si>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</si>
  <si>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</si>
  <si>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</si>
  <si>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</si>
  <si>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</si>
  <si>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</si>
  <si>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</si>
  <si>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</si>
  <si>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</si>
  <si>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</si>
  <si>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</si>
  <si>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</si>
  <si>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</si>
  <si>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</si>
  <si>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</si>
  <si>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</si>
  <si>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</si>
  <si>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</si>
  <si>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</si>
  <si>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</si>
  <si>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</si>
  <si>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</si>
  <si>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</si>
  <si>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</si>
  <si>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</si>
  <si>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</si>
  <si>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</si>
  <si>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</si>
  <si>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</si>
  <si>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</si>
  <si>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</si>
  <si>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</si>
  <si>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</si>
  <si>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</si>
  <si>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</si>
  <si>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</si>
  <si>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</si>
  <si>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</si>
  <si>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</si>
  <si>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</si>
  <si>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</si>
  <si>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</si>
  <si>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</si>
  <si>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</si>
  <si>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</si>
  <si>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</si>
  <si>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</si>
  <si>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</si>
  <si>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</si>
  <si>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</si>
  <si>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</si>
  <si>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</si>
  <si>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</si>
  <si>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</si>
  <si>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</si>
  <si>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</si>
  <si>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</si>
  <si>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</si>
  <si>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</si>
  <si>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</si>
  <si>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</si>
  <si>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</si>
  <si>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</si>
  <si>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</si>
  <si>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</si>
  <si>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</si>
  <si>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</si>
  <si>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</si>
  <si>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</si>
  <si>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</si>
  <si>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</si>
  <si>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</si>
  <si>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</si>
  <si>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</si>
  <si>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</si>
  <si>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</si>
  <si>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</si>
  <si>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</si>
  <si>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</si>
  <si>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</si>
  <si>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</si>
  <si>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</si>
  <si>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</si>
  <si>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</si>
  <si>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</si>
  <si>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</si>
  <si>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</si>
  <si>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</si>
  <si>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</si>
  <si>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</si>
  <si>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</si>
  <si>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</si>
  <si>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</si>
  <si>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</si>
  <si>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</si>
  <si>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</si>
  <si>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</si>
  <si>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</si>
  <si>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</si>
  <si>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</si>
  <si>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</si>
  <si>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</si>
  <si>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</si>
  <si>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</si>
  <si>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</si>
  <si>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</si>
  <si>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</si>
  <si>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</si>
  <si>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</si>
  <si>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</si>
  <si>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</si>
  <si>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</si>
  <si>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</si>
  <si>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</si>
  <si>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</si>
  <si>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</si>
  <si>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</si>
  <si>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</si>
  <si>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</si>
  <si>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</si>
  <si>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</si>
  <si>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</si>
  <si>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</si>
  <si>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</si>
  <si>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</si>
  <si>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</si>
  <si>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</si>
  <si>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</si>
  <si>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</si>
  <si>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</si>
  <si>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</si>
  <si>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</si>
  <si>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</si>
  <si>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</si>
  <si>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</si>
  <si>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</si>
  <si>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</si>
  <si>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</si>
  <si>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</si>
  <si>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</si>
  <si>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</si>
  <si>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</si>
  <si>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</si>
  <si>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</si>
  <si>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</si>
  <si>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</si>
  <si>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</si>
  <si>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</si>
  <si>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</si>
  <si>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</si>
  <si>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</si>
  <si>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</si>
  <si>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</si>
  <si>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</si>
  <si>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</si>
  <si>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</si>
  <si>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</si>
  <si>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</si>
  <si>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</si>
  <si>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</si>
  <si>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</si>
  <si>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</si>
  <si>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</si>
  <si>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</si>
  <si>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</si>
  <si>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</si>
  <si>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</si>
  <si>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</si>
  <si>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</si>
  <si>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</si>
  <si>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</si>
  <si>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</si>
  <si>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</si>
  <si>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</si>
  <si>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</si>
  <si>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</si>
  <si>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</si>
  <si>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</si>
  <si>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</si>
  <si>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</si>
  <si>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</si>
  <si>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</si>
  <si>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</si>
  <si>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</si>
  <si>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</si>
  <si>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</si>
  <si>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</si>
  <si>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</si>
  <si>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</si>
  <si>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</si>
  <si>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</si>
  <si>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</si>
  <si>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</si>
  <si>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</si>
  <si>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</si>
  <si>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</si>
  <si>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</si>
  <si>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</si>
  <si>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</si>
  <si>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</si>
  <si>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</si>
  <si>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</si>
  <si>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</si>
  <si>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</si>
  <si>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</si>
  <si>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</si>
  <si>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</si>
  <si>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</si>
  <si>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</si>
  <si>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</si>
  <si>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</si>
  <si>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</si>
  <si>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</si>
  <si>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</si>
  <si>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</si>
  <si>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</si>
  <si>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</si>
  <si>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</si>
  <si>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</si>
  <si>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</si>
  <si>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</si>
  <si>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</si>
  <si>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</si>
  <si>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</si>
  <si>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</si>
  <si>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</si>
  <si>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</si>
  <si>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</si>
  <si>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</si>
  <si>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</si>
  <si>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</si>
  <si>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</si>
  <si>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</si>
  <si>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</si>
  <si>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</si>
  <si>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</si>
  <si>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</si>
  <si>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</si>
  <si>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</si>
  <si>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</si>
  <si>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</si>
  <si>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</si>
  <si>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</si>
  <si>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</si>
  <si>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</si>
  <si>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</si>
  <si>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</si>
  <si>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</si>
  <si>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</si>
  <si>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</si>
  <si>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</si>
  <si>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</si>
  <si>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</si>
  <si>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</si>
  <si>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</si>
  <si>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</si>
  <si>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</si>
  <si>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</si>
  <si>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</si>
  <si>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</si>
  <si>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</si>
  <si>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</si>
  <si>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</si>
  <si>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</si>
  <si>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</si>
  <si>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</si>
  <si>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</si>
  <si>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</si>
  <si>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</si>
  <si>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</si>
  <si>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</si>
  <si>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</si>
  <si>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</si>
  <si>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</si>
  <si>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</si>
  <si>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</si>
  <si>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</si>
  <si>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</si>
  <si>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</si>
  <si>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</si>
  <si>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</si>
  <si>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</si>
  <si>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</si>
  <si>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</si>
  <si>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</si>
  <si>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</si>
  <si>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</si>
  <si>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</si>
  <si>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</si>
  <si>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</si>
  <si>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</si>
  <si>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</si>
  <si>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</si>
  <si>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</si>
  <si>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</si>
  <si>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</si>
  <si>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</si>
  <si>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</si>
  <si>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</si>
  <si>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</si>
  <si>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</si>
  <si>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</si>
  <si>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</si>
  <si>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</si>
  <si>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</si>
  <si>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</si>
  <si>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</si>
  <si>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</si>
  <si>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</si>
  <si>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</si>
  <si>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</si>
  <si>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</si>
  <si>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</si>
  <si>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</si>
  <si>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</si>
  <si>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</si>
  <si>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</si>
  <si>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</si>
  <si>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</si>
  <si>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</si>
  <si>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</si>
  <si>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</si>
  <si>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</si>
  <si>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</si>
  <si>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</si>
  <si>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</si>
  <si>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</si>
  <si>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</si>
  <si>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</si>
  <si>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</si>
  <si>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</si>
  <si>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</si>
  <si>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</si>
  <si>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</si>
  <si>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</si>
  <si>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</si>
  <si>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</si>
  <si>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</si>
  <si>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</si>
  <si>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</si>
  <si>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</si>
  <si>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</si>
  <si>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</si>
  <si>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</si>
  <si>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</si>
  <si>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</si>
  <si>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</si>
  <si>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</si>
  <si>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</si>
  <si>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</si>
  <si>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</si>
  <si>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</si>
  <si>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</si>
  <si>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</si>
  <si>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</si>
  <si>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</si>
  <si>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</si>
  <si>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</si>
  <si>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</si>
  <si>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</si>
  <si>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</si>
  <si>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</si>
  <si>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</si>
  <si>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</si>
  <si>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</si>
  <si>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</si>
  <si>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</si>
  <si>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</si>
  <si>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</si>
  <si>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</si>
  <si>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</si>
  <si>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</si>
  <si>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</si>
  <si>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</si>
  <si>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</si>
  <si>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</si>
  <si>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</si>
  <si>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</si>
  <si>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</si>
  <si>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</si>
  <si>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</si>
  <si>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</si>
  <si>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</si>
  <si>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</si>
  <si>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</si>
  <si>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</si>
  <si>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</si>
  <si>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</si>
  <si>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</si>
  <si>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</si>
  <si>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</si>
  <si>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</si>
  <si>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</si>
  <si>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</si>
  <si>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</si>
  <si>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</si>
  <si>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</si>
  <si>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</si>
  <si>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</si>
  <si>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</si>
  <si>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</si>
  <si>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</si>
  <si>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</si>
  <si>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</si>
  <si>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</si>
  <si>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</si>
  <si>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</si>
  <si>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</si>
  <si>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</si>
  <si>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</si>
  <si>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</si>
  <si>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</si>
  <si>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</si>
  <si>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</si>
  <si>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</si>
  <si>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</si>
  <si>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</si>
  <si>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</si>
  <si>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</si>
  <si>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</si>
  <si>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</si>
  <si>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</si>
  <si>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</si>
  <si>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</si>
  <si>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</si>
  <si>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</si>
  <si>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</si>
  <si>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</si>
  <si>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</si>
  <si>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</si>
  <si>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</si>
  <si>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</si>
  <si>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</si>
  <si>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</si>
  <si>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</si>
  <si>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</si>
  <si>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</si>
  <si>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</si>
  <si>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</si>
  <si>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</si>
  <si>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</si>
  <si>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</si>
  <si>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</si>
  <si>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</si>
  <si>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</si>
  <si>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</si>
  <si>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</si>
  <si>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</si>
  <si>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</si>
  <si>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</si>
  <si>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</si>
  <si>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</si>
  <si>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</si>
  <si>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</si>
  <si>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</si>
  <si>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</si>
  <si>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</si>
  <si>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</si>
  <si>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</si>
  <si>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</si>
  <si>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</si>
  <si>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</si>
  <si>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</si>
  <si>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</si>
  <si>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</si>
  <si>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</si>
  <si>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</si>
  <si>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</si>
  <si>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</si>
  <si>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</si>
  <si>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</si>
  <si>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</si>
  <si>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</si>
  <si>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</si>
  <si>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</si>
  <si>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</si>
  <si>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</si>
  <si>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</si>
  <si>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</si>
  <si>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</si>
  <si>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</si>
  <si>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</si>
  <si>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</si>
  <si>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</si>
  <si>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</si>
  <si>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</si>
  <si>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</si>
  <si>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</si>
  <si>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</si>
  <si>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</si>
  <si>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</si>
  <si>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</si>
  <si>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</si>
  <si>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</si>
  <si>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</si>
  <si>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</si>
  <si>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</si>
  <si>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</si>
  <si>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</si>
  <si>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</si>
  <si>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</si>
  <si>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</si>
  <si>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</si>
  <si>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</si>
  <si>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</si>
  <si>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</si>
  <si>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</si>
  <si>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</si>
  <si>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</si>
  <si>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</si>
  <si>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</si>
  <si>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</si>
  <si>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</si>
  <si>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</si>
  <si>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</si>
  <si>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</si>
  <si>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</si>
  <si>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</si>
  <si>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</si>
  <si>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</si>
  <si>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</si>
  <si>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</si>
  <si>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</si>
  <si>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</si>
  <si>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</si>
  <si>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</si>
  <si>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</si>
  <si>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</si>
  <si>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</si>
  <si>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</si>
  <si>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</si>
  <si>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</si>
  <si>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</si>
  <si>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</si>
  <si>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</si>
  <si>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</si>
  <si>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</si>
  <si>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</si>
  <si>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</si>
  <si>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</si>
  <si>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</si>
  <si>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</si>
  <si>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</si>
  <si>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</si>
  <si>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</si>
  <si>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</si>
  <si>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</si>
  <si>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</si>
  <si>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</si>
  <si>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</si>
  <si>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</si>
  <si>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</si>
  <si>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</si>
  <si>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</si>
  <si>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</si>
  <si>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</si>
  <si>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</si>
  <si>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</si>
  <si>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</si>
  <si>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</si>
  <si>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</si>
  <si>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</si>
  <si>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</si>
  <si>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</si>
  <si>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</si>
  <si>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</si>
  <si>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</si>
  <si>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</si>
  <si>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</si>
  <si>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</si>
  <si>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</si>
  <si>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</si>
  <si>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</si>
  <si>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</si>
  <si>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</si>
  <si>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</si>
  <si>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</si>
  <si>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</si>
  <si>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</si>
  <si>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</si>
  <si>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</si>
  <si>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</si>
  <si>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</si>
  <si>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</si>
  <si>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</si>
  <si>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</si>
  <si>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</si>
  <si>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</si>
  <si>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</si>
  <si>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</si>
  <si>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</si>
  <si>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</si>
  <si>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</si>
  <si>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</si>
  <si>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</si>
  <si>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</si>
  <si>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</si>
  <si>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</si>
  <si>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</si>
  <si>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</si>
  <si>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</si>
  <si>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</si>
  <si>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</si>
  <si>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</si>
  <si>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</si>
  <si>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</si>
  <si>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</si>
  <si>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</si>
  <si>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</si>
  <si>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</si>
  <si>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</si>
  <si>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</si>
  <si>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</si>
  <si>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</si>
  <si>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</si>
  <si>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</si>
  <si>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</si>
  <si>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</si>
  <si>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</si>
  <si>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</si>
  <si>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</si>
  <si>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</si>
  <si>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</si>
  <si>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</si>
  <si>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</si>
  <si>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</si>
  <si>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</si>
  <si>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</si>
  <si>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</si>
  <si>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</si>
  <si>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</si>
  <si>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</si>
  <si>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</si>
  <si>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</si>
  <si>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</si>
  <si>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</si>
  <si>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</si>
  <si>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</si>
  <si>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</si>
  <si>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</si>
  <si>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</si>
  <si>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</si>
  <si>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</si>
  <si>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</si>
  <si>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</si>
  <si>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</si>
  <si>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</si>
  <si>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</si>
  <si>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</si>
  <si>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</si>
  <si>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</si>
  <si>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</si>
  <si>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</si>
  <si>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</si>
  <si>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</si>
  <si>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</si>
  <si>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</si>
  <si>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</si>
  <si>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</si>
  <si>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</si>
  <si>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</si>
  <si>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</si>
  <si>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</si>
  <si>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</si>
  <si>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</si>
  <si>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</si>
  <si>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</si>
  <si>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</si>
  <si>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</si>
  <si>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</si>
  <si>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</si>
  <si>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</si>
  <si>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</si>
  <si>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</si>
  <si>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</si>
  <si>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</si>
  <si>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</si>
  <si>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</si>
  <si>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</si>
  <si>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</si>
  <si>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</si>
  <si>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</si>
  <si>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</si>
  <si>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</si>
  <si>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</si>
  <si>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</si>
  <si>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</si>
  <si>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</si>
  <si>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</si>
  <si>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</si>
  <si>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</si>
  <si>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</si>
  <si>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</si>
  <si>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</si>
  <si>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</si>
  <si>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</si>
  <si>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</si>
  <si>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</si>
  <si>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</si>
  <si>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</si>
  <si>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</si>
  <si>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</si>
  <si>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</si>
  <si>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</si>
  <si>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</si>
  <si>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</si>
  <si>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</si>
  <si>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</si>
  <si>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</si>
  <si>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</si>
  <si>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</si>
  <si>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</si>
  <si>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</si>
  <si>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</si>
  <si>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</si>
  <si>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</si>
  <si>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</si>
  <si>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</si>
  <si>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</si>
  <si>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</si>
  <si>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</si>
  <si>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</si>
  <si>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</si>
  <si>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</si>
  <si>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</si>
  <si>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</si>
  <si>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</si>
  <si>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</si>
  <si>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</si>
  <si>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</si>
  <si>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</si>
  <si>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</si>
  <si>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</si>
  <si>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</si>
  <si>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</si>
  <si>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</si>
  <si>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</si>
  <si>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</si>
  <si>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</si>
  <si>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</si>
  <si>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</si>
  <si>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</si>
  <si>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</si>
  <si>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</si>
  <si>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</si>
  <si>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</si>
  <si>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</si>
  <si>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</si>
  <si>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</si>
  <si>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</si>
  <si>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</si>
  <si>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</si>
  <si>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</si>
  <si>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</si>
  <si>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</si>
  <si>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</si>
  <si>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</si>
  <si>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</si>
  <si>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</si>
  <si>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</si>
  <si>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</si>
  <si>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</si>
  <si>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</si>
  <si>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</si>
  <si>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</si>
  <si>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</si>
  <si>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</si>
  <si>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</si>
  <si>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</si>
  <si>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</si>
  <si>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</si>
  <si>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</si>
  <si>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</si>
  <si>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</si>
  <si>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</si>
  <si>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</si>
  <si>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</si>
  <si>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</si>
  <si>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</si>
  <si>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</si>
  <si>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</si>
  <si>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</si>
  <si>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</si>
  <si>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</si>
  <si>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</si>
  <si>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</si>
  <si>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</si>
  <si>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</si>
  <si>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</si>
  <si>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</si>
  <si>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</si>
  <si>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</si>
  <si>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</si>
  <si>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</si>
  <si>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</si>
  <si>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</si>
  <si>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</si>
  <si>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</si>
  <si>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</si>
  <si>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</si>
  <si>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</si>
  <si>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</si>
  <si>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</si>
  <si>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</si>
  <si>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</si>
  <si>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</si>
  <si>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</si>
  <si>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</si>
  <si>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</si>
  <si>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</si>
  <si>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</si>
  <si>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</si>
  <si>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</si>
  <si>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</si>
  <si>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</si>
  <si>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</si>
  <si>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</si>
  <si>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</si>
  <si>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</si>
  <si>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</si>
  <si>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</si>
  <si>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</si>
  <si>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</si>
  <si>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</si>
  <si>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</si>
  <si>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</si>
  <si>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</si>
  <si>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</si>
  <si>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</si>
  <si>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</si>
  <si>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</si>
  <si>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</si>
  <si>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</si>
  <si>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</si>
  <si>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</si>
  <si>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</si>
  <si>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</si>
  <si>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</si>
  <si>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</si>
  <si>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</si>
  <si>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</si>
  <si>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</si>
  <si>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</si>
  <si>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</si>
  <si>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</si>
  <si>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</si>
  <si>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</si>
  <si>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</si>
  <si>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</si>
  <si>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</si>
  <si>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</si>
  <si>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</si>
  <si>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</si>
  <si>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</si>
  <si>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</si>
  <si>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</si>
  <si>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</si>
  <si>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</si>
  <si>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</si>
  <si>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</si>
  <si>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</si>
  <si>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</si>
  <si>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</si>
  <si>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</si>
  <si>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</si>
  <si>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</si>
  <si>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</si>
  <si>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</si>
  <si>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</si>
  <si>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</si>
  <si>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</si>
  <si>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</si>
  <si>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</si>
  <si>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</si>
  <si>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</si>
  <si>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</si>
  <si>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</si>
  <si>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</si>
  <si>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</si>
  <si>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</si>
  <si>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</si>
  <si>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</si>
  <si>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</si>
  <si>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</si>
  <si>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</si>
  <si>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</si>
  <si>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</si>
  <si>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</si>
  <si>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</si>
  <si>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</si>
  <si>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</si>
  <si>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</si>
  <si>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</si>
  <si>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</si>
  <si>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</si>
  <si>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</si>
  <si>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</si>
  <si>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</si>
  <si>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</si>
  <si>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</si>
  <si>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</si>
  <si>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</si>
  <si>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</si>
  <si>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</si>
  <si>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</si>
  <si>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</si>
  <si>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</si>
  <si>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</si>
  <si>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</si>
  <si>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</si>
  <si>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</si>
  <si>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</si>
  <si>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</si>
  <si>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</si>
  <si>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</si>
  <si>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</si>
  <si>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</si>
  <si>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</si>
  <si>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</si>
  <si>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</si>
  <si>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</si>
  <si>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</si>
  <si>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</si>
  <si>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</si>
  <si>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</si>
  <si>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</si>
  <si>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</si>
  <si>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</si>
  <si>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</si>
  <si>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</si>
  <si>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</si>
  <si>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</si>
  <si>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</si>
  <si>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</si>
  <si>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</si>
  <si>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</si>
  <si>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</si>
  <si>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</si>
  <si>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</si>
  <si>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</si>
  <si>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</si>
  <si>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</si>
  <si>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</si>
  <si>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</si>
  <si>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</si>
  <si>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</si>
  <si>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</si>
  <si>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</si>
  <si>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</si>
  <si>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</si>
  <si>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</si>
  <si>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</si>
  <si>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</si>
  <si>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</si>
  <si>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</si>
  <si>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</si>
  <si>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</si>
  <si>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</si>
  <si>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</si>
  <si>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</si>
  <si>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</si>
  <si>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</si>
  <si>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</si>
  <si>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</si>
  <si>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</si>
  <si>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</si>
  <si>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</si>
  <si>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</si>
  <si>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</si>
  <si>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</si>
  <si>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</si>
  <si>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</si>
  <si>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</si>
  <si>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</si>
  <si>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</si>
  <si>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</si>
  <si>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</si>
  <si>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</si>
  <si>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</si>
  <si>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</si>
  <si>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</si>
  <si>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</si>
  <si>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</si>
  <si>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</si>
  <si>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</si>
  <si>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</si>
  <si>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</si>
  <si>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</si>
  <si>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</si>
  <si>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</si>
  <si>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</si>
  <si>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</si>
  <si>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</si>
  <si>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</si>
  <si>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</si>
  <si>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</si>
  <si>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</si>
  <si>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</si>
  <si>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</si>
  <si>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</si>
  <si>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</si>
  <si>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</si>
  <si>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</si>
  <si>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</si>
  <si>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</si>
  <si>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</si>
  <si>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</si>
  <si>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</si>
  <si>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</si>
  <si>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</si>
  <si>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</si>
  <si>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</si>
  <si>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</si>
  <si>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</si>
  <si>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</si>
  <si>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</si>
  <si>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</si>
  <si>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</si>
  <si>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</si>
  <si>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</si>
  <si>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</si>
  <si>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</si>
  <si>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</si>
  <si>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</si>
  <si>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</si>
  <si>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</si>
  <si>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</si>
  <si>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</si>
  <si>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</si>
  <si>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</si>
  <si>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</si>
  <si>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</si>
  <si>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</si>
  <si>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</si>
  <si>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</si>
  <si>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</si>
  <si>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</si>
  <si>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</si>
  <si>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</si>
  <si>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</si>
  <si>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</si>
  <si>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</si>
  <si>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</si>
  <si>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</si>
  <si>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</si>
  <si>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</si>
  <si>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</si>
  <si>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</si>
  <si>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</si>
  <si>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</si>
  <si>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</si>
  <si>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</si>
  <si>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</si>
  <si>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</si>
  <si>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</si>
  <si>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</si>
  <si>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</si>
  <si>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</si>
  <si>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</si>
  <si>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</si>
  <si>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</si>
  <si>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</si>
  <si>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</si>
  <si>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</si>
  <si>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</si>
  <si>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</si>
  <si>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</si>
  <si>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</si>
  <si>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</si>
  <si>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</si>
  <si>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</si>
  <si>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</si>
  <si>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</si>
  <si>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</si>
  <si>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</si>
  <si>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</si>
  <si>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</si>
  <si>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</si>
  <si>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</si>
  <si>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</si>
  <si>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</si>
  <si>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</si>
  <si>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</si>
  <si>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</si>
  <si>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</si>
  <si>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</si>
  <si>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</si>
  <si>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</si>
  <si>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</si>
  <si>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</si>
  <si>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</si>
  <si>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</si>
  <si>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</si>
  <si>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</si>
  <si>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</si>
  <si>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</si>
  <si>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</si>
  <si>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</si>
  <si>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</si>
  <si>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</si>
  <si>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</si>
  <si>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</si>
  <si>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</si>
  <si>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</si>
  <si>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</si>
  <si>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</si>
  <si>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</si>
  <si>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</si>
  <si>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</si>
  <si>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</si>
  <si>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</si>
  <si>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</si>
  <si>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</si>
  <si>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</si>
  <si>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</si>
  <si>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</si>
  <si>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</si>
  <si>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</si>
  <si>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</si>
  <si>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</si>
  <si>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</si>
  <si>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</si>
  <si>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</si>
  <si>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</si>
  <si>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</si>
  <si>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</si>
  <si>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</si>
  <si>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</si>
  <si>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</si>
  <si>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</si>
  <si>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</si>
  <si>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</si>
  <si>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</si>
  <si>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</si>
  <si>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</si>
  <si>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</si>
  <si>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</si>
  <si>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</si>
  <si>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</si>
  <si>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</si>
  <si>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</si>
  <si>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</si>
  <si>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</si>
  <si>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</si>
  <si>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</si>
  <si>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</si>
  <si>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</si>
  <si>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</si>
  <si>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</si>
  <si>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</si>
  <si>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</si>
  <si>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</si>
  <si>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</si>
  <si>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</si>
  <si>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</si>
  <si>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</si>
  <si>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</si>
  <si>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</si>
  <si>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</si>
  <si>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</si>
  <si>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</si>
  <si>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</si>
  <si>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</si>
  <si>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</si>
  <si>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</si>
  <si>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</si>
  <si>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</si>
  <si>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</si>
  <si>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</si>
  <si>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</si>
  <si>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</si>
  <si>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</si>
  <si>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</si>
  <si>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</si>
  <si>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</si>
  <si>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</si>
  <si>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</si>
  <si>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</si>
  <si>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</si>
  <si>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</si>
  <si>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</si>
  <si>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</si>
  <si>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</si>
  <si>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</si>
  <si>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</si>
  <si>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</si>
  <si>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</si>
  <si>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</si>
  <si>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</si>
  <si>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</si>
  <si>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</si>
  <si>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</si>
  <si>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</si>
  <si>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</si>
  <si>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</si>
  <si>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</si>
  <si>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</si>
  <si>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</si>
  <si>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</si>
  <si>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</si>
  <si>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</si>
  <si>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</si>
  <si>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</si>
  <si>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</si>
  <si>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</si>
  <si>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</si>
  <si>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</si>
  <si>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</si>
  <si>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</si>
  <si>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</si>
  <si>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</si>
  <si>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</si>
  <si>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</si>
  <si>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</si>
  <si>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</si>
  <si>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</si>
  <si>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</si>
  <si>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</si>
  <si>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</si>
  <si>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</si>
  <si>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</si>
  <si>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</si>
  <si>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</si>
  <si>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</si>
  <si>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</si>
  <si>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</si>
  <si>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</si>
  <si>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</si>
  <si>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</si>
  <si>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</si>
  <si>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</si>
  <si>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</si>
  <si>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</si>
  <si>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</si>
  <si>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</si>
  <si>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</si>
  <si>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</si>
  <si>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</si>
  <si>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</si>
  <si>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</si>
  <si>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</si>
  <si>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</si>
  <si>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</si>
  <si>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</si>
  <si>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</si>
  <si>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</si>
  <si>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</si>
  <si>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</si>
  <si>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</si>
  <si>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</si>
  <si>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</si>
  <si>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</si>
  <si>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</si>
  <si>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</si>
  <si>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</si>
  <si>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</si>
  <si>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</si>
  <si>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</si>
  <si>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</si>
  <si>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</si>
  <si>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</si>
  <si>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</si>
  <si>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</si>
  <si>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</si>
  <si>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</si>
  <si>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</si>
  <si>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</si>
  <si>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</si>
  <si>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</si>
  <si>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</si>
  <si>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</si>
  <si>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</si>
  <si>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</si>
  <si>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</si>
  <si>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</si>
  <si>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</si>
  <si>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</si>
  <si>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</si>
  <si>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</si>
  <si>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</si>
  <si>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</si>
  <si>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</si>
  <si>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</si>
  <si>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</si>
  <si>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</si>
  <si>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</si>
  <si>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</si>
  <si>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</si>
  <si>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</si>
  <si>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</si>
  <si>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</si>
  <si>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</si>
  <si>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</si>
  <si>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</si>
  <si>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</si>
  <si>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</si>
  <si>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</si>
  <si>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</si>
  <si>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</si>
  <si>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</si>
  <si>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</si>
  <si>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</si>
  <si>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</si>
  <si>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</si>
  <si>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</si>
  <si>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</si>
  <si>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</si>
  <si>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</si>
  <si>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</si>
  <si>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</si>
  <si>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</si>
  <si>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</si>
  <si>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</si>
  <si>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</si>
  <si>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</si>
  <si>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</si>
  <si>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</si>
  <si>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</si>
  <si>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</si>
  <si>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</si>
  <si>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</si>
  <si>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</si>
  <si>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</si>
  <si>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</si>
  <si>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</si>
  <si>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</si>
  <si>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</si>
  <si>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</si>
  <si>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</si>
  <si>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</si>
  <si>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</si>
  <si>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</si>
  <si>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</si>
  <si>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</si>
  <si>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</si>
  <si>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</si>
  <si>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</si>
  <si>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</si>
  <si>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</si>
  <si>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</si>
  <si>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</si>
  <si>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</si>
  <si>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</si>
  <si>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</si>
  <si>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</si>
  <si>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</si>
  <si>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</si>
  <si>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</si>
  <si>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</si>
  <si>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</si>
  <si>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</si>
  <si>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</si>
  <si>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</si>
  <si>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</si>
  <si>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</si>
  <si>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</si>
  <si>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</si>
  <si>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</si>
  <si>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</si>
  <si>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</si>
  <si>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</si>
  <si>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</si>
  <si>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</si>
  <si>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</si>
  <si>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</si>
  <si>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</si>
  <si>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</si>
  <si>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</si>
  <si>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</si>
  <si>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</si>
  <si>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</si>
  <si>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</si>
  <si>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</si>
  <si>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</si>
  <si>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</si>
  <si>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</si>
  <si>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</si>
  <si>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</si>
  <si>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</si>
  <si>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</si>
  <si>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</si>
  <si>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</si>
  <si>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</si>
  <si>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</si>
  <si>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</si>
  <si>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</si>
  <si>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</si>
  <si>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</si>
  <si>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</si>
  <si>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</si>
  <si>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</si>
  <si>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</si>
  <si>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</si>
  <si>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</si>
  <si>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</si>
  <si>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</si>
  <si>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</si>
  <si>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</si>
  <si>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</si>
  <si>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</si>
  <si>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</si>
  <si>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</si>
  <si>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</si>
  <si>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</si>
  <si>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</si>
  <si>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</si>
  <si>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</si>
  <si>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</si>
  <si>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</si>
  <si>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</si>
  <si>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</si>
  <si>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</si>
  <si>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</si>
  <si>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</si>
  <si>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</si>
  <si>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</si>
  <si>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</si>
  <si>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</si>
  <si>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</si>
  <si>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</si>
  <si>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</si>
  <si>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</si>
  <si>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</si>
  <si>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</si>
  <si>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</si>
  <si>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</si>
  <si>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</si>
  <si>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</si>
  <si>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</si>
  <si>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</si>
  <si>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</si>
  <si>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</si>
  <si>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</si>
  <si>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</si>
  <si>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</si>
  <si>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</si>
  <si>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</si>
  <si>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</si>
  <si>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</si>
  <si>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</si>
  <si>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</si>
  <si>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</si>
  <si>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</si>
  <si>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</si>
  <si>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</si>
  <si>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</si>
  <si>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</si>
  <si>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</si>
  <si>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</si>
  <si>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</si>
  <si>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</si>
  <si>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</si>
  <si>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</si>
  <si>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</si>
  <si>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</si>
  <si>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</si>
  <si>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</si>
  <si>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</si>
  <si>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</si>
  <si>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</si>
  <si>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</si>
  <si>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</si>
  <si>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</si>
  <si>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</si>
  <si>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</si>
  <si>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</si>
  <si>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</si>
  <si>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</si>
  <si>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</si>
  <si>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</si>
  <si>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</si>
  <si>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</si>
  <si>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</si>
  <si>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</si>
  <si>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</si>
  <si>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</si>
  <si>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</si>
  <si>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</si>
  <si>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</si>
  <si>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</si>
  <si>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</si>
  <si>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</si>
  <si>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</si>
  <si>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</si>
  <si>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</si>
  <si>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</si>
  <si>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</si>
  <si>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</si>
  <si>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</si>
  <si>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</si>
  <si>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</si>
  <si>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</si>
  <si>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</si>
  <si>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</si>
  <si>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</si>
  <si>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</si>
  <si>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</si>
  <si>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</si>
  <si>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</si>
  <si>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</si>
  <si>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</si>
  <si>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</si>
  <si>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</si>
  <si>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</si>
  <si>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</si>
  <si>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</si>
  <si>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</si>
  <si>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</si>
  <si>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</si>
  <si>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</si>
  <si>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</si>
  <si>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</si>
  <si>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</si>
  <si>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</si>
  <si>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</si>
  <si>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</si>
  <si>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</si>
  <si>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</si>
  <si>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</si>
  <si>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</si>
  <si>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</si>
  <si>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</si>
  <si>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</si>
  <si>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</si>
  <si>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</si>
  <si>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</si>
  <si>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</si>
  <si>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</si>
  <si>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</si>
  <si>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</si>
  <si>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</si>
  <si>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</si>
  <si>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</si>
  <si>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</si>
  <si>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</si>
  <si>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</si>
  <si>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</si>
  <si>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</si>
  <si>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</si>
  <si>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</si>
  <si>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</si>
  <si>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</si>
  <si>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</si>
  <si>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</si>
  <si>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</si>
  <si>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</si>
  <si>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</si>
  <si>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</si>
  <si>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</si>
  <si>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</si>
  <si>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</si>
  <si>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</si>
  <si>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</si>
  <si>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</si>
  <si>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</si>
  <si>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</si>
  <si>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</si>
  <si>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</si>
  <si>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</si>
  <si>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</si>
  <si>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</si>
  <si>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</si>
  <si>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</si>
  <si>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</si>
  <si>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</si>
  <si>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</si>
  <si>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</si>
  <si>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</si>
  <si>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</si>
  <si>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</si>
  <si>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</si>
  <si>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</si>
  <si>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</si>
  <si>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</si>
  <si>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</si>
  <si>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</si>
  <si>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</si>
  <si>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</si>
  <si>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</si>
  <si>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</si>
  <si>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</si>
  <si>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</si>
  <si>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</si>
  <si>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</si>
  <si>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</si>
  <si>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</si>
  <si>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</si>
  <si>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</si>
  <si>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</si>
  <si>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</si>
  <si>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</si>
  <si>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</si>
  <si>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</si>
  <si>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</si>
  <si>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</si>
  <si>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</si>
  <si>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</si>
  <si>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</si>
  <si>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</si>
  <si>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</si>
  <si>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</si>
  <si>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</si>
  <si>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</si>
  <si>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</si>
  <si>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</si>
  <si>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</si>
  <si>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</si>
  <si>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</si>
  <si>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</si>
  <si>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</si>
  <si>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</si>
  <si>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</si>
  <si>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</si>
  <si>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</si>
  <si>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</si>
  <si>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</si>
  <si>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</si>
  <si>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</si>
  <si>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</si>
  <si>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</si>
  <si>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</si>
  <si>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</si>
  <si>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</si>
  <si>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</si>
  <si>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</si>
  <si>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</si>
  <si>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</si>
  <si>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</si>
  <si>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</si>
  <si>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</si>
  <si>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</si>
  <si>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</si>
  <si>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</si>
  <si>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</si>
  <si>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</si>
  <si>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</si>
  <si>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</si>
  <si>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</si>
  <si>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</si>
  <si>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</si>
  <si>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</si>
  <si>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</si>
  <si>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</si>
  <si>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</si>
  <si>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</si>
  <si>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</si>
  <si>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</si>
  <si>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</si>
  <si>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</si>
  <si>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</si>
  <si>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</si>
  <si>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</si>
  <si>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</si>
  <si>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</si>
  <si>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</si>
  <si>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</si>
  <si>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</si>
  <si>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</si>
  <si>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</si>
  <si>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</si>
  <si>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</si>
  <si>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</si>
  <si>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</si>
  <si>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</si>
  <si>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</si>
  <si>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</si>
  <si>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</si>
  <si>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</si>
  <si>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</si>
  <si>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</si>
  <si>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</si>
  <si>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</si>
  <si>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</si>
  <si>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</si>
  <si>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</si>
  <si>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</si>
  <si>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</si>
  <si>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</si>
  <si>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</si>
  <si>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</si>
  <si>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</si>
  <si>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</si>
  <si>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</si>
  <si>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</si>
  <si>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</si>
  <si>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</si>
  <si>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</si>
  <si>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</si>
  <si>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</si>
  <si>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</si>
  <si>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</si>
  <si>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</si>
  <si>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</si>
  <si>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</si>
  <si>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</si>
  <si>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</si>
  <si>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</si>
  <si>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</si>
  <si>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</si>
  <si>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</si>
  <si>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</si>
  <si>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</si>
  <si>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</si>
  <si>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</si>
  <si>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</si>
  <si>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</si>
  <si>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</si>
  <si>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</si>
  <si>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</si>
  <si>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</si>
  <si>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</si>
  <si>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</si>
  <si>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</si>
  <si>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</si>
  <si>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</si>
  <si>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</si>
  <si>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</si>
  <si>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</si>
  <si>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</si>
  <si>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</si>
  <si>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</si>
  <si>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</si>
  <si>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</si>
  <si>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</si>
  <si>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</si>
  <si>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</si>
  <si>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</si>
  <si>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</si>
  <si>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</si>
  <si>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</si>
  <si>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</si>
  <si>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</si>
  <si>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</si>
  <si>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</si>
  <si>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</si>
  <si>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</si>
  <si>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</si>
  <si>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</si>
  <si>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</si>
  <si>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</si>
  <si>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</si>
  <si>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</si>
  <si>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</si>
  <si>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</si>
  <si>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</si>
  <si>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</si>
  <si>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</si>
  <si>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</si>
  <si>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</si>
  <si>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</si>
  <si>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</si>
  <si>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</si>
  <si>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</si>
  <si>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</si>
  <si>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</si>
  <si>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</si>
  <si>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</si>
  <si>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</si>
  <si>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</si>
  <si>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</si>
  <si>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</si>
  <si>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</si>
  <si>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</si>
  <si>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</si>
  <si>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</si>
  <si>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</si>
  <si>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</si>
  <si>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</si>
  <si>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</si>
  <si>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</si>
  <si>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</si>
  <si>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</si>
  <si>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</si>
  <si>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</si>
  <si>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</si>
  <si>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</si>
  <si>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</si>
  <si>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</si>
  <si>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</si>
  <si>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</si>
  <si>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</si>
  <si>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</si>
  <si>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</si>
  <si>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</si>
  <si>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</si>
  <si>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</si>
  <si>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</si>
  <si>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</si>
  <si>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</si>
  <si>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</si>
  <si>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</si>
  <si>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</si>
  <si>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</si>
  <si>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</si>
  <si>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</si>
  <si>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</si>
  <si>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</si>
  <si>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</si>
  <si>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</si>
  <si>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</si>
  <si>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</si>
  <si>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</si>
  <si>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</si>
  <si>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</si>
  <si>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</si>
  <si>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</si>
  <si>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</si>
  <si>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</si>
  <si>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</si>
  <si>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</si>
  <si>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</si>
  <si>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</si>
  <si>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</si>
  <si>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</si>
  <si>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</si>
  <si>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</si>
  <si>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</si>
  <si>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</si>
  <si>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</si>
  <si>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</si>
  <si>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</si>
  <si>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</si>
  <si>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</si>
  <si>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</si>
  <si>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</si>
  <si>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</si>
  <si>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</si>
  <si>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</si>
  <si>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</si>
  <si>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</si>
  <si>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</si>
  <si>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</si>
  <si>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</si>
  <si>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</si>
  <si>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</si>
  <si>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</si>
  <si>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</si>
  <si>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</si>
  <si>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</si>
  <si>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</si>
  <si>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</si>
  <si>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</si>
  <si>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</si>
  <si>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</si>
  <si>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</si>
  <si>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</si>
  <si>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</si>
  <si>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</si>
  <si>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</si>
  <si>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</si>
  <si>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</si>
  <si>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</si>
  <si>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</si>
  <si>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</si>
  <si>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</si>
  <si>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</si>
  <si>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</si>
  <si>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</si>
  <si>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</si>
  <si>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</si>
  <si>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</si>
  <si>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</si>
  <si>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</si>
  <si>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</si>
  <si>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</si>
  <si>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</si>
  <si>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</si>
  <si>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</si>
  <si>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</si>
  <si>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</si>
  <si>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</si>
  <si>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</si>
  <si>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</si>
  <si>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</si>
  <si>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</si>
  <si>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</si>
  <si>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</si>
  <si>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</si>
  <si>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</si>
  <si>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</si>
  <si>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</si>
  <si>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</si>
  <si>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</si>
  <si>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</si>
  <si>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</si>
  <si>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</si>
  <si>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</si>
  <si>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</si>
  <si>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</si>
  <si>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</si>
  <si>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</si>
  <si>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</si>
  <si>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</si>
  <si>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</si>
  <si>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</si>
  <si>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</si>
  <si>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</si>
  <si>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</si>
  <si>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</si>
  <si>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</si>
  <si>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</si>
  <si>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</si>
  <si>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</si>
  <si>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</si>
  <si>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</si>
  <si>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</si>
  <si>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</si>
  <si>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</si>
  <si>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</si>
  <si>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</si>
  <si>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</si>
  <si>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</si>
  <si>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</si>
  <si>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</si>
  <si>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</si>
  <si>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</si>
  <si>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</si>
  <si>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</si>
  <si>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</si>
  <si>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</si>
  <si>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</si>
  <si>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</si>
  <si>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</si>
  <si>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</si>
  <si>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</si>
  <si>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</si>
  <si>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</si>
  <si>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</si>
  <si>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</si>
  <si>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</si>
  <si>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</si>
  <si>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</si>
  <si>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</si>
  <si>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</si>
  <si>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</si>
  <si>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</si>
  <si>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</si>
  <si>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</si>
  <si>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</si>
  <si>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</si>
  <si>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</si>
  <si>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</si>
  <si>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</si>
  <si>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</si>
  <si>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</si>
  <si>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</si>
  <si>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</si>
  <si>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</si>
  <si>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</si>
  <si>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</si>
  <si>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</si>
  <si>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</si>
  <si>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</si>
  <si>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</si>
  <si>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</si>
  <si>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</si>
  <si>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</si>
  <si>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</si>
  <si>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</si>
  <si>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</si>
  <si>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</si>
  <si>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</si>
  <si>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</si>
  <si>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</si>
  <si>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</si>
  <si>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</si>
  <si>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</si>
  <si>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</si>
  <si>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</si>
  <si>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</si>
  <si>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</si>
  <si>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</si>
  <si>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</si>
  <si>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</si>
  <si>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</si>
  <si>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</si>
  <si>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</si>
  <si>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</si>
  <si>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</si>
  <si>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</si>
  <si>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</si>
  <si>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</si>
  <si>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</si>
  <si>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</si>
  <si>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</si>
  <si>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</si>
  <si>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</si>
  <si>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</si>
  <si>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</si>
  <si>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</si>
  <si>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</si>
  <si>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</si>
  <si>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</si>
  <si>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</si>
  <si>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</si>
  <si>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</si>
  <si>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</si>
  <si>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</si>
  <si>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</si>
  <si>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</si>
  <si>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</si>
  <si>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</si>
  <si>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</si>
  <si>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</si>
  <si>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</si>
  <si>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</si>
  <si>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</si>
  <si>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</si>
  <si>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</si>
  <si>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</si>
  <si>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</si>
  <si>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</si>
  <si>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</si>
  <si>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</si>
  <si>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</si>
  <si>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</si>
  <si>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</si>
  <si>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</si>
  <si>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</si>
  <si>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</si>
  <si>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</si>
  <si>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</si>
  <si>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</si>
  <si>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</si>
  <si>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</si>
  <si>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</si>
  <si>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</si>
  <si>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</si>
  <si>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</si>
  <si>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</si>
  <si>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</si>
  <si>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</si>
  <si>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</si>
  <si>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</si>
  <si>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</si>
  <si>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</si>
  <si>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</si>
  <si>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</si>
  <si>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</si>
  <si>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</si>
  <si>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</si>
  <si>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</si>
  <si>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</si>
  <si>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</si>
  <si>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</si>
  <si>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</si>
  <si>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</si>
  <si>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</si>
  <si>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</si>
  <si>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</si>
  <si>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</si>
  <si>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</si>
  <si>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</si>
  <si>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</si>
  <si>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</si>
  <si>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</si>
  <si>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</si>
  <si>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</si>
  <si>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</si>
  <si>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</si>
  <si>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</si>
  <si>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</si>
  <si>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</si>
  <si>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</si>
  <si>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</si>
  <si>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</si>
  <si>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</si>
  <si>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</si>
  <si>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</si>
  <si>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</si>
  <si>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</si>
  <si>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</si>
  <si>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</si>
  <si>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</si>
  <si>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</si>
  <si>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</si>
  <si>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</si>
  <si>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</si>
  <si>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</si>
  <si>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</si>
  <si>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</si>
  <si>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</si>
  <si>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</si>
  <si>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</si>
  <si>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</si>
  <si>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</si>
  <si>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</si>
  <si>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</si>
  <si>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</si>
  <si>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</si>
  <si>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</si>
  <si>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</si>
  <si>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</si>
  <si>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</si>
  <si>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</si>
  <si>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</si>
  <si>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</si>
  <si>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</si>
  <si>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</si>
  <si>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</si>
  <si>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</si>
  <si>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</si>
  <si>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</si>
  <si>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</si>
  <si>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</si>
  <si>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</si>
  <si>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</si>
  <si>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</si>
  <si>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</si>
  <si>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</si>
  <si>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</si>
  <si>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</si>
  <si>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</si>
  <si>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</si>
  <si>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</si>
  <si>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</si>
  <si>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</si>
  <si>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</si>
  <si>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</si>
  <si>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</si>
  <si>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</si>
  <si>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</si>
  <si>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</si>
  <si>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</si>
  <si>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</si>
  <si>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</si>
  <si>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</si>
  <si>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</si>
  <si>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</si>
  <si>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</si>
  <si>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</si>
  <si>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</si>
  <si>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</si>
  <si>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</si>
  <si>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</si>
  <si>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</si>
  <si>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</si>
  <si>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</si>
  <si>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</si>
  <si>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</si>
  <si>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</si>
  <si>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</si>
  <si>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</si>
  <si>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</si>
  <si>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</si>
  <si>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</si>
  <si>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</si>
  <si>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</si>
  <si>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</si>
  <si>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</si>
  <si>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</si>
  <si>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</si>
  <si>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</si>
  <si>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</si>
  <si>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</si>
  <si>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</si>
  <si>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</si>
  <si>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</si>
  <si>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</si>
  <si>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</si>
  <si>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</si>
  <si>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</si>
  <si>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</si>
  <si>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</si>
  <si>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</si>
  <si>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</si>
  <si>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</si>
  <si>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</si>
  <si>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</si>
  <si>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</si>
  <si>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</si>
  <si>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</si>
  <si>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</si>
  <si>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</si>
  <si>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</si>
  <si>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</si>
  <si>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</si>
  <si>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</si>
  <si>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</si>
  <si>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</si>
  <si>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</si>
  <si>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</si>
  <si>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</si>
  <si>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</si>
  <si>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</si>
  <si>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</si>
  <si>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</si>
  <si>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</si>
  <si>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</si>
  <si>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</si>
  <si>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</si>
  <si>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</si>
  <si>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</si>
  <si>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</si>
  <si>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</si>
  <si>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</si>
  <si>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</si>
  <si>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</si>
  <si>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</si>
  <si>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</si>
  <si>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</si>
  <si>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</si>
  <si>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</si>
  <si>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</si>
  <si>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</si>
  <si>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</si>
  <si>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</si>
  <si>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</si>
  <si>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</si>
  <si>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</si>
  <si>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</si>
  <si>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</si>
  <si>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</si>
  <si>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</si>
  <si>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</si>
  <si>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</si>
  <si>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</si>
  <si>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</si>
  <si>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</si>
  <si>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</si>
  <si>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</si>
  <si>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</si>
  <si>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</si>
  <si>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</si>
  <si>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</si>
  <si>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</si>
  <si>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</si>
  <si>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</si>
  <si>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</si>
  <si>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</si>
  <si>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</si>
  <si>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</si>
  <si>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</si>
  <si>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</si>
  <si>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</si>
  <si>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</si>
  <si>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</si>
  <si>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</si>
  <si>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</si>
  <si>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</si>
  <si>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</si>
  <si>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</si>
  <si>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</si>
  <si>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</si>
  <si>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</si>
  <si>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</si>
  <si>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</si>
  <si>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</si>
  <si>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</si>
  <si>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</si>
  <si>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</si>
  <si>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</si>
  <si>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</si>
  <si>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</si>
  <si>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</si>
  <si>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</si>
  <si>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</si>
  <si>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</si>
  <si>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</si>
  <si>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</si>
  <si>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</si>
  <si>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</si>
  <si>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</si>
  <si>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</si>
  <si>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</si>
  <si>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</si>
  <si>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</si>
  <si>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</si>
  <si>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</si>
  <si>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</si>
  <si>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</si>
  <si>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</si>
  <si>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</si>
  <si>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</si>
  <si>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</si>
  <si>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</si>
  <si>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</si>
  <si>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</si>
  <si>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</si>
  <si>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</si>
  <si>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</si>
  <si>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</si>
  <si>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</si>
  <si>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</si>
  <si>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</si>
  <si>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</si>
  <si>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</si>
  <si>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</si>
  <si>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</si>
  <si>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</si>
  <si>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</si>
  <si>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</si>
  <si>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</si>
  <si>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</si>
  <si>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</si>
  <si>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</si>
  <si>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</si>
  <si>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</si>
  <si>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</si>
  <si>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</si>
  <si>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</si>
  <si>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</si>
  <si>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</si>
  <si>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</si>
  <si>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</si>
  <si>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</si>
  <si>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</si>
  <si>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</si>
  <si>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</si>
  <si>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</si>
  <si>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</si>
  <si>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</si>
  <si>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</si>
  <si>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</si>
  <si>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</si>
  <si>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</si>
  <si>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</si>
  <si>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</si>
  <si>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</si>
  <si>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</si>
  <si>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</si>
  <si>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</si>
  <si>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</si>
  <si>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</si>
  <si>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</si>
  <si>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</si>
  <si>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</si>
  <si>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</si>
  <si>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</si>
  <si>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</si>
  <si>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</si>
  <si>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</si>
  <si>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</si>
  <si>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</si>
  <si>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</si>
  <si>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</si>
  <si>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</si>
  <si>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</si>
  <si>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</si>
  <si>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</si>
  <si>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</si>
  <si>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</si>
  <si>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</si>
  <si>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</si>
  <si>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</si>
  <si>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</si>
  <si>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</si>
  <si>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</si>
  <si>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</si>
  <si>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</si>
  <si>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</si>
  <si>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</si>
  <si>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</si>
  <si>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</si>
  <si>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</si>
  <si>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</si>
  <si>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</si>
  <si>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</si>
  <si>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</si>
  <si>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</si>
  <si>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</si>
  <si>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</si>
  <si>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</si>
  <si>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</si>
  <si>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</si>
  <si>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</si>
  <si>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</si>
  <si>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</si>
  <si>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</si>
  <si>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</si>
  <si>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</si>
  <si>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</si>
  <si>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</si>
  <si>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</si>
  <si>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</si>
  <si>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</si>
  <si>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</si>
  <si>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</si>
  <si>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</si>
  <si>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</si>
  <si>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</si>
  <si>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</si>
  <si>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</si>
  <si>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</si>
  <si>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</si>
  <si>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</si>
  <si>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</si>
  <si>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</si>
  <si>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</si>
  <si>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</si>
  <si>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</si>
  <si>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</si>
  <si>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</si>
  <si>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</si>
  <si>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</si>
  <si>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</si>
  <si>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</si>
  <si>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</si>
  <si>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</si>
  <si>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</si>
  <si>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</si>
  <si>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</si>
  <si>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</si>
  <si>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</si>
  <si>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</si>
  <si>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</si>
  <si>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</si>
  <si>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</si>
  <si>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</si>
  <si>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</si>
  <si>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</si>
  <si>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</si>
  <si>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</si>
  <si>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</si>
  <si>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</si>
  <si>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</si>
  <si>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</si>
  <si>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</si>
  <si>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</si>
  <si>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</si>
  <si>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</si>
  <si>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</si>
  <si>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</si>
  <si>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</si>
  <si>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</si>
  <si>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</si>
  <si>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</si>
  <si>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</si>
  <si>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</si>
  <si>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</si>
  <si>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</si>
  <si>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</si>
  <si>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</si>
  <si>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</si>
  <si>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</si>
  <si>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</si>
  <si>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</si>
  <si>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</si>
  <si>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</si>
  <si>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</si>
  <si>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</si>
  <si>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</si>
  <si>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</si>
  <si>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</si>
  <si>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</si>
  <si>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</si>
  <si>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</si>
  <si>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</si>
  <si>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</si>
  <si>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</si>
  <si>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</si>
  <si>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</si>
  <si>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</si>
  <si>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</si>
  <si>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</si>
  <si>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</si>
  <si>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</si>
  <si>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</si>
  <si>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</si>
  <si>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</si>
  <si>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</si>
  <si>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</si>
  <si>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</si>
  <si>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</si>
  <si>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</si>
  <si>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</si>
  <si>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</si>
  <si>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</si>
  <si>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</si>
  <si>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</si>
  <si>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</si>
  <si>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</si>
  <si>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</si>
  <si>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</si>
  <si>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</si>
  <si>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</si>
  <si>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</si>
  <si>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</si>
  <si>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</si>
  <si>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</si>
  <si>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</si>
  <si>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</si>
  <si>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</si>
  <si>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</si>
  <si>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</si>
  <si>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</si>
  <si>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</si>
  <si>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</si>
  <si>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</si>
  <si>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</si>
  <si>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</si>
  <si>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</si>
  <si>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</si>
  <si>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</si>
  <si>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</si>
  <si>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</si>
  <si>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</si>
  <si>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</si>
  <si>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</si>
  <si>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</si>
  <si>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</si>
  <si>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</si>
  <si>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</si>
  <si>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</si>
  <si>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</si>
  <si>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</si>
  <si>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</si>
  <si>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</si>
  <si>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</si>
  <si>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</si>
  <si>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</si>
  <si>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</si>
  <si>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</si>
  <si>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</si>
  <si>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</si>
  <si>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</si>
  <si>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</si>
  <si>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</si>
  <si>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</si>
  <si>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</si>
  <si>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</si>
  <si>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</si>
  <si>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</si>
  <si>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</si>
  <si>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</si>
  <si>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</si>
  <si>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</si>
  <si>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</si>
  <si>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</si>
  <si>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</si>
  <si>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</si>
  <si>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</si>
  <si>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</si>
  <si>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</si>
  <si>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</si>
  <si>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</si>
  <si>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</si>
  <si>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</si>
  <si>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</si>
  <si>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</si>
  <si>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</si>
  <si>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</si>
  <si>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</si>
  <si>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</si>
  <si>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</si>
  <si>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</si>
  <si>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</si>
  <si>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</si>
  <si>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</si>
  <si>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</si>
  <si>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</si>
  <si>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</si>
  <si>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</si>
  <si>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</si>
  <si>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</si>
  <si>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</si>
  <si>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</si>
  <si>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</si>
  <si>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</si>
  <si>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</si>
  <si>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</si>
  <si>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</si>
  <si>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</si>
  <si>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</si>
  <si>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</si>
  <si>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</si>
  <si>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</si>
  <si>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</si>
  <si>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</si>
  <si>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</si>
  <si>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</si>
  <si>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</si>
  <si>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</si>
  <si>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</si>
  <si>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</si>
  <si>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</si>
  <si>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</si>
  <si>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</si>
  <si>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</si>
  <si>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</si>
  <si>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</si>
  <si>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</si>
  <si>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</si>
  <si>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</si>
  <si>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</si>
  <si>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</si>
  <si>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</si>
  <si>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</si>
  <si>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</si>
  <si>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</si>
  <si>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</si>
  <si>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</si>
  <si>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</si>
  <si>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</si>
  <si>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</si>
  <si>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</si>
  <si>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</si>
  <si>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</si>
  <si>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</si>
  <si>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</si>
  <si>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</si>
  <si>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</si>
  <si>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</si>
  <si>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</si>
  <si>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</si>
  <si>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</si>
  <si>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</si>
  <si>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</si>
  <si>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</si>
  <si>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</si>
  <si>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</si>
  <si>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</si>
  <si>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</si>
  <si>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</si>
  <si>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</si>
  <si>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</si>
  <si>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</si>
  <si>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</si>
  <si>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</si>
  <si>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</si>
  <si>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</si>
  <si>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</si>
  <si>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</si>
  <si>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</si>
  <si>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</si>
  <si>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</si>
  <si>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</si>
  <si>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</si>
  <si>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</si>
  <si>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</si>
  <si>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</si>
  <si>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</si>
  <si>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</si>
  <si>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</si>
  <si>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</si>
  <si>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</si>
  <si>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</si>
  <si>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</si>
  <si>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</si>
  <si>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</si>
  <si>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</si>
  <si>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</si>
  <si>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</si>
  <si>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</si>
  <si>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</si>
  <si>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</si>
  <si>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</si>
  <si>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</si>
  <si>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</si>
  <si>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</si>
  <si>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</si>
  <si>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</si>
  <si>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</si>
  <si>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</si>
  <si>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</si>
  <si>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</si>
  <si>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</si>
  <si>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</si>
  <si>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</si>
  <si>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</si>
  <si>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</si>
  <si>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</si>
  <si>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</si>
  <si>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</si>
  <si>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</si>
  <si>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</si>
  <si>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</si>
  <si>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</si>
  <si>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</si>
  <si>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</si>
  <si>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</si>
  <si>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</si>
  <si>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</si>
  <si>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</si>
  <si>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</si>
  <si>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</si>
  <si>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</si>
  <si>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</si>
  <si>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</si>
  <si>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</si>
  <si>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</si>
  <si>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</si>
  <si>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</si>
  <si>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</si>
  <si>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</si>
  <si>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</si>
  <si>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</si>
  <si>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</si>
  <si>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</si>
  <si>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</si>
  <si>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</si>
  <si>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</si>
  <si>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</si>
  <si>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</si>
  <si>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</si>
  <si>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</si>
  <si>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</si>
  <si>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</si>
  <si>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</si>
  <si>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</si>
  <si>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</si>
  <si>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</si>
  <si>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</si>
  <si>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</si>
  <si>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</si>
  <si>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</si>
  <si>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</si>
  <si>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</si>
  <si>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</si>
  <si>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</si>
  <si>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</si>
  <si>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</si>
  <si>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</si>
  <si>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</si>
  <si>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</si>
  <si>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</si>
  <si>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</si>
  <si>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</si>
  <si>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</si>
  <si>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</si>
  <si>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</si>
  <si>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</si>
  <si>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</si>
  <si>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</si>
  <si>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</si>
  <si>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</si>
  <si>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</si>
  <si>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</si>
  <si>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</si>
  <si>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</si>
  <si>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</si>
  <si>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</si>
  <si>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</si>
  <si>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</si>
  <si>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</si>
  <si>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</si>
  <si>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</si>
  <si>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</si>
  <si>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</si>
  <si>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</si>
  <si>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</si>
  <si>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</si>
  <si>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</si>
  <si>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</si>
  <si>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</si>
  <si>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</si>
  <si>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</si>
  <si>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</si>
  <si>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</si>
  <si>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</si>
  <si>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</si>
  <si>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</si>
  <si>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</si>
  <si>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</si>
  <si>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</si>
  <si>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</si>
  <si>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</si>
  <si>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</si>
  <si>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</si>
  <si>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</si>
  <si>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</si>
  <si>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</si>
  <si>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</si>
  <si>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</si>
  <si>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</si>
  <si>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</si>
  <si>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</si>
  <si>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</si>
  <si>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</si>
  <si>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</si>
  <si>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</si>
  <si>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</si>
  <si>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</si>
  <si>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</si>
  <si>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</si>
  <si>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</si>
  <si>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</si>
  <si>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</si>
  <si>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</si>
  <si>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</si>
  <si>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</si>
  <si>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</si>
  <si>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</si>
  <si>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</si>
  <si>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</si>
  <si>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</si>
  <si>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</si>
  <si>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</si>
  <si>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</si>
  <si>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</si>
  <si>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</si>
  <si>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</si>
  <si>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</si>
  <si>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</si>
  <si>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</si>
  <si>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</si>
  <si>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</si>
  <si>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</si>
  <si>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</si>
  <si>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</si>
  <si>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</si>
  <si>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</si>
  <si>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</si>
  <si>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</si>
  <si>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</si>
  <si>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</si>
  <si>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</si>
  <si>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</si>
  <si>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</si>
  <si>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</si>
  <si>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</si>
  <si>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</si>
  <si>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</si>
  <si>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</si>
  <si>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</si>
  <si>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</si>
  <si>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</si>
  <si>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</si>
  <si>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</si>
  <si>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</si>
  <si>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</si>
  <si>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</si>
  <si>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</si>
  <si>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</si>
  <si>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</si>
  <si>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</si>
  <si>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</si>
  <si>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</si>
  <si>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</si>
  <si>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</si>
  <si>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</si>
  <si>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</si>
  <si>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</si>
  <si>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</si>
  <si>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</si>
  <si>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</si>
  <si>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</si>
  <si>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</si>
  <si>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</si>
  <si>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</si>
  <si>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</si>
  <si>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</si>
  <si>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</si>
  <si>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</si>
  <si>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</si>
  <si>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</si>
  <si>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</si>
  <si>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</si>
  <si>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</si>
  <si>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</si>
  <si>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</si>
  <si>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</si>
  <si>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</si>
  <si>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</si>
  <si>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</si>
  <si>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</si>
  <si>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</si>
  <si>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</si>
  <si>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</si>
  <si>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</si>
  <si>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</si>
  <si>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</si>
  <si>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</si>
  <si>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</si>
  <si>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</si>
  <si>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</si>
  <si>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</si>
  <si>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</si>
  <si>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</si>
  <si>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</si>
  <si>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</si>
  <si>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</si>
  <si>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</si>
  <si>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</si>
  <si>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</si>
  <si>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</si>
  <si>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</si>
  <si>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</si>
  <si>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</si>
  <si>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</si>
  <si>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</si>
  <si>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</si>
  <si>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</si>
  <si>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</si>
  <si>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</si>
  <si>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</si>
  <si>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</si>
  <si>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</si>
  <si>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</si>
  <si>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</si>
  <si>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</si>
  <si>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</si>
  <si>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</si>
  <si>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</si>
  <si>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</si>
  <si>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</si>
  <si>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</si>
  <si>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</si>
  <si>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</si>
  <si>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</si>
  <si>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</si>
  <si>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</si>
  <si>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</si>
  <si>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</si>
  <si>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</si>
  <si>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</si>
  <si>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</si>
  <si>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</si>
  <si>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</si>
  <si>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</si>
  <si>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</si>
  <si>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</si>
  <si>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</si>
  <si>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</si>
  <si>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</si>
  <si>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</si>
  <si>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</si>
  <si>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</si>
  <si>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</si>
  <si>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</si>
  <si>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</si>
  <si>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</si>
  <si>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</si>
  <si>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</si>
  <si>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</si>
  <si>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</si>
  <si>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</si>
  <si>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</si>
  <si>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</si>
  <si>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</si>
  <si>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</si>
  <si>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</si>
  <si>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</si>
  <si>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</si>
  <si>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</si>
  <si>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</si>
  <si>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</si>
  <si>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</si>
  <si>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</si>
  <si>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</si>
  <si>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</si>
  <si>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</si>
  <si>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</si>
  <si>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</si>
  <si>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</si>
  <si>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</si>
  <si>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</si>
  <si>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</si>
  <si>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</si>
  <si>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</si>
  <si>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</si>
  <si>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</si>
  <si>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</si>
  <si>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</si>
  <si>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</si>
  <si>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</si>
  <si>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</si>
  <si>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</si>
  <si>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</si>
  <si>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</si>
  <si>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</si>
  <si>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</si>
  <si>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</si>
  <si>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</si>
  <si>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</si>
  <si>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</si>
  <si>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</si>
  <si>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</si>
  <si>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</si>
  <si>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</si>
  <si>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</si>
  <si>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</si>
  <si>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</si>
  <si>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</si>
  <si>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</si>
  <si>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</si>
  <si>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</si>
  <si>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</si>
  <si>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</si>
  <si>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</si>
  <si>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</si>
  <si>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</si>
  <si>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</si>
  <si>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</si>
  <si>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</si>
  <si>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</si>
  <si>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</si>
  <si>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</si>
  <si>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</si>
  <si>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</si>
  <si>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</si>
  <si>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</si>
  <si>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</si>
  <si>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</si>
  <si>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</si>
  <si>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</si>
  <si>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</si>
  <si>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</si>
  <si>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</si>
  <si>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</si>
  <si>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</si>
  <si>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</si>
  <si>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</si>
  <si>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</si>
  <si>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</si>
  <si>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</si>
  <si>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</si>
  <si>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</si>
  <si>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</si>
  <si>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</si>
  <si>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</si>
  <si>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</si>
  <si>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</si>
  <si>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</si>
  <si>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</si>
  <si>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</si>
  <si>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</si>
  <si>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</si>
  <si>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</si>
  <si>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</si>
  <si>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</si>
  <si>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</si>
  <si>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</si>
  <si>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</si>
  <si>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</si>
  <si>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</si>
  <si>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</si>
  <si>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</si>
  <si>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</si>
  <si>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</si>
  <si>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</si>
  <si>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</si>
  <si>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</si>
  <si>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</si>
  <si>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</si>
  <si>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</si>
  <si>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</si>
  <si>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</si>
  <si>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</si>
  <si>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</si>
  <si>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</si>
  <si>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</si>
  <si>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</si>
  <si>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</si>
  <si>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</si>
  <si>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</si>
  <si>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</si>
  <si>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</si>
  <si>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</si>
  <si>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</si>
  <si>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</si>
  <si>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</si>
  <si>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</si>
  <si>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</si>
  <si>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</si>
  <si>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</si>
  <si>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</si>
  <si>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</si>
  <si>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</si>
  <si>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</si>
  <si>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</si>
  <si>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</si>
  <si>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</si>
  <si>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</si>
  <si>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</si>
  <si>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</si>
  <si>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</si>
  <si>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</si>
  <si>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</si>
  <si>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</si>
  <si>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</si>
  <si>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</si>
  <si>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</si>
  <si>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</si>
  <si>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</si>
  <si>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</si>
  <si>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</si>
  <si>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</si>
  <si>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</si>
  <si>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</si>
  <si>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</si>
  <si>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</si>
  <si>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</si>
  <si>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</si>
  <si>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</si>
  <si>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</si>
  <si>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</si>
  <si>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</si>
  <si>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</si>
  <si>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</si>
  <si>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</si>
  <si>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</si>
  <si>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</si>
  <si>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</si>
  <si>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</si>
  <si>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</si>
  <si>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</si>
  <si>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</si>
  <si>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</si>
  <si>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</si>
  <si>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</si>
  <si>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</si>
  <si>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</si>
  <si>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</si>
  <si>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</si>
  <si>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</si>
  <si>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</si>
  <si>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</si>
  <si>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</si>
  <si>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</si>
  <si>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</si>
  <si>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</si>
  <si>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</si>
  <si>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</si>
  <si>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</si>
  <si>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</si>
  <si>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</si>
  <si>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</si>
  <si>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</si>
  <si>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</si>
  <si>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</si>
  <si>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</si>
  <si>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</si>
  <si>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</si>
  <si>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</si>
  <si>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</si>
  <si>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</si>
  <si>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</si>
  <si>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</si>
  <si>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</si>
  <si>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</si>
  <si>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</si>
  <si>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</si>
  <si>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</si>
  <si>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</si>
  <si>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</si>
  <si>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</si>
  <si>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</si>
  <si>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</si>
  <si>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</si>
  <si>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</si>
  <si>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</si>
  <si>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</si>
  <si>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</si>
  <si>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</si>
  <si>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</si>
  <si>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</si>
  <si>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</si>
  <si>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</si>
  <si>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</si>
  <si>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</si>
  <si>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</si>
  <si>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</si>
  <si>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</si>
  <si>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</si>
  <si>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</si>
  <si>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</si>
  <si>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</si>
  <si>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</si>
  <si>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</si>
  <si>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</si>
  <si>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</si>
  <si>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</si>
  <si>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</si>
  <si>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</si>
  <si>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</si>
  <si>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</si>
  <si>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</si>
  <si>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</si>
  <si>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</si>
  <si>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</si>
  <si>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</si>
  <si>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</si>
  <si>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</si>
  <si>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</si>
  <si>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</si>
  <si>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</si>
  <si>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</si>
  <si>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</si>
  <si>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</si>
  <si>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</si>
  <si>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</si>
  <si>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</si>
  <si>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</si>
  <si>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</si>
  <si>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</si>
  <si>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</si>
  <si>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</si>
  <si>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</si>
  <si>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</si>
  <si>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</si>
  <si>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</si>
  <si>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</si>
  <si>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</si>
  <si>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</si>
  <si>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</si>
  <si>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</si>
  <si>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</si>
  <si>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</si>
  <si>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</si>
  <si>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</si>
  <si>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</si>
  <si>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</si>
  <si>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</si>
  <si>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</si>
  <si>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</si>
  <si>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</si>
  <si>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</si>
  <si>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</si>
  <si>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</si>
  <si>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</si>
  <si>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</si>
  <si>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</si>
  <si>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</si>
  <si>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</si>
  <si>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</si>
  <si>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</si>
  <si>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</si>
  <si>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</si>
  <si>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</si>
  <si>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</si>
  <si>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</si>
  <si>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</si>
  <si>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</si>
  <si>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</si>
  <si>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</si>
  <si>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</si>
  <si>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</si>
  <si>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</si>
  <si>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</si>
  <si>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</si>
  <si>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</si>
  <si>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</si>
  <si>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</si>
  <si>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</si>
  <si>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</si>
  <si>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</si>
  <si>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</si>
  <si>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</si>
  <si>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</si>
  <si>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</si>
  <si>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</si>
  <si>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</si>
  <si>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</si>
  <si>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</si>
  <si>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</si>
  <si>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</si>
  <si>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</si>
  <si>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</si>
  <si>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</si>
  <si>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</si>
  <si>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</si>
  <si>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</si>
  <si>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</si>
  <si>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</si>
  <si>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</si>
  <si>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</si>
  <si>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</si>
  <si>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</si>
  <si>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</si>
  <si>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</si>
  <si>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</si>
  <si>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</si>
  <si>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</si>
  <si>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</si>
  <si>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</si>
  <si>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</si>
  <si>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</si>
  <si>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</si>
  <si>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</si>
  <si>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</si>
  <si>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</si>
  <si>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</si>
  <si>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</si>
  <si>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</si>
  <si>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</si>
  <si>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</si>
  <si>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</si>
  <si>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</si>
  <si>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</si>
  <si>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</si>
  <si>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</si>
  <si>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</si>
  <si>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</si>
  <si>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</si>
  <si>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</si>
  <si>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</si>
  <si>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</si>
  <si>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</si>
  <si>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</si>
  <si>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</si>
  <si>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</si>
  <si>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</si>
  <si>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</si>
  <si>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</si>
  <si>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</si>
  <si>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</si>
  <si>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</si>
  <si>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</si>
  <si>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</si>
  <si>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</si>
  <si>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</si>
  <si>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</si>
  <si>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</si>
  <si>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</si>
  <si>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</si>
  <si>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</si>
  <si>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</si>
  <si>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</si>
  <si>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</si>
  <si>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</si>
  <si>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</si>
  <si>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</si>
  <si>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</si>
  <si>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</si>
  <si>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</si>
  <si>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</si>
  <si>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</si>
  <si>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</si>
  <si>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</si>
  <si>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</si>
  <si>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</si>
  <si>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</si>
  <si>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</si>
  <si>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</si>
  <si>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</si>
  <si>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</si>
  <si>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</si>
  <si>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</si>
  <si>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</si>
  <si>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</si>
  <si>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</si>
  <si>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</si>
  <si>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</si>
  <si>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</si>
  <si>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</si>
  <si>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</si>
  <si>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</si>
  <si>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</si>
  <si>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</si>
  <si>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</si>
  <si>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</si>
  <si>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</si>
  <si>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</si>
  <si>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</si>
  <si>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</si>
  <si>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</si>
  <si>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</si>
  <si>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</si>
  <si>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</si>
  <si>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</si>
  <si>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</si>
  <si>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</si>
  <si>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</si>
  <si>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</si>
  <si>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</si>
  <si>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</si>
  <si>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</si>
  <si>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</si>
  <si>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</si>
  <si>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</si>
  <si>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</si>
  <si>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</si>
  <si>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</si>
  <si>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</si>
  <si>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</si>
  <si>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</si>
  <si>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</si>
  <si>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</si>
  <si>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</si>
  <si>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</si>
  <si>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</si>
  <si>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</si>
  <si>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</si>
  <si>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</si>
  <si>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</si>
  <si>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</si>
  <si>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</si>
  <si>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</si>
  <si>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</si>
  <si>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</si>
  <si>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</si>
  <si>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</si>
  <si>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</si>
  <si>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</si>
  <si>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</si>
  <si>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</si>
  <si>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</si>
  <si>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</si>
  <si>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</si>
  <si>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</si>
  <si>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</si>
  <si>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</si>
  <si>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</si>
  <si>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</si>
  <si>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</si>
  <si>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</si>
  <si>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</si>
  <si>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</si>
  <si>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</si>
  <si>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</si>
  <si>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</si>
  <si>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</si>
  <si>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</si>
  <si>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</si>
  <si>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</si>
  <si>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</si>
  <si>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</si>
  <si>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</si>
  <si>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</si>
  <si>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</si>
  <si>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</si>
  <si>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</si>
  <si>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</si>
  <si>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</si>
  <si>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</si>
  <si>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</si>
  <si>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</si>
  <si>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</si>
  <si>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</si>
  <si>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</si>
  <si>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</si>
  <si>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</si>
  <si>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</si>
  <si>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</si>
  <si>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</si>
  <si>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</si>
  <si>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</si>
  <si>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</si>
  <si>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</si>
  <si>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</si>
  <si>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</si>
  <si>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</si>
  <si>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</si>
  <si>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</si>
  <si>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</si>
  <si>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</si>
  <si>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</si>
  <si>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</si>
  <si>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</si>
  <si>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</si>
  <si>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</si>
  <si>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</si>
  <si>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</si>
  <si>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</si>
  <si>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</si>
  <si>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</si>
  <si>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</si>
  <si>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</si>
  <si>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</si>
  <si>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</si>
  <si>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</si>
  <si>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</si>
  <si>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</si>
  <si>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</si>
  <si>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</si>
  <si>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</si>
  <si>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</si>
  <si>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</si>
  <si>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</si>
  <si>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</si>
  <si>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</si>
  <si>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</si>
  <si>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</si>
  <si>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</si>
  <si>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</si>
  <si>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</si>
  <si>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</si>
  <si>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</si>
  <si>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</si>
  <si>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</si>
  <si>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</si>
  <si>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</si>
  <si>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</si>
  <si>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</si>
  <si>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</si>
  <si>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</si>
  <si>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</si>
  <si>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</si>
  <si>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</si>
  <si>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</si>
  <si>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</si>
  <si>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</si>
  <si>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</si>
  <si>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</si>
  <si>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</si>
  <si>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</si>
  <si>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</si>
  <si>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</si>
  <si>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</si>
  <si>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</si>
  <si>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</si>
  <si>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</si>
  <si>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</si>
  <si>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</si>
  <si>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</si>
  <si>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</si>
  <si>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</si>
  <si>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</si>
  <si>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</si>
  <si>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</si>
  <si>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</si>
  <si>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</si>
  <si>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</si>
  <si>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</si>
  <si>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</si>
  <si>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</si>
  <si>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</si>
  <si>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</si>
  <si>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</si>
  <si>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</si>
  <si>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</si>
  <si>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</si>
  <si>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</si>
  <si>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</si>
  <si>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</si>
  <si>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</si>
  <si>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</si>
  <si>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</si>
  <si>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</si>
  <si>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</si>
  <si>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</si>
  <si>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</si>
  <si>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</si>
  <si>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</si>
  <si>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</si>
  <si>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</si>
  <si>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</si>
  <si>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</si>
  <si>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</si>
  <si>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</si>
  <si>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</si>
  <si>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</si>
  <si>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</si>
  <si>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</si>
  <si>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</si>
  <si>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</si>
  <si>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</si>
  <si>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</si>
  <si>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</si>
  <si>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</si>
  <si>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</si>
  <si>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</si>
  <si>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</si>
  <si>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</si>
  <si>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</si>
  <si>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</si>
  <si>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</si>
  <si>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</si>
  <si>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</si>
  <si>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</si>
  <si>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</si>
  <si>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</si>
  <si>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</si>
  <si>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</si>
  <si>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</si>
  <si>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</si>
  <si>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</si>
  <si>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</si>
  <si>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</si>
  <si>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</si>
  <si>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</si>
  <si>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</si>
  <si>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</si>
  <si>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</si>
  <si>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</si>
  <si>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</si>
  <si>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</si>
  <si>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</si>
  <si>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</si>
  <si>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</si>
  <si>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</si>
  <si>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</si>
  <si>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</si>
  <si>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</si>
  <si>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</si>
  <si>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</si>
  <si>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</si>
  <si>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</si>
  <si>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</si>
  <si>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</si>
  <si>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</si>
  <si>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</si>
  <si>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</si>
  <si>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</si>
  <si>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</si>
  <si>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</si>
  <si>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</si>
  <si>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</si>
  <si>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</si>
  <si>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</si>
  <si>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</si>
  <si>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</si>
  <si>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</si>
  <si>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</si>
  <si>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</si>
  <si>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</si>
  <si>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</si>
  <si>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</si>
  <si>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</si>
  <si>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</si>
  <si>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</si>
  <si>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</si>
  <si>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</si>
  <si>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</si>
  <si>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</si>
  <si>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</si>
  <si>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</si>
  <si>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</si>
  <si>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</si>
  <si>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</si>
  <si>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</si>
  <si>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</si>
  <si>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</si>
  <si>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</si>
  <si>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</si>
  <si>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</si>
  <si>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</si>
  <si>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</si>
  <si>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</si>
  <si>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</si>
  <si>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</si>
  <si>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</si>
  <si>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</si>
  <si>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</si>
  <si>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</si>
  <si>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</si>
  <si>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</si>
  <si>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</si>
  <si>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</si>
  <si>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</si>
  <si>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</si>
  <si>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</si>
  <si>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</si>
  <si>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</si>
  <si>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</si>
  <si>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</si>
  <si>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</si>
  <si>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</si>
  <si>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</si>
  <si>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</si>
  <si>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</si>
  <si>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</si>
  <si>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</si>
  <si>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</si>
  <si>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</si>
  <si>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</si>
  <si>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</si>
  <si>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</si>
  <si>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</si>
  <si>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</si>
  <si>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</si>
  <si>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</si>
  <si>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</si>
  <si>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</si>
  <si>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</si>
  <si>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</si>
  <si>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</si>
  <si>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</si>
  <si>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</si>
  <si>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</si>
  <si>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</si>
  <si>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</si>
  <si>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</si>
  <si>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</si>
  <si>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</si>
  <si>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</si>
  <si>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</si>
  <si>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</si>
  <si>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</si>
  <si>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</si>
  <si>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</si>
  <si>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</si>
  <si>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</si>
  <si>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</si>
  <si>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</si>
  <si>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</si>
  <si>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</si>
  <si>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</si>
  <si>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</si>
  <si>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</si>
  <si>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</si>
  <si>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</si>
  <si>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</si>
  <si>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</si>
  <si>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</si>
  <si>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</si>
  <si>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</si>
  <si>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</si>
  <si>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</si>
  <si>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</si>
  <si>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</si>
  <si>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</si>
  <si>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</si>
  <si>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</si>
  <si>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</si>
  <si>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</si>
  <si>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</si>
  <si>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</si>
  <si>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</si>
  <si>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</si>
  <si>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</si>
  <si>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</si>
  <si>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</si>
  <si>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</si>
  <si>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</si>
  <si>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</si>
  <si>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</si>
  <si>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</si>
  <si>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</si>
  <si>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</si>
  <si>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</si>
  <si>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</si>
  <si>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</si>
  <si>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</si>
  <si>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</si>
  <si>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</si>
  <si>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</si>
  <si>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</si>
  <si>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</si>
  <si>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</si>
  <si>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</si>
  <si>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</si>
  <si>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</si>
  <si>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</si>
  <si>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</si>
  <si>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</si>
  <si>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</si>
  <si>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</si>
  <si>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</si>
  <si>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</si>
  <si>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</si>
  <si>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</si>
  <si>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</si>
  <si>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</si>
  <si>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</si>
  <si>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</si>
  <si>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</si>
  <si>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</si>
  <si>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</si>
  <si>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</si>
  <si>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</si>
  <si>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</si>
  <si>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</si>
  <si>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</si>
  <si>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</si>
  <si>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</si>
  <si>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</si>
  <si>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</si>
  <si>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</si>
  <si>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</si>
  <si>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</si>
  <si>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</si>
  <si>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</si>
  <si>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</si>
  <si>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</si>
  <si>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</si>
  <si>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</si>
  <si>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</si>
  <si>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</si>
  <si>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</si>
  <si>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</si>
  <si>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</si>
  <si>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</si>
  <si>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</si>
  <si>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</si>
  <si>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</si>
  <si>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</si>
  <si>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</si>
  <si>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</si>
  <si>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</si>
  <si>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</si>
  <si>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</si>
  <si>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</si>
  <si>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</si>
  <si>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</si>
  <si>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</si>
  <si>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</si>
  <si>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</si>
  <si>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</si>
  <si>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</si>
  <si>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</si>
  <si>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</si>
  <si>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</si>
  <si>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</si>
  <si>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</si>
  <si>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</si>
  <si>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</si>
  <si>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</si>
  <si>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</si>
  <si>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</si>
  <si>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</si>
  <si>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</si>
  <si>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</si>
  <si>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</si>
  <si>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</si>
  <si>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</si>
  <si>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</si>
  <si>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</si>
  <si>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</si>
  <si>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</si>
  <si>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</si>
  <si>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</si>
  <si>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</si>
  <si>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</si>
  <si>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</si>
  <si>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</si>
  <si>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</si>
  <si>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</si>
  <si>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</si>
  <si>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</si>
  <si>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</si>
  <si>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</si>
  <si>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</si>
  <si>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</si>
  <si>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</si>
  <si>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</si>
  <si>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</si>
  <si>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</si>
  <si>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</si>
  <si>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</si>
  <si>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</si>
  <si>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</si>
  <si>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</si>
  <si>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</si>
  <si>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</si>
  <si>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</si>
  <si>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</si>
  <si>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</si>
  <si>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</si>
  <si>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</si>
  <si>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</si>
  <si>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</si>
  <si>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</si>
  <si>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</si>
  <si>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</si>
  <si>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</si>
  <si>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</si>
  <si>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</si>
  <si>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</si>
  <si>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</si>
  <si>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</si>
  <si>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</si>
  <si>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</si>
  <si>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</si>
  <si>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</si>
  <si>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</si>
  <si>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</si>
  <si>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</si>
  <si>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</si>
  <si>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</si>
  <si>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</si>
  <si>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</si>
  <si>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</si>
  <si>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</si>
  <si>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</si>
  <si>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</si>
  <si>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</si>
  <si>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</si>
  <si>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</si>
  <si>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</si>
  <si>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</si>
  <si>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</si>
  <si>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</si>
  <si>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</si>
  <si>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</si>
  <si>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</si>
  <si>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</si>
  <si>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</si>
  <si>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</si>
  <si>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</si>
  <si>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</si>
  <si>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</si>
  <si>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</si>
  <si>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</si>
  <si>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</si>
  <si>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</si>
  <si>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</si>
  <si>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</si>
  <si>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</si>
  <si>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</si>
  <si>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</si>
  <si>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</si>
  <si>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</si>
  <si>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</si>
  <si>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</si>
  <si>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</si>
  <si>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</si>
  <si>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</si>
  <si>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</si>
  <si>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</si>
  <si>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</si>
  <si>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</si>
  <si>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</si>
  <si>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</si>
  <si>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</si>
  <si>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</si>
  <si>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</si>
  <si>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</si>
  <si>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</si>
  <si>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</si>
  <si>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</si>
  <si>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</si>
  <si>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</si>
  <si>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</si>
  <si>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</si>
  <si>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</si>
  <si>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</si>
  <si>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</si>
  <si>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</si>
  <si>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</si>
  <si>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</si>
  <si>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</si>
  <si>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</si>
  <si>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</si>
  <si>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</si>
  <si>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</si>
  <si>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</si>
  <si>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</si>
  <si>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</si>
  <si>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</si>
  <si>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</si>
  <si>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</si>
  <si>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</si>
  <si>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</si>
  <si>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</si>
  <si>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</si>
  <si>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</si>
  <si>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</si>
  <si>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</si>
  <si>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</si>
  <si>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</si>
  <si>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</si>
  <si>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</si>
  <si>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</si>
  <si>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</si>
  <si>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</si>
  <si>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</si>
  <si>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</si>
  <si>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</si>
  <si>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</si>
  <si>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</si>
  <si>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</si>
  <si>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</si>
  <si>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</si>
  <si>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</si>
  <si>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</si>
  <si>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</si>
  <si>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</si>
  <si>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</si>
  <si>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</si>
  <si>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</si>
  <si>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</si>
  <si>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</si>
  <si>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</si>
  <si>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</si>
  <si>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</si>
  <si>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</si>
  <si>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</si>
  <si>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</si>
  <si>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</si>
  <si>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</si>
  <si>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</si>
  <si>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</si>
  <si>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</si>
  <si>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</si>
  <si>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</si>
  <si>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</si>
  <si>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</si>
  <si>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</si>
  <si>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</si>
  <si>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</si>
  <si>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</si>
  <si>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</si>
  <si>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</si>
  <si>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</si>
  <si>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</si>
  <si>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</si>
  <si>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</si>
  <si>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</si>
  <si>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</si>
  <si>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</si>
  <si>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</si>
  <si>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</si>
  <si>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</si>
  <si>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</si>
  <si>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</si>
  <si>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</si>
  <si>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</si>
  <si>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</si>
  <si>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</si>
  <si>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</si>
  <si>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</si>
  <si>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</si>
  <si>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</si>
  <si>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</si>
  <si>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</si>
  <si>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</si>
  <si>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</si>
  <si>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</si>
  <si>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</si>
  <si>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</si>
  <si>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</si>
  <si>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</si>
  <si>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</si>
  <si>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</si>
  <si>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</si>
  <si>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</si>
  <si>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</si>
  <si>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</si>
  <si>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</si>
  <si>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</si>
  <si>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</si>
  <si>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</si>
  <si>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</si>
  <si>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</si>
  <si>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</si>
  <si>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</si>
  <si>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</si>
  <si>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</si>
  <si>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</si>
  <si>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</si>
  <si>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</si>
  <si>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</si>
  <si>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</si>
  <si>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</si>
  <si>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</si>
  <si>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</si>
  <si>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</si>
  <si>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</si>
  <si>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</si>
  <si>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</si>
  <si>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</si>
  <si>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</si>
  <si>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</si>
  <si>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</si>
  <si>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</si>
  <si>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</si>
  <si>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</si>
  <si>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</si>
  <si>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</si>
  <si>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</si>
  <si>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</si>
  <si>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</si>
  <si>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</si>
  <si>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</si>
  <si>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</si>
  <si>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</si>
  <si>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</si>
  <si>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</si>
  <si>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</si>
  <si>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</si>
  <si>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</si>
  <si>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</si>
  <si>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</si>
  <si>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</si>
  <si>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</si>
  <si>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</si>
  <si>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</si>
  <si>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</si>
  <si>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</si>
  <si>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</si>
  <si>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</si>
  <si>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</si>
  <si>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</si>
  <si>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</si>
  <si>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</si>
  <si>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</si>
  <si>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</si>
  <si>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</si>
  <si>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</si>
  <si>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</si>
  <si>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</si>
  <si>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</si>
  <si>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</si>
  <si>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</si>
  <si>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</si>
  <si>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</si>
  <si>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</si>
  <si>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</si>
  <si>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</si>
  <si>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</si>
  <si>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</si>
  <si>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</si>
  <si>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</si>
  <si>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</si>
  <si>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</si>
  <si>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</si>
  <si>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</si>
  <si>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</si>
  <si>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</si>
  <si>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</si>
  <si>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</si>
  <si>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</si>
  <si>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</si>
  <si>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</si>
  <si>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</si>
  <si>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</si>
  <si>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</si>
  <si>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</si>
  <si>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</si>
  <si>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</si>
  <si>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</si>
  <si>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</si>
  <si>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</si>
  <si>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</si>
  <si>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</si>
  <si>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</si>
  <si>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</si>
  <si>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</si>
  <si>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</si>
  <si>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</si>
  <si>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</si>
  <si>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</si>
  <si>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</si>
  <si>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</si>
  <si>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</si>
  <si>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</si>
  <si>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</si>
  <si>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</si>
  <si>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</si>
  <si>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</si>
  <si>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</si>
  <si>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</si>
  <si>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</si>
  <si>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</si>
  <si>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</si>
  <si>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</si>
  <si>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</si>
  <si>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</si>
  <si>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</si>
  <si>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</si>
  <si>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</si>
  <si>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</si>
  <si>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</si>
  <si>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</si>
  <si>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</si>
  <si>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</si>
  <si>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</si>
  <si>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</si>
  <si>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</si>
  <si>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</si>
  <si>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</si>
  <si>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</si>
  <si>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</si>
  <si>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</si>
  <si>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</si>
  <si>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</si>
  <si>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</si>
  <si>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</si>
  <si>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</si>
  <si>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</si>
  <si>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</si>
  <si>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</si>
  <si>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</si>
  <si>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</si>
  <si>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</si>
  <si>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</si>
  <si>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</si>
  <si>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</si>
  <si>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</si>
  <si>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</si>
  <si>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</si>
  <si>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</si>
  <si>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</si>
  <si>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</si>
  <si>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</si>
  <si>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</si>
  <si>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</si>
  <si>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</si>
  <si>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</si>
  <si>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</si>
  <si>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</si>
  <si>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</si>
  <si>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</si>
  <si>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</si>
  <si>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</si>
  <si>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</si>
  <si>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</si>
  <si>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</si>
  <si>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</si>
  <si>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</si>
  <si>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</si>
  <si>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</si>
  <si>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</si>
  <si>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</si>
  <si>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</si>
  <si>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</si>
  <si>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</si>
  <si>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</si>
  <si>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</si>
  <si>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</si>
  <si>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</si>
  <si>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</si>
  <si>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</si>
  <si>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</si>
  <si>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</si>
  <si>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</si>
  <si>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</si>
  <si>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</si>
  <si>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</si>
  <si>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</si>
  <si>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</si>
  <si>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</si>
  <si>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</si>
  <si>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</si>
  <si>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</si>
  <si>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</si>
  <si>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</si>
  <si>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</si>
  <si>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</si>
  <si>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</si>
  <si>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</si>
  <si>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</si>
  <si>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</si>
  <si>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</si>
  <si>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</si>
  <si>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</si>
  <si>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</si>
  <si>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</si>
  <si>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</si>
  <si>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</si>
  <si>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</si>
  <si>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</si>
  <si>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</si>
  <si>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</si>
  <si>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</si>
  <si>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</si>
  <si>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</si>
  <si>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</si>
  <si>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</si>
  <si>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</si>
  <si>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</si>
  <si>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</si>
  <si>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</si>
  <si>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</si>
  <si>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</si>
  <si>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</si>
  <si>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</si>
  <si>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</si>
  <si>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</si>
  <si>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</si>
  <si>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</si>
  <si>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</si>
  <si>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</si>
  <si>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</si>
  <si>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</si>
  <si>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</si>
  <si>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</si>
  <si>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</si>
  <si>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</si>
  <si>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</si>
  <si>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</si>
  <si>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</si>
  <si>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</si>
  <si>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</si>
  <si>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</si>
  <si>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</si>
  <si>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</si>
  <si>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</si>
  <si>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</si>
  <si>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</si>
  <si>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</si>
  <si>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</si>
  <si>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</si>
  <si>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</si>
  <si>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</si>
  <si>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</si>
  <si>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</si>
  <si>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</si>
  <si>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</si>
  <si>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</si>
  <si>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</si>
  <si>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</si>
  <si>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</si>
  <si>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</si>
  <si>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</si>
  <si>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</si>
  <si>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</si>
  <si>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</si>
  <si>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</si>
  <si>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</si>
  <si>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</si>
  <si>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</si>
  <si>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</si>
  <si>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</si>
  <si>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</si>
  <si>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</si>
  <si>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</si>
  <si>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</si>
  <si>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</si>
  <si>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</si>
  <si>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</si>
  <si>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</si>
  <si>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</si>
  <si>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</si>
  <si>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</si>
  <si>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</si>
  <si>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</si>
  <si>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</si>
  <si>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</si>
  <si>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</si>
  <si>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</si>
  <si>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</si>
  <si>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</si>
  <si>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</si>
  <si>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</si>
  <si>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</si>
  <si>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</si>
  <si>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</si>
  <si>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</si>
  <si>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</si>
  <si>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</si>
  <si>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</si>
  <si>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</si>
  <si>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</si>
  <si>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</si>
  <si>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</si>
  <si>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</si>
  <si>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</si>
  <si>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</si>
  <si>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</si>
  <si>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</si>
  <si>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</si>
  <si>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</si>
  <si>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</si>
  <si>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</si>
  <si>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</si>
  <si>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</si>
  <si>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</si>
  <si>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</si>
  <si>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</si>
  <si>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</si>
  <si>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</si>
  <si>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</si>
  <si>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</si>
  <si>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</si>
  <si>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</si>
  <si>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</si>
  <si>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</si>
  <si>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</si>
  <si>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</si>
  <si>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</si>
  <si>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</si>
  <si>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</si>
  <si>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</si>
  <si>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</si>
  <si>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</si>
  <si>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</si>
  <si>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</si>
  <si>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</si>
  <si>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</si>
  <si>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</si>
  <si>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</si>
  <si>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</si>
  <si>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</si>
  <si>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</si>
  <si>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</si>
  <si>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</si>
  <si>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</si>
  <si>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</si>
  <si>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</si>
  <si>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</si>
  <si>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</si>
  <si>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</si>
  <si>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</si>
  <si>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</si>
  <si>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</si>
  <si>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</si>
  <si>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</si>
  <si>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</si>
  <si>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</si>
  <si>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</si>
  <si>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</si>
  <si>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</si>
  <si>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</si>
  <si>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</si>
  <si>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</si>
  <si>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</si>
  <si>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</si>
  <si>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</si>
  <si>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</si>
  <si>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</si>
  <si>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</si>
  <si>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</si>
  <si>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</si>
  <si>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</si>
  <si>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</si>
  <si>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</si>
  <si>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</si>
  <si>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</si>
  <si>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</si>
  <si>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</si>
  <si>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</si>
  <si>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</si>
  <si>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</si>
  <si>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</si>
  <si>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</si>
  <si>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</si>
  <si>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</si>
  <si>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</si>
  <si>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</si>
  <si>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</si>
  <si>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</si>
  <si>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</si>
  <si>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</si>
  <si>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</si>
  <si>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</si>
  <si>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</si>
  <si>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</si>
  <si>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</si>
  <si>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</si>
  <si>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</si>
  <si>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</si>
  <si>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</si>
  <si>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</si>
  <si>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</si>
  <si>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</si>
  <si>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</si>
  <si>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</si>
  <si>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</si>
  <si>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</si>
  <si>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</si>
  <si>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</si>
  <si>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</si>
  <si>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</si>
  <si>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</si>
  <si>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</si>
  <si>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</si>
  <si>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</si>
  <si>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</si>
  <si>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</si>
  <si>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</si>
  <si>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</si>
  <si>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</si>
  <si>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</si>
  <si>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</si>
  <si>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</si>
  <si>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</si>
  <si>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</si>
  <si>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</si>
  <si>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</si>
  <si>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</si>
  <si>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</si>
  <si>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</si>
  <si>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</si>
  <si>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</si>
  <si>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</si>
  <si>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</si>
  <si>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</si>
  <si>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</si>
  <si>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</si>
  <si>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</si>
  <si>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</si>
  <si>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</si>
  <si>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</si>
  <si>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</si>
  <si>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</si>
  <si>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</si>
  <si>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</si>
  <si>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</si>
  <si>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</si>
  <si>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</si>
  <si>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</si>
  <si>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</si>
  <si>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</si>
  <si>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</si>
  <si>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</si>
  <si>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</si>
  <si>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</si>
  <si>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</si>
  <si>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</si>
  <si>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</si>
  <si>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</si>
  <si>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</si>
  <si>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</si>
  <si>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</si>
  <si>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</si>
  <si>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</si>
  <si>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</si>
  <si>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</si>
  <si>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</si>
  <si>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</si>
  <si>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</si>
  <si>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</si>
  <si>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</si>
  <si>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</si>
  <si>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</si>
  <si>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</si>
  <si>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</si>
  <si>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</si>
  <si>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</si>
  <si>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</si>
  <si>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</si>
  <si>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</si>
  <si>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</si>
  <si>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</si>
  <si>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</si>
  <si>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</si>
  <si>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</si>
  <si>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</si>
  <si>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</si>
  <si>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</si>
  <si>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</si>
  <si>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</si>
  <si>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</si>
  <si>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</si>
  <si>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</si>
  <si>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</si>
  <si>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</si>
  <si>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</si>
  <si>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</si>
  <si>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</si>
  <si>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</si>
  <si>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</si>
  <si>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</si>
  <si>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</si>
  <si>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</si>
  <si>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</si>
  <si>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</si>
  <si>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</si>
  <si>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</si>
  <si>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</si>
  <si>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</si>
  <si>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</si>
  <si>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</si>
  <si>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</si>
  <si>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</si>
  <si>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</si>
  <si>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</si>
  <si>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</si>
  <si>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</si>
  <si>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</si>
  <si>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</si>
  <si>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</si>
  <si>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</si>
  <si>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</si>
  <si>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</si>
  <si>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</si>
  <si>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</si>
  <si>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</si>
  <si>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</si>
  <si>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</si>
  <si>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</si>
  <si>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</si>
  <si>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</si>
  <si>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</si>
  <si>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</si>
  <si>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</si>
  <si>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</si>
  <si>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</si>
  <si>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</si>
  <si>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</si>
  <si>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</si>
  <si>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</si>
  <si>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</si>
  <si>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</si>
  <si>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</si>
  <si>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</si>
  <si>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</si>
  <si>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</si>
  <si>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</si>
  <si>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</si>
  <si>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</si>
  <si>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</si>
  <si>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</si>
  <si>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</si>
  <si>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</si>
  <si>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</si>
  <si>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</si>
  <si>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</si>
  <si>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</si>
  <si>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</si>
  <si>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</si>
  <si>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</si>
  <si>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</si>
  <si>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</si>
  <si>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</si>
  <si>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</si>
  <si>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</si>
  <si>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</si>
  <si>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</si>
  <si>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</si>
  <si>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</si>
  <si>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</si>
  <si>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</si>
  <si>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</si>
  <si>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</si>
  <si>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</si>
  <si>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</si>
  <si>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</si>
  <si>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</si>
  <si>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</si>
  <si>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</si>
  <si>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</si>
  <si>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</si>
  <si>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</si>
  <si>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</si>
  <si>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</si>
  <si>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</si>
  <si>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</si>
  <si>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</si>
  <si>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</si>
  <si>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</si>
  <si>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</si>
  <si>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</si>
  <si>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</si>
  <si>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</si>
  <si>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</si>
  <si>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</si>
  <si>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</si>
  <si>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</si>
  <si>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</si>
  <si>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</si>
  <si>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</si>
  <si>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</si>
  <si>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</si>
  <si>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</si>
  <si>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</si>
  <si>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</si>
  <si>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</si>
  <si>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</si>
  <si>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</si>
  <si>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</si>
  <si>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</si>
  <si>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</si>
  <si>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</si>
  <si>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</si>
  <si>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</si>
  <si>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</si>
  <si>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</si>
  <si>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</si>
  <si>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</si>
  <si>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</si>
  <si>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</si>
  <si>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</si>
  <si>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</si>
  <si>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</si>
  <si>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</si>
  <si>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</si>
  <si>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</si>
  <si>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</si>
  <si>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</si>
  <si>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</si>
  <si>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</si>
  <si>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</si>
  <si>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</si>
  <si>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</si>
  <si>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</si>
  <si>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</si>
  <si>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</si>
  <si>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</si>
  <si>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</si>
  <si>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</si>
  <si>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</si>
  <si>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</si>
  <si>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</si>
  <si>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</si>
  <si>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</si>
  <si>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</si>
  <si>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</si>
  <si>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</si>
  <si>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</si>
  <si>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</si>
  <si>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</si>
  <si>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</si>
  <si>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</si>
  <si>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</si>
  <si>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</si>
  <si>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</si>
  <si>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</si>
  <si>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</si>
  <si>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</si>
  <si>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</si>
  <si>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</si>
  <si>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</si>
  <si>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</si>
  <si>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</si>
  <si>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</si>
  <si>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</si>
  <si>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</si>
  <si>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</si>
  <si>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</si>
  <si>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</si>
  <si>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</si>
  <si>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</si>
  <si>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</si>
  <si>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</si>
  <si>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</si>
  <si>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</si>
  <si>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</si>
  <si>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</si>
  <si>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</si>
  <si>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</si>
  <si>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</si>
  <si>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</si>
  <si>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</si>
  <si>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</si>
  <si>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</si>
  <si>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</si>
  <si>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</si>
  <si>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</si>
  <si>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</si>
  <si>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</si>
  <si>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</si>
  <si>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</si>
  <si>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</si>
  <si>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</si>
  <si>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</si>
  <si>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</si>
  <si>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</si>
  <si>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</si>
  <si>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</si>
  <si>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</si>
  <si>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</si>
  <si>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</si>
  <si>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</si>
  <si>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</si>
  <si>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</si>
  <si>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</si>
  <si>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</si>
  <si>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</si>
  <si>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</si>
  <si>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</si>
  <si>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</si>
  <si>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</si>
  <si>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</si>
  <si>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</si>
  <si>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</si>
  <si>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</si>
  <si>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</si>
  <si>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</si>
  <si>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</si>
  <si>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</si>
  <si>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</si>
  <si>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</si>
  <si>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</si>
  <si>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</si>
  <si>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</si>
  <si>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</si>
  <si>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</si>
  <si>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</si>
  <si>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</si>
  <si>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</si>
  <si>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</si>
  <si>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</si>
  <si>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</si>
  <si>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</si>
  <si>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</si>
  <si>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</si>
  <si>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</si>
  <si>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</si>
  <si>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</si>
  <si>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</si>
  <si>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</si>
  <si>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</si>
  <si>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</si>
  <si>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</si>
  <si>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</si>
  <si>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</si>
  <si>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</si>
  <si>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</si>
  <si>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</si>
  <si>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</si>
  <si>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</si>
  <si>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</si>
  <si>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</si>
  <si>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</si>
  <si>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</si>
  <si>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</si>
  <si>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</si>
  <si>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</si>
  <si>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</si>
  <si>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</si>
  <si>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</si>
  <si>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</si>
  <si>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</si>
  <si>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</si>
  <si>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</si>
  <si>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</si>
  <si>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</si>
  <si>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</si>
  <si>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</si>
  <si>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</si>
  <si>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</si>
  <si>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</si>
  <si>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</si>
  <si>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</si>
  <si>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</si>
  <si>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</si>
  <si>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</si>
  <si>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</si>
  <si>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</si>
  <si>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</si>
  <si>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</si>
  <si>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</si>
  <si>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</si>
  <si>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</si>
  <si>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</si>
  <si>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</si>
  <si>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</si>
  <si>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</si>
  <si>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</si>
  <si>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</si>
  <si>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</si>
  <si>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</si>
  <si>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</si>
  <si>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</si>
  <si>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</si>
  <si>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</si>
  <si>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</si>
  <si>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</si>
  <si>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</si>
  <si>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</si>
  <si>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</si>
  <si>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</si>
  <si>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</si>
  <si>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</si>
  <si>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</si>
  <si>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</si>
  <si>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</si>
  <si>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</si>
  <si>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</si>
  <si>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</si>
  <si>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</si>
  <si>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</si>
  <si>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</si>
  <si>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</si>
  <si>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</si>
  <si>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</si>
  <si>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</si>
  <si>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</si>
  <si>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</si>
  <si>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</si>
  <si>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</si>
  <si>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</si>
  <si>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</si>
  <si>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</si>
  <si>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</si>
  <si>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</si>
  <si>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</si>
  <si>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</si>
  <si>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</si>
  <si>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</si>
  <si>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</si>
  <si>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</si>
  <si>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</si>
  <si>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</si>
  <si>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</si>
  <si>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</si>
  <si>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</si>
  <si>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</si>
  <si>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</si>
  <si>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</si>
  <si>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</si>
  <si>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</si>
  <si>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</si>
  <si>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</si>
  <si>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</si>
  <si>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</si>
  <si>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</si>
  <si>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</si>
  <si>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</si>
  <si>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</si>
  <si>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</si>
  <si>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</si>
  <si>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</si>
  <si>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</si>
  <si>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</si>
  <si>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</si>
  <si>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</si>
  <si>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</si>
  <si>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</si>
  <si>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</si>
  <si>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</si>
  <si>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</si>
  <si>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</si>
  <si>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</si>
  <si>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</si>
  <si>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</si>
  <si>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</si>
  <si>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</si>
  <si>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</si>
  <si>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</si>
  <si>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</si>
  <si>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</si>
  <si>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</si>
  <si>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</si>
  <si>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</si>
  <si>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</si>
  <si>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</si>
  <si>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</si>
  <si>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</si>
  <si>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</si>
  <si>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</si>
  <si>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</si>
  <si>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</si>
  <si>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</si>
  <si>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</si>
  <si>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</si>
  <si>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</si>
  <si>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</si>
  <si>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</si>
  <si>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</si>
  <si>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</si>
  <si>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</si>
  <si>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</si>
  <si>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</si>
  <si>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</si>
  <si>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</si>
  <si>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</si>
  <si>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</si>
  <si>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</si>
  <si>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</si>
  <si>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</si>
  <si>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</si>
  <si>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</si>
  <si>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</si>
  <si>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</si>
  <si>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</si>
  <si>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</si>
  <si>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</si>
  <si>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</si>
  <si>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</si>
  <si>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</si>
  <si>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</si>
  <si>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</si>
  <si>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</si>
  <si>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</si>
  <si>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</si>
  <si>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</si>
  <si>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</si>
  <si>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</si>
  <si>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</si>
  <si>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</si>
  <si>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</si>
  <si>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</si>
  <si>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</si>
  <si>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</si>
  <si>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</si>
  <si>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</si>
  <si>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</si>
  <si>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</si>
  <si>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</si>
  <si>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</si>
  <si>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</si>
  <si>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</si>
  <si>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</si>
  <si>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</si>
  <si>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</si>
  <si>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</si>
  <si>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</si>
  <si>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</si>
  <si>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</si>
  <si>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</si>
  <si>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</si>
  <si>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</si>
  <si>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</si>
  <si>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</si>
  <si>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</si>
  <si>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</si>
  <si>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</si>
  <si>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</si>
  <si>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</si>
  <si>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</si>
  <si>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</si>
  <si>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</si>
  <si>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</si>
  <si>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</si>
  <si>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</si>
  <si>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</si>
  <si>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</si>
  <si>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</si>
  <si>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</si>
  <si>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</si>
  <si>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</si>
  <si>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</si>
  <si>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</si>
  <si>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</si>
  <si>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</si>
  <si>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</si>
  <si>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</si>
  <si>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</si>
  <si>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</si>
  <si>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</si>
  <si>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</si>
  <si>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</si>
  <si>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</si>
  <si>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</si>
  <si>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</si>
  <si>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</si>
  <si>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</si>
  <si>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</si>
  <si>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</si>
  <si>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</si>
  <si>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</si>
  <si>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</si>
  <si>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</si>
  <si>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</si>
  <si>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</si>
  <si>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</si>
  <si>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</si>
  <si>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</si>
  <si>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</si>
  <si>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</si>
  <si>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</si>
  <si>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</si>
  <si>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</si>
  <si>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</si>
  <si>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</si>
  <si>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</si>
  <si>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</si>
  <si>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</si>
  <si>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</si>
  <si>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</si>
  <si>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</si>
  <si>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</si>
  <si>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</si>
  <si>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</si>
  <si>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</si>
  <si>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</si>
  <si>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</si>
  <si>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</si>
  <si>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</si>
  <si>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</si>
  <si>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</si>
  <si>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</si>
  <si>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</si>
  <si>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</si>
  <si>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</si>
  <si>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</si>
  <si>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</si>
  <si>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</si>
  <si>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</si>
  <si>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</si>
  <si>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</si>
  <si>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</si>
  <si>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</si>
  <si>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</si>
  <si>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</si>
  <si>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</si>
  <si>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</si>
  <si>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</si>
  <si>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</si>
  <si>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</si>
  <si>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</si>
  <si>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</si>
  <si>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</si>
  <si>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</si>
  <si>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</si>
  <si>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</si>
  <si>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</si>
  <si>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</si>
  <si>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</si>
  <si>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</si>
  <si>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</si>
  <si>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</si>
  <si>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</si>
  <si>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</si>
  <si>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</si>
  <si>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</si>
  <si>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</si>
  <si>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</si>
  <si>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</si>
  <si>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</si>
  <si>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</si>
  <si>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</si>
  <si>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</si>
  <si>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</si>
  <si>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</si>
  <si>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</si>
  <si>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</si>
  <si>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</si>
  <si>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</si>
  <si>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</si>
  <si>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</si>
  <si>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</si>
  <si>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</si>
  <si>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</si>
  <si>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</si>
  <si>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</si>
  <si>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</si>
  <si>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</si>
  <si>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</si>
  <si>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</si>
  <si>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</si>
  <si>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</si>
  <si>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</si>
  <si>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</si>
  <si>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</si>
  <si>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</si>
  <si>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</si>
  <si>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</si>
  <si>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</si>
  <si>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</si>
  <si>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</si>
  <si>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</si>
  <si>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</si>
  <si>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</si>
  <si>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</si>
  <si>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</si>
  <si>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</si>
  <si>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</si>
  <si>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</si>
  <si>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</si>
  <si>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</si>
  <si>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</si>
  <si>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</si>
  <si>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</si>
  <si>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</si>
  <si>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</si>
  <si>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</si>
  <si>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</si>
  <si>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</si>
  <si>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</si>
  <si>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</si>
  <si>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</si>
  <si>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</si>
  <si>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</si>
  <si>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</si>
  <si>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</si>
  <si>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</si>
  <si>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</si>
  <si>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</si>
  <si>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</si>
  <si>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</si>
  <si>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</si>
  <si>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</si>
  <si>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</si>
  <si>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</si>
  <si>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</si>
  <si>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</si>
  <si>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</si>
  <si>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</si>
  <si>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</si>
  <si>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</si>
  <si>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</si>
  <si>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</si>
  <si>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</si>
  <si>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</si>
  <si>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</si>
  <si>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</si>
  <si>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</si>
  <si>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</si>
  <si>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</si>
  <si>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</si>
  <si>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</si>
  <si>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</si>
  <si>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</si>
  <si>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</si>
  <si>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</si>
  <si>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</si>
  <si>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</si>
  <si>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</si>
  <si>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</si>
  <si>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</si>
  <si>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</si>
  <si>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</si>
  <si>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</si>
  <si>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</si>
  <si>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</si>
  <si>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</si>
  <si>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</si>
  <si>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</si>
  <si>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</si>
  <si>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</si>
  <si>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</si>
  <si>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</si>
  <si>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</si>
  <si>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</si>
  <si>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</si>
  <si>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</si>
  <si>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</si>
  <si>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</si>
  <si>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</si>
  <si>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</si>
  <si>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</si>
  <si>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</si>
  <si>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</si>
  <si>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</si>
  <si>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</si>
  <si>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</si>
  <si>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</si>
  <si>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</si>
  <si>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</si>
  <si>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</si>
  <si>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</si>
  <si>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</si>
  <si>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</si>
  <si>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</si>
  <si>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</si>
  <si>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</si>
  <si>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</si>
  <si>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</si>
  <si>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</si>
  <si>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</si>
  <si>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</si>
  <si>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</si>
  <si>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</si>
  <si>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</si>
  <si>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</si>
  <si>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</si>
  <si>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</si>
  <si>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</si>
  <si>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</si>
  <si>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</si>
  <si>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</si>
  <si>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</si>
  <si>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</si>
  <si>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</si>
  <si>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</si>
  <si>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</si>
  <si>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</si>
  <si>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</si>
  <si>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</si>
  <si>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</si>
  <si>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</si>
  <si>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</si>
  <si>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</si>
  <si>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</si>
  <si>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</si>
  <si>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</si>
  <si>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</si>
  <si>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</si>
  <si>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</si>
  <si>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</si>
  <si>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</si>
  <si>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</si>
  <si>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</si>
  <si>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</si>
  <si>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</si>
  <si>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</si>
  <si>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</si>
  <si>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</si>
  <si>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</si>
  <si>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</si>
  <si>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</si>
  <si>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</si>
  <si>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</si>
  <si>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</si>
  <si>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</si>
  <si>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</si>
  <si>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</si>
  <si>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</si>
  <si>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</si>
  <si>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</si>
  <si>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</si>
  <si>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</si>
  <si>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</si>
  <si>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</si>
  <si>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</si>
  <si>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</si>
  <si>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</si>
  <si>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</si>
  <si>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</si>
  <si>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</si>
  <si>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</si>
  <si>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</si>
  <si>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</si>
  <si>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</si>
  <si>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</si>
  <si>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</si>
  <si>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</si>
  <si>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</si>
  <si>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</si>
  <si>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</si>
  <si>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</si>
  <si>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</si>
  <si>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</si>
  <si>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</si>
  <si>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</si>
  <si>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</si>
  <si>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</si>
  <si>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</si>
  <si>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</si>
  <si>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</si>
  <si>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</si>
  <si>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</si>
  <si>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</si>
  <si>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</si>
  <si>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</si>
  <si>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</si>
  <si>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</si>
  <si>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</si>
  <si>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</si>
  <si>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</si>
  <si>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</si>
  <si>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</si>
  <si>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</si>
  <si>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</si>
  <si>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</si>
  <si>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</si>
  <si>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</si>
  <si>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</si>
  <si>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</si>
  <si>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</si>
  <si>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</si>
  <si>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</si>
  <si>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</si>
  <si>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</si>
  <si>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</si>
  <si>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</si>
  <si>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</si>
  <si>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</si>
  <si>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</si>
  <si>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</si>
  <si>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</si>
  <si>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</si>
  <si>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</si>
  <si>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</si>
  <si>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</si>
  <si>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</si>
  <si>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</si>
  <si>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</si>
  <si>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</si>
  <si>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</si>
  <si>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</si>
  <si>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</si>
  <si>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</si>
  <si>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</si>
  <si>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</si>
  <si>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</si>
  <si>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</si>
  <si>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</si>
  <si>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</si>
  <si>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</si>
  <si>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</si>
  <si>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</si>
  <si>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</si>
  <si>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</si>
  <si>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</si>
  <si>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</si>
  <si>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</si>
  <si>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</si>
  <si>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</si>
  <si>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</si>
  <si>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</si>
  <si>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</si>
  <si>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</si>
  <si>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</si>
  <si>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</si>
  <si>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</si>
  <si>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</si>
  <si>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</si>
  <si>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</si>
  <si>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</si>
  <si>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</si>
  <si>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</si>
  <si>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</si>
  <si>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</si>
  <si>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</si>
  <si>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</si>
  <si>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</si>
  <si>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</si>
  <si>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</si>
  <si>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</si>
  <si>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</si>
  <si>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</si>
  <si>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</si>
  <si>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</si>
  <si>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</si>
  <si>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</si>
  <si>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</si>
  <si>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</si>
  <si>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</si>
  <si>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</si>
  <si>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</si>
  <si>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</si>
  <si>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</si>
  <si>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</si>
  <si>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</si>
  <si>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</si>
  <si>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</si>
  <si>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</si>
  <si>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</si>
  <si>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</si>
  <si>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</si>
  <si>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</si>
  <si>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</si>
  <si>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</si>
  <si>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</si>
  <si>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</si>
  <si>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</si>
  <si>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</si>
  <si>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</si>
  <si>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</si>
  <si>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</si>
  <si>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</si>
  <si>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</si>
  <si>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</si>
  <si>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</si>
  <si>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</si>
  <si>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</si>
  <si>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</si>
  <si>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</si>
  <si>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</si>
  <si>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</si>
  <si>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</si>
  <si>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</si>
  <si>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</si>
  <si>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</si>
  <si>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</si>
  <si>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</si>
  <si>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</si>
  <si>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</si>
  <si>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</si>
  <si>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</si>
  <si>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</si>
  <si>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</si>
  <si>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</si>
  <si>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</si>
  <si>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</si>
  <si>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</si>
  <si>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</si>
  <si>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</si>
  <si>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</si>
  <si>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</si>
  <si>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</si>
  <si>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</si>
  <si>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</si>
  <si>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</si>
  <si>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</si>
  <si>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</si>
  <si>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</si>
  <si>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</si>
  <si>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</si>
  <si>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</si>
  <si>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</si>
  <si>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</si>
  <si>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</si>
  <si>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</si>
  <si>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</si>
  <si>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</si>
  <si>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</si>
  <si>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</si>
  <si>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</si>
  <si>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</si>
  <si>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</si>
  <si>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</si>
  <si>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</si>
  <si>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</si>
  <si>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</si>
  <si>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</si>
  <si>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</si>
  <si>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</si>
  <si>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</si>
  <si>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</si>
  <si>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</si>
  <si>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</si>
  <si>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</si>
  <si>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</si>
  <si>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</si>
  <si>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</si>
  <si>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</si>
  <si>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</si>
  <si>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</si>
  <si>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</si>
  <si>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</si>
  <si>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</si>
  <si>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</si>
  <si>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</si>
  <si>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</si>
  <si>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</si>
  <si>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</si>
  <si>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</si>
  <si>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</si>
  <si>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</si>
  <si>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</si>
  <si>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</si>
  <si>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</si>
  <si>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</si>
  <si>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</si>
  <si>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</si>
  <si>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</si>
  <si>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</si>
  <si>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</si>
  <si>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</si>
  <si>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</si>
  <si>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</si>
  <si>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</si>
  <si>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</si>
  <si>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</si>
  <si>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</si>
  <si>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</si>
  <si>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</si>
  <si>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</si>
  <si>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</si>
  <si>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</si>
  <si>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</si>
  <si>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</si>
  <si>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</si>
  <si>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</si>
  <si>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</si>
  <si>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</si>
  <si>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</si>
  <si>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</si>
  <si>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</si>
  <si>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</si>
  <si>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</si>
  <si>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</si>
  <si>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</si>
  <si>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</si>
  <si>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</si>
  <si>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</si>
  <si>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</si>
  <si>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</si>
  <si>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</si>
  <si>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</si>
  <si>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</si>
  <si>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</si>
  <si>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</si>
  <si>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</si>
  <si>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</si>
  <si>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</si>
  <si>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</si>
  <si>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</si>
  <si>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</si>
  <si>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</si>
  <si>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</si>
  <si>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</si>
  <si>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</si>
  <si>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</si>
  <si>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</si>
  <si>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</si>
  <si>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</si>
  <si>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</si>
  <si>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</si>
  <si>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</si>
  <si>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</si>
  <si>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</si>
  <si>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</si>
  <si>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</si>
  <si>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</si>
  <si>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</si>
  <si>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</si>
  <si>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</si>
  <si>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</si>
  <si>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</si>
  <si>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</si>
  <si>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</si>
  <si>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</si>
  <si>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</si>
  <si>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</si>
  <si>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</si>
  <si>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</si>
  <si>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</si>
  <si>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</si>
  <si>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</si>
  <si>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</si>
  <si>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</si>
  <si>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</si>
  <si>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</si>
  <si>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</si>
  <si>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</si>
  <si>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</si>
  <si>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</si>
  <si>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</si>
  <si>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</si>
  <si>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</si>
  <si>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</si>
  <si>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</si>
  <si>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</si>
  <si>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</si>
  <si>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</si>
  <si>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</si>
  <si>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</si>
  <si>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</si>
  <si>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</si>
  <si>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</si>
  <si>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</si>
  <si>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</si>
  <si>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</si>
  <si>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</si>
  <si>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</si>
  <si>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</si>
  <si>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</si>
  <si>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</si>
  <si>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</si>
  <si>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</si>
  <si>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</si>
  <si>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</si>
  <si>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</si>
  <si>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</si>
  <si>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</si>
  <si>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</si>
  <si>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</si>
  <si>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</si>
  <si>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</si>
  <si>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</si>
  <si>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</si>
  <si>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</si>
  <si>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</si>
  <si>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</si>
  <si>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</si>
  <si>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</si>
  <si>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</si>
  <si>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</si>
  <si>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</si>
  <si>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</si>
  <si>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</si>
  <si>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</si>
  <si>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</si>
  <si>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</si>
  <si>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</si>
  <si>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</si>
  <si>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</si>
  <si>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</si>
  <si>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</si>
  <si>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</si>
  <si>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</si>
  <si>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</si>
  <si>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</si>
  <si>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</si>
  <si>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</si>
  <si>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</si>
  <si>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</si>
  <si>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</si>
  <si>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</si>
  <si>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</si>
  <si>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</si>
  <si>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</si>
  <si>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</si>
  <si>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</si>
  <si>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</si>
  <si>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</si>
  <si>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</si>
  <si>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</si>
  <si>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</si>
  <si>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</si>
  <si>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</si>
  <si>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</si>
  <si>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</si>
  <si>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</si>
  <si>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</si>
  <si>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</si>
  <si>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</si>
  <si>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</si>
  <si>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</si>
  <si>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</si>
  <si>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</si>
  <si>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</si>
  <si>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</si>
  <si>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</si>
  <si>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</si>
  <si>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</si>
  <si>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</si>
  <si>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</si>
  <si>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</si>
  <si>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</si>
  <si>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</si>
  <si>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</si>
  <si>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</si>
  <si>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</si>
  <si>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</si>
  <si>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</si>
  <si>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</si>
  <si>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</si>
  <si>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</si>
  <si>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</si>
  <si>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</si>
  <si>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</si>
  <si>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</si>
  <si>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</si>
  <si>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</si>
  <si>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</si>
  <si>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</si>
  <si>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</si>
  <si>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</si>
  <si>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</si>
  <si>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</si>
  <si>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</si>
  <si>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</si>
  <si>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</si>
  <si>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</si>
  <si>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</si>
  <si>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</si>
  <si>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</si>
  <si>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</si>
  <si>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</si>
  <si>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</si>
  <si>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</si>
  <si>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</si>
  <si>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</si>
  <si>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</si>
  <si>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</si>
  <si>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</si>
  <si>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</si>
  <si>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</si>
  <si>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</si>
  <si>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</si>
  <si>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</si>
  <si>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</si>
  <si>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</si>
  <si>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</si>
  <si>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</si>
  <si>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</si>
  <si>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</si>
  <si>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</si>
  <si>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</si>
  <si>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</si>
  <si>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</si>
  <si>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</si>
  <si>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</si>
  <si>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</si>
  <si>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</si>
  <si>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</si>
  <si>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</si>
  <si>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</si>
  <si>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</si>
  <si>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</si>
  <si>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</si>
  <si>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</si>
  <si>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</si>
  <si>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</si>
  <si>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</si>
  <si>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</si>
  <si>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</si>
  <si>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</si>
  <si>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</si>
  <si>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</si>
  <si>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</si>
  <si>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</si>
  <si>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</si>
  <si>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</si>
  <si>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</si>
  <si>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</si>
  <si>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</si>
  <si>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</si>
  <si>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</si>
  <si>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</si>
  <si>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</si>
  <si>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</si>
  <si>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</si>
  <si>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</si>
  <si>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</si>
  <si>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</si>
  <si>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</si>
  <si>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</si>
  <si>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</si>
  <si>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</si>
  <si>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</si>
  <si>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</si>
  <si>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</si>
  <si>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</si>
  <si>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</si>
  <si>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</si>
  <si>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</si>
  <si>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</si>
  <si>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</si>
  <si>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</si>
  <si>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</si>
  <si>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</si>
  <si>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</si>
  <si>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</si>
  <si>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</si>
  <si>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</si>
  <si>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</si>
  <si>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</si>
  <si>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</si>
  <si>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</si>
  <si>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</si>
  <si>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</si>
  <si>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</si>
  <si>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</si>
  <si>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</si>
  <si>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</si>
  <si>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</si>
  <si>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</si>
  <si>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</si>
  <si>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</si>
  <si>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</si>
  <si>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</si>
  <si>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</si>
  <si>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</si>
  <si>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</si>
  <si>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</si>
  <si>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</si>
  <si>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</si>
  <si>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</si>
  <si>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</si>
  <si>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</si>
  <si>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</si>
  <si>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</si>
  <si>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</si>
  <si>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</si>
  <si>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</si>
  <si>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</si>
  <si>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</si>
  <si>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</si>
  <si>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</si>
  <si>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</si>
  <si>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</si>
  <si>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</si>
  <si>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</si>
  <si>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</si>
  <si>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</si>
  <si>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</si>
  <si>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</si>
  <si>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</si>
  <si>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</si>
  <si>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</si>
  <si>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</si>
  <si>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</si>
  <si>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</si>
  <si>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</si>
  <si>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</si>
  <si>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</si>
  <si>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</si>
  <si>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</si>
  <si>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</si>
  <si>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</si>
  <si>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</si>
  <si>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</si>
  <si>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</si>
  <si>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</si>
  <si>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</si>
  <si>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</si>
  <si>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</si>
  <si>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</si>
  <si>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</si>
  <si>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</si>
  <si>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</si>
  <si>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</si>
  <si>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</si>
  <si>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</si>
  <si>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</si>
  <si>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</si>
  <si>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</si>
  <si>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</si>
  <si>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</si>
  <si>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</si>
  <si>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</si>
  <si>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</si>
  <si>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</si>
  <si>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</si>
  <si>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</si>
  <si>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</si>
  <si>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</si>
  <si>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</si>
  <si>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</si>
  <si>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</si>
  <si>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</si>
  <si>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</si>
  <si>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</si>
  <si>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</si>
  <si>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</si>
  <si>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</si>
  <si>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</si>
  <si>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</si>
  <si>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</si>
  <si>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</si>
  <si>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</si>
  <si>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</si>
  <si>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</si>
  <si>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</si>
  <si>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</si>
  <si>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</si>
  <si>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</si>
  <si>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</si>
  <si>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</si>
  <si>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</si>
  <si>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</si>
  <si>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</si>
  <si>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</si>
  <si>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</si>
  <si>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</si>
  <si>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</si>
  <si>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</si>
  <si>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</si>
  <si>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</si>
  <si>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</si>
  <si>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</si>
  <si>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</si>
  <si>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</si>
  <si>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</si>
  <si>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</si>
  <si>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</si>
  <si>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</si>
  <si>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</si>
  <si>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</si>
  <si>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</si>
  <si>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</si>
  <si>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</si>
  <si>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</si>
  <si>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</si>
  <si>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</si>
  <si>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</si>
  <si>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</si>
  <si>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</si>
  <si>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</si>
  <si>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</si>
  <si>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</si>
  <si>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</si>
  <si>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</si>
  <si>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</si>
  <si>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</si>
  <si>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</si>
  <si>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</si>
  <si>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</si>
  <si>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</si>
  <si>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</si>
  <si>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</si>
  <si>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</si>
  <si>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</si>
  <si>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</si>
  <si>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</si>
  <si>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</si>
  <si>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</si>
  <si>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</si>
  <si>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</si>
  <si>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</si>
  <si>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</si>
  <si>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</si>
  <si>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</si>
  <si>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</si>
  <si>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</si>
  <si>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</si>
  <si>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</si>
  <si>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</si>
  <si>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</si>
  <si>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</si>
  <si>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</si>
  <si>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</si>
  <si>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</si>
  <si>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</si>
  <si>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</si>
  <si>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</si>
  <si>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</si>
  <si>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</si>
  <si>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</si>
  <si>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</si>
  <si>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</si>
  <si>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</si>
  <si>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</si>
  <si>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</si>
  <si>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</si>
  <si>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</si>
  <si>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</si>
  <si>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</si>
  <si>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</si>
  <si>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</si>
  <si>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</si>
  <si>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</si>
  <si>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</si>
  <si>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</si>
  <si>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</si>
  <si>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</si>
  <si>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</si>
  <si>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</si>
  <si>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</si>
  <si>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</si>
  <si>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</si>
  <si>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</si>
  <si>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</si>
  <si>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</si>
  <si>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</si>
  <si>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</si>
  <si>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</si>
  <si>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</si>
  <si>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</si>
  <si>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</si>
  <si>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</si>
  <si>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</si>
  <si>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</si>
  <si>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</si>
  <si>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</si>
  <si>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</si>
  <si>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</si>
  <si>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</si>
  <si>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</si>
  <si>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</si>
  <si>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</si>
  <si>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</si>
  <si>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</si>
  <si>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</si>
  <si>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</si>
  <si>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</si>
  <si>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</si>
  <si>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</si>
  <si>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</si>
  <si>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</si>
  <si>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</si>
  <si>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</si>
  <si>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</si>
  <si>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</si>
  <si>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</si>
  <si>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</si>
  <si>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</si>
  <si>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</si>
  <si>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</si>
  <si>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</si>
  <si>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</si>
  <si>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</si>
  <si>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</si>
  <si>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</si>
  <si>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</si>
  <si>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</si>
  <si>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</si>
  <si>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</si>
  <si>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</si>
  <si>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</si>
  <si>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</si>
  <si>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</si>
  <si>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</si>
  <si>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</si>
  <si>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</si>
  <si>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</si>
  <si>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</si>
  <si>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</si>
  <si>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</si>
  <si>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</si>
  <si>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</si>
  <si>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</si>
  <si>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</si>
  <si>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</si>
  <si>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</si>
  <si>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</si>
  <si>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</si>
  <si>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</si>
  <si>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</si>
  <si>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</si>
  <si>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</si>
  <si>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</si>
  <si>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</si>
  <si>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</si>
  <si>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</si>
  <si>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</si>
  <si>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</si>
  <si>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</si>
  <si>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</si>
  <si>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</si>
  <si>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</si>
  <si>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</si>
  <si>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</si>
  <si>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</si>
  <si>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</si>
  <si>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</si>
  <si>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</si>
  <si>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</si>
  <si>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</si>
  <si>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</si>
  <si>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</si>
  <si>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</si>
  <si>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</si>
  <si>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</si>
  <si>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</si>
  <si>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</si>
  <si>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</si>
  <si>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</si>
  <si>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</si>
  <si>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</si>
  <si>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</si>
  <si>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</si>
  <si>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</si>
  <si>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</si>
  <si>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</si>
  <si>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</si>
  <si>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</si>
  <si>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</si>
  <si>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</si>
  <si>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</si>
  <si>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</si>
  <si>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</si>
  <si>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</si>
  <si>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</si>
  <si>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</si>
  <si>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</si>
  <si>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</si>
  <si>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</si>
  <si>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</si>
  <si>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</si>
  <si>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</si>
  <si>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</si>
  <si>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</si>
  <si>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</si>
  <si>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</si>
  <si>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</si>
  <si>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</si>
  <si>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</si>
  <si>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</si>
  <si>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</si>
  <si>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</si>
  <si>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</si>
  <si>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</si>
  <si>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</si>
  <si>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</si>
  <si>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</si>
  <si>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</si>
  <si>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</si>
  <si>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</si>
  <si>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</si>
  <si>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</si>
  <si>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</si>
  <si>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</si>
  <si>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</si>
  <si>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</si>
  <si>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</si>
  <si>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</si>
  <si>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</si>
  <si>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</si>
  <si>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</si>
  <si>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</si>
  <si>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</si>
  <si>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</si>
  <si>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</si>
  <si>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</si>
  <si>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</si>
  <si>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</si>
  <si>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</si>
  <si>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</si>
  <si>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</si>
  <si>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</si>
  <si>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</si>
  <si>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</si>
  <si>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</si>
  <si>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</si>
  <si>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</si>
  <si>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</si>
  <si>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</si>
  <si>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</si>
  <si>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</si>
  <si>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</si>
  <si>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</si>
  <si>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</si>
  <si>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</si>
  <si>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</si>
  <si>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</si>
  <si>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</si>
  <si>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</si>
  <si>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</si>
  <si>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</si>
  <si>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</si>
  <si>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</si>
  <si>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</si>
  <si>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</si>
  <si>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</si>
  <si>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</si>
  <si>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</si>
  <si>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</si>
  <si>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</si>
  <si>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</si>
  <si>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</si>
  <si>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</si>
  <si>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</si>
  <si>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</si>
  <si>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</si>
  <si>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</si>
  <si>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</si>
  <si>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</si>
  <si>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</si>
  <si>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</si>
  <si>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</si>
  <si>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</si>
  <si>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</si>
  <si>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</si>
  <si>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</si>
  <si>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</si>
  <si>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</si>
  <si>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</si>
  <si>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</si>
  <si>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</si>
  <si>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</si>
  <si>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</si>
  <si>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</si>
  <si>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</si>
  <si>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</si>
  <si>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</si>
  <si>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</si>
  <si>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</si>
  <si>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</si>
  <si>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</si>
  <si>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</si>
  <si>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</si>
  <si>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</si>
  <si>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</si>
  <si>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</si>
  <si>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</si>
  <si>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</si>
  <si>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</si>
  <si>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</si>
  <si>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</si>
  <si>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</si>
  <si>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</si>
  <si>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</si>
  <si>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</si>
  <si>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</si>
  <si>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</si>
  <si>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</si>
  <si>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</si>
  <si>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</si>
  <si>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</si>
  <si>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</si>
  <si>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</si>
  <si>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</si>
  <si>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</si>
  <si>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</si>
  <si>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</si>
  <si>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</si>
  <si>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</si>
  <si>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</si>
  <si>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</si>
  <si>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</si>
  <si>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</si>
  <si>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</si>
  <si>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</si>
  <si>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</si>
  <si>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</si>
  <si>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</si>
  <si>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</si>
  <si>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</si>
  <si>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</si>
  <si>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</si>
  <si>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</si>
  <si>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</si>
  <si>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</si>
  <si>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</si>
  <si>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</si>
  <si>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</si>
  <si>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</si>
  <si>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</si>
  <si>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</si>
  <si>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</si>
  <si>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</si>
  <si>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</si>
  <si>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</si>
  <si>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</si>
  <si>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</si>
  <si>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</si>
  <si>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</si>
  <si>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</si>
  <si>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</si>
  <si>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</si>
  <si>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</si>
  <si>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</si>
  <si>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</si>
  <si>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</si>
  <si>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</si>
  <si>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</si>
  <si>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</si>
  <si>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</si>
  <si>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</si>
  <si>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</si>
  <si>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</si>
  <si>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</si>
  <si>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</si>
  <si>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</si>
  <si>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</si>
  <si>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</si>
  <si>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</si>
  <si>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</si>
  <si>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</si>
  <si>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</si>
  <si>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</si>
  <si>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</si>
  <si>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</si>
  <si>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</si>
  <si>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</si>
  <si>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</si>
  <si>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</si>
  <si>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</si>
  <si>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</si>
  <si>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</si>
  <si>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</si>
  <si>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</si>
  <si>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</si>
  <si>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</si>
  <si>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</si>
  <si>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</si>
  <si>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</si>
  <si>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</si>
  <si>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</si>
  <si>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</si>
  <si>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</si>
  <si>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</si>
  <si>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</si>
  <si>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</si>
  <si>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</si>
  <si>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</si>
  <si>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</si>
  <si>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</si>
  <si>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</si>
  <si>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</si>
  <si>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</si>
  <si>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</si>
  <si>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</si>
  <si>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</si>
  <si>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</si>
  <si>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</si>
  <si>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</si>
  <si>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</si>
  <si>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</si>
  <si>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</si>
  <si>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</si>
  <si>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</si>
  <si>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</si>
  <si>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</si>
  <si>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</si>
  <si>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</si>
  <si>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</si>
  <si>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</si>
  <si>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</si>
  <si>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</si>
  <si>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</si>
  <si>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</si>
  <si>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</si>
  <si>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</si>
  <si>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</si>
  <si>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</si>
  <si>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</si>
  <si>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</si>
  <si>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</si>
  <si>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</si>
  <si>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</si>
  <si>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</si>
  <si>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</si>
  <si>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</si>
  <si>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</si>
  <si>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</si>
  <si>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</si>
  <si>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</si>
  <si>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</si>
  <si>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</si>
  <si>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</si>
  <si>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</si>
  <si>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</si>
  <si>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</si>
  <si>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</si>
  <si>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</si>
  <si>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</si>
  <si>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</si>
  <si>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</si>
  <si>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</si>
  <si>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</si>
  <si>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</si>
  <si>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</si>
  <si>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</si>
  <si>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</si>
  <si>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</si>
  <si>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</si>
  <si>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</si>
  <si>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</si>
  <si>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</si>
  <si>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</si>
  <si>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</si>
  <si>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</si>
  <si>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</si>
  <si>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</si>
  <si>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</si>
  <si>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</si>
  <si>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</si>
  <si>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</si>
  <si>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</si>
  <si>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</si>
  <si>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</si>
  <si>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</si>
  <si>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</si>
  <si>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</si>
  <si>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</si>
  <si>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</si>
  <si>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</si>
  <si>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</si>
  <si>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</si>
  <si>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</si>
  <si>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</si>
  <si>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</si>
  <si>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</si>
  <si>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</si>
  <si>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</si>
  <si>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</si>
  <si>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</si>
  <si>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</si>
  <si>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</si>
  <si>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</si>
  <si>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</si>
  <si>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</si>
  <si>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</si>
  <si>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</si>
  <si>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</si>
  <si>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</si>
  <si>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</si>
  <si>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</si>
  <si>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</si>
  <si>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</si>
  <si>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</si>
  <si>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</si>
  <si>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</si>
  <si>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</si>
  <si>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</si>
  <si>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</si>
  <si>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</si>
  <si>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</si>
  <si>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</si>
  <si>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</si>
  <si>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</si>
  <si>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</si>
  <si>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</si>
  <si>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</si>
  <si>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</si>
  <si>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</si>
  <si>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</si>
  <si>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</si>
  <si>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</si>
  <si>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</si>
  <si>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</si>
  <si>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</si>
  <si>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</si>
  <si>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</si>
  <si>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</si>
  <si>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</si>
  <si>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</si>
  <si>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</si>
  <si>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</si>
  <si>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</si>
  <si>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</si>
  <si>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</si>
  <si>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</si>
  <si>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</si>
  <si>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</si>
  <si>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</si>
  <si>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</si>
  <si>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</si>
  <si>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</si>
  <si>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</si>
  <si>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</si>
  <si>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</si>
  <si>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</si>
  <si>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</si>
  <si>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</si>
  <si>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</si>
  <si>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</si>
  <si>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</si>
  <si>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</si>
  <si>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</si>
  <si>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</si>
  <si>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</si>
  <si>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</si>
  <si>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</si>
  <si>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</si>
  <si>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</si>
  <si>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</si>
  <si>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</si>
  <si>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</si>
  <si>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</si>
  <si>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</si>
  <si>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</si>
  <si>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</si>
  <si>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</si>
  <si>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</si>
  <si>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</si>
  <si>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</si>
  <si>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</si>
  <si>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</si>
  <si>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</si>
  <si>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</si>
  <si>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</si>
  <si>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</si>
  <si>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</si>
  <si>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</si>
  <si>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</si>
  <si>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</si>
  <si>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</si>
  <si>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</si>
  <si>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</si>
  <si>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</si>
  <si>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</si>
  <si>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</si>
  <si>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</si>
  <si>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</si>
  <si>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</si>
  <si>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</si>
  <si>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</si>
  <si>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</si>
  <si>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</si>
  <si>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</si>
  <si>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</si>
  <si>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</si>
  <si>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</si>
  <si>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</si>
  <si>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</si>
  <si>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</si>
  <si>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</si>
  <si>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</si>
  <si>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</si>
  <si>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</si>
  <si>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</si>
  <si>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</si>
  <si>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</si>
  <si>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</si>
  <si>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</si>
  <si>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</si>
  <si>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</si>
  <si>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</si>
  <si>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</si>
  <si>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</si>
  <si>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</si>
  <si>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</si>
  <si>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</si>
  <si>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</si>
  <si>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</si>
  <si>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</si>
  <si>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</si>
  <si>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</si>
  <si>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</si>
  <si>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</si>
  <si>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</si>
  <si>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</si>
  <si>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</si>
  <si>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</si>
  <si>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</si>
  <si>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</si>
  <si>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</si>
  <si>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</si>
  <si>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</si>
  <si>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</si>
  <si>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</si>
  <si>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</si>
  <si>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</si>
  <si>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</si>
  <si>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</si>
  <si>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</si>
  <si>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</si>
  <si>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</si>
  <si>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</si>
  <si>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</si>
  <si>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</si>
  <si>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</si>
  <si>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</si>
  <si>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</si>
  <si>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</si>
  <si>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</si>
  <si>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</si>
  <si>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</si>
  <si>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</si>
  <si>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</si>
  <si>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</si>
  <si>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</si>
  <si>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</si>
  <si>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</si>
  <si>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</si>
  <si>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</si>
  <si>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</si>
  <si>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</si>
  <si>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</si>
  <si>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</si>
  <si>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</si>
  <si>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</si>
  <si>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</si>
  <si>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</si>
  <si>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</si>
  <si>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</si>
  <si>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</si>
  <si>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</si>
  <si>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</si>
  <si>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</si>
  <si>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</si>
  <si>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</si>
  <si>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</si>
  <si>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</si>
  <si>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</si>
  <si>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</si>
  <si>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</si>
  <si>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</si>
  <si>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</si>
  <si>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</si>
  <si>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</si>
  <si>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</si>
  <si>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</si>
  <si>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</si>
  <si>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</si>
  <si>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</si>
  <si>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</si>
  <si>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</si>
  <si>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</si>
  <si>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</si>
  <si>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</si>
  <si>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</si>
  <si>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</si>
  <si>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</si>
  <si>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</si>
  <si>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</si>
  <si>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</si>
  <si>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</si>
  <si>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</si>
  <si>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</si>
  <si>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</si>
  <si>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</si>
  <si>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</si>
  <si>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</si>
  <si>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</si>
  <si>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</si>
  <si>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</si>
  <si>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</si>
  <si>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</si>
  <si>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</si>
  <si>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</si>
  <si>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</si>
  <si>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</si>
  <si>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</si>
  <si>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</si>
  <si>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</si>
  <si>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</si>
  <si>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</si>
  <si>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</si>
  <si>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</si>
  <si>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</si>
  <si>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</si>
  <si>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</si>
  <si>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</si>
  <si>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</si>
  <si>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</si>
  <si>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</si>
  <si>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</si>
  <si>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</si>
  <si>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</si>
  <si>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</si>
  <si>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</si>
  <si>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</si>
  <si>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</si>
  <si>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</si>
  <si>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</si>
  <si>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</si>
  <si>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</si>
  <si>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</si>
  <si>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</si>
  <si>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</si>
  <si>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</si>
  <si>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</si>
  <si>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</si>
  <si>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</si>
  <si>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</si>
  <si>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</si>
  <si>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</si>
  <si>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</si>
  <si>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</si>
  <si>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</si>
  <si>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</si>
  <si>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</si>
  <si>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</si>
  <si>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</si>
  <si>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</si>
  <si>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</si>
  <si>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</si>
  <si>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</si>
  <si>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</si>
  <si>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</si>
  <si>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</si>
  <si>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</si>
  <si>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</si>
  <si>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</si>
  <si>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</si>
  <si>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</si>
  <si>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</si>
  <si>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</si>
  <si>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</si>
  <si>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</si>
  <si>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</si>
  <si>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</si>
  <si>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</si>
  <si>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</si>
  <si>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</si>
  <si>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</si>
  <si>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</si>
  <si>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</si>
  <si>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</si>
  <si>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</si>
  <si>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</si>
  <si>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</si>
  <si>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</si>
  <si>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</si>
  <si>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</si>
  <si>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</si>
  <si>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</si>
  <si>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</si>
  <si>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</si>
  <si>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</si>
  <si>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</si>
  <si>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</si>
  <si>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</si>
  <si>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</si>
  <si>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</si>
  <si>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</si>
  <si>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</si>
  <si>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</si>
  <si>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</si>
  <si>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</si>
  <si>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</si>
  <si>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</si>
  <si>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</si>
  <si>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</si>
  <si>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</si>
  <si>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</si>
  <si>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</si>
  <si>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</si>
  <si>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</si>
  <si>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</si>
  <si>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</si>
  <si>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</si>
  <si>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</si>
  <si>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</si>
  <si>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</si>
  <si>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</si>
  <si>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</si>
  <si>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</si>
  <si>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</si>
  <si>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</si>
  <si>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</si>
  <si>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</si>
  <si>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</si>
  <si>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</si>
  <si>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</si>
  <si>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</si>
  <si>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</si>
  <si>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</si>
  <si>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</si>
  <si>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</si>
  <si>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</si>
  <si>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</si>
  <si>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</si>
  <si>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</si>
  <si>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</si>
  <si>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</si>
  <si>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</si>
  <si>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</si>
  <si>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</si>
  <si>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</si>
  <si>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</si>
  <si>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</si>
  <si>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</si>
  <si>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</si>
  <si>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</si>
  <si>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</si>
  <si>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</si>
  <si>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</si>
  <si>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</si>
  <si>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</si>
  <si>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</si>
  <si>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</si>
  <si>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</si>
  <si>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</si>
  <si>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</si>
  <si>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</si>
  <si>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</si>
  <si>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</si>
  <si>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</si>
  <si>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</si>
  <si>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</si>
  <si>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</si>
  <si>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</si>
  <si>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</si>
  <si>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</si>
  <si>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</si>
  <si>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</si>
  <si>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</si>
  <si>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</si>
  <si>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</si>
  <si>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</si>
  <si>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</si>
  <si>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</si>
  <si>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</si>
  <si>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</si>
  <si>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</si>
  <si>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</si>
  <si>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</si>
  <si>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</si>
  <si>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</si>
  <si>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</si>
  <si>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</si>
  <si>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</si>
  <si>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</si>
  <si>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</si>
  <si>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</si>
  <si>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</si>
  <si>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</si>
  <si>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</si>
  <si>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</si>
  <si>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</si>
  <si>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</si>
  <si>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</si>
  <si>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</si>
  <si>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</si>
  <si>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</si>
  <si>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</si>
  <si>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</si>
  <si>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</si>
  <si>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</si>
  <si>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</si>
  <si>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</si>
  <si>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</si>
  <si>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</si>
  <si>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</si>
  <si>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</si>
  <si>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</si>
  <si>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</si>
  <si>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</si>
  <si>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</si>
  <si>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</si>
  <si>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</si>
  <si>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</si>
  <si>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</si>
  <si>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</si>
  <si>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</si>
  <si>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</si>
  <si>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</si>
  <si>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</si>
  <si>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</si>
  <si>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</si>
  <si>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</si>
  <si>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</si>
  <si>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</si>
  <si>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</si>
  <si>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</si>
  <si>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</si>
  <si>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</si>
  <si>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</si>
  <si>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</si>
  <si>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</si>
  <si>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</si>
  <si>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</si>
  <si>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</si>
  <si>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</si>
  <si>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</si>
  <si>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</si>
  <si>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</si>
  <si>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</si>
  <si>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</si>
  <si>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</si>
  <si>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</si>
  <si>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</si>
  <si>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</si>
  <si>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</si>
  <si>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</si>
  <si>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</si>
  <si>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</si>
  <si>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</si>
  <si>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</si>
  <si>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</si>
  <si>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</si>
  <si>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</si>
  <si>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</si>
  <si>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</si>
  <si>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</si>
  <si>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</si>
  <si>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</si>
  <si>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</si>
  <si>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</si>
  <si>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</si>
  <si>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</si>
  <si>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</si>
  <si>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</si>
  <si>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</si>
  <si>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</si>
  <si>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</si>
  <si>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</si>
  <si>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</si>
  <si>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</si>
  <si>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</si>
  <si>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</si>
  <si>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</si>
  <si>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</si>
  <si>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</si>
  <si>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</si>
  <si>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</si>
  <si>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</si>
  <si>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</si>
  <si>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</si>
  <si>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</si>
  <si>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</si>
  <si>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</si>
  <si>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</si>
  <si>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</si>
  <si>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</si>
  <si>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</si>
  <si>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</si>
  <si>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</si>
  <si>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</si>
  <si>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</si>
  <si>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</si>
  <si>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</si>
  <si>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</si>
  <si>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</si>
  <si>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</si>
  <si>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</si>
  <si>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</si>
  <si>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</si>
  <si>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</si>
  <si>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</si>
  <si>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</si>
  <si>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</si>
  <si>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</si>
  <si>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</si>
  <si>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</si>
  <si>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</si>
  <si>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</si>
  <si>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</si>
  <si>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</si>
  <si>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</si>
  <si>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</si>
  <si>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</si>
  <si>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</si>
  <si>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</si>
  <si>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</si>
  <si>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</si>
  <si>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</si>
  <si>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</si>
  <si>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</si>
  <si>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</si>
  <si>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</si>
  <si>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</si>
  <si>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</si>
  <si>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</si>
  <si>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</si>
  <si>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</si>
  <si>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</si>
  <si>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</si>
  <si>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</si>
  <si>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</si>
  <si>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</si>
  <si>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</si>
  <si>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</si>
  <si>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</si>
  <si>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</si>
  <si>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</si>
  <si>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</si>
  <si>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</si>
  <si>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</si>
  <si>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</si>
  <si>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</si>
  <si>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</si>
  <si>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</si>
  <si>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</si>
  <si>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</si>
  <si>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</si>
  <si>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</si>
  <si>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</si>
  <si>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</si>
  <si>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</si>
  <si>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</si>
  <si>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</si>
  <si>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</si>
  <si>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</si>
  <si>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</si>
  <si>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</si>
  <si>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</si>
  <si>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</si>
  <si>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</si>
  <si>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</si>
  <si>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</si>
  <si>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</si>
  <si>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</si>
  <si>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</si>
  <si>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</si>
  <si>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</si>
  <si>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</si>
  <si>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</si>
  <si>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</si>
  <si>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</si>
  <si>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</si>
  <si>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</si>
  <si>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</si>
  <si>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</si>
  <si>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</si>
  <si>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</si>
  <si>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</si>
  <si>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</si>
  <si>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</si>
  <si>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</si>
  <si>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</si>
  <si>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</si>
  <si>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</si>
  <si>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</si>
  <si>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</si>
  <si>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</si>
  <si>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</si>
  <si>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</si>
  <si>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</si>
  <si>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</si>
  <si>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</si>
  <si>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</si>
  <si>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</si>
  <si>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</si>
  <si>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</si>
  <si>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</si>
  <si>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</si>
  <si>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</si>
  <si>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</si>
  <si>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</si>
  <si>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</si>
  <si>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</si>
  <si>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</si>
  <si>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</si>
  <si>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</si>
  <si>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</si>
  <si>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</si>
  <si>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</si>
  <si>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</si>
  <si>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</si>
  <si>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</si>
  <si>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</si>
  <si>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</si>
  <si>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</si>
  <si>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</si>
  <si>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</si>
  <si>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</si>
  <si>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</si>
  <si>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</si>
  <si>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</si>
  <si>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</si>
  <si>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</si>
  <si>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</si>
  <si>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</si>
  <si>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</si>
  <si>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</si>
  <si>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</si>
  <si>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</si>
  <si>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</si>
  <si>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</si>
  <si>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</si>
  <si>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</si>
  <si>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</si>
  <si>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</si>
  <si>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</si>
  <si>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</si>
  <si>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</si>
  <si>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</si>
  <si>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</si>
  <si>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</si>
  <si>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</si>
  <si>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</si>
  <si>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</si>
  <si>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</si>
  <si>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</si>
  <si>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</si>
  <si>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</si>
  <si>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</si>
  <si>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</si>
  <si>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</si>
  <si>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</si>
  <si>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</si>
  <si>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</si>
  <si>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</si>
  <si>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</si>
  <si>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</si>
  <si>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</si>
  <si>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</si>
  <si>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</si>
  <si>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</si>
  <si>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</si>
  <si>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</si>
  <si>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</si>
  <si>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</si>
  <si>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</si>
  <si>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</si>
  <si>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</si>
  <si>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</si>
  <si>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</si>
  <si>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</si>
  <si>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</si>
  <si>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</si>
  <si>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</si>
  <si>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</si>
  <si>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</si>
  <si>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</si>
  <si>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</si>
  <si>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</si>
  <si>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</si>
  <si>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</si>
  <si>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</si>
  <si>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</si>
  <si>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</si>
  <si>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</si>
  <si>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</si>
  <si>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</si>
  <si>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</si>
  <si>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</si>
  <si>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</si>
  <si>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</si>
  <si>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</si>
  <si>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</si>
  <si>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</si>
  <si>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</si>
  <si>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</si>
  <si>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</si>
  <si>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</si>
  <si>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</si>
  <si>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</si>
  <si>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</si>
  <si>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</si>
  <si>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</si>
  <si>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</si>
  <si>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</si>
  <si>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</si>
  <si>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</si>
  <si>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</si>
  <si>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</si>
  <si>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</si>
  <si>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</si>
  <si>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</si>
  <si>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</si>
  <si>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</si>
  <si>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</si>
  <si>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</si>
  <si>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</si>
  <si>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</si>
  <si>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</si>
  <si>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</si>
  <si>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</si>
  <si>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</si>
  <si>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</si>
  <si>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</si>
  <si>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</si>
  <si>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</si>
  <si>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</si>
  <si>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</si>
  <si>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</si>
  <si>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</si>
  <si>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</si>
  <si>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</si>
  <si>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</si>
  <si>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</si>
  <si>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</si>
  <si>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</si>
  <si>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</si>
  <si>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</si>
  <si>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</si>
  <si>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</si>
  <si>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</si>
  <si>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</si>
  <si>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</si>
  <si>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</si>
  <si>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</si>
  <si>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</si>
  <si>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</si>
  <si>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</si>
  <si>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</si>
  <si>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</si>
  <si>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</si>
  <si>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</si>
  <si>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</si>
  <si>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</si>
  <si>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</si>
  <si>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</si>
  <si>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</si>
  <si>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</si>
  <si>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</si>
  <si>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</si>
  <si>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</si>
  <si>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</si>
  <si>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</si>
  <si>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</si>
  <si>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</si>
  <si>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</si>
  <si>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</si>
  <si>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</si>
  <si>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</si>
  <si>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</si>
  <si>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</si>
  <si>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</si>
  <si>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</si>
  <si>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</si>
  <si>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</si>
  <si>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</si>
  <si>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</si>
  <si>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</si>
  <si>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</si>
  <si>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</si>
  <si>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</si>
  <si>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</si>
  <si>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</si>
  <si>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</si>
  <si>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</si>
  <si>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</si>
  <si>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</si>
  <si>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</si>
  <si>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</si>
  <si>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</si>
  <si>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</si>
  <si>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</si>
  <si>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</si>
  <si>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</si>
  <si>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</si>
  <si>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</si>
  <si>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</si>
  <si>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</si>
  <si>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</si>
  <si>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</si>
  <si>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</si>
  <si>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</si>
  <si>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</si>
  <si>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</si>
  <si>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</si>
  <si>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</si>
  <si>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</si>
  <si>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</si>
  <si>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</si>
  <si>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</si>
  <si>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</si>
  <si>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</si>
  <si>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</si>
  <si>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</si>
  <si>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</si>
  <si>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</si>
  <si>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</si>
  <si>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</si>
  <si>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</si>
  <si>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</si>
  <si>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</si>
  <si>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</si>
  <si>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</si>
  <si>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</si>
  <si>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</si>
  <si>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</si>
  <si>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</si>
  <si>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</si>
  <si>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</si>
  <si>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</si>
  <si>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</si>
  <si>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</si>
  <si>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</si>
  <si>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</si>
  <si>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</si>
  <si>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</si>
  <si>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</si>
  <si>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</si>
  <si>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</si>
  <si>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</si>
  <si>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</si>
  <si>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</si>
  <si>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</si>
  <si>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</si>
  <si>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</si>
  <si>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</si>
  <si>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</si>
  <si>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</si>
  <si>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</si>
  <si>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</si>
  <si>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</si>
  <si>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</si>
  <si>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</si>
  <si>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</si>
  <si>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</si>
  <si>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</si>
  <si>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</si>
  <si>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</si>
  <si>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</si>
  <si>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</si>
  <si>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</si>
  <si>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</si>
  <si>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</si>
  <si>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</si>
  <si>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</si>
  <si>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</si>
  <si>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</si>
  <si>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</si>
  <si>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</si>
  <si>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</si>
  <si>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</si>
  <si>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</si>
  <si>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</si>
  <si>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</si>
  <si>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</si>
  <si>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</si>
  <si>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</si>
  <si>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</si>
  <si>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</si>
  <si>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</si>
  <si>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</si>
  <si>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</si>
  <si>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</si>
  <si>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</si>
  <si>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</si>
  <si>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</si>
  <si>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</si>
  <si>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</si>
  <si>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</si>
  <si>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</si>
  <si>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</si>
  <si>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</si>
  <si>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</si>
  <si>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</si>
  <si>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</si>
  <si>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</si>
  <si>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</si>
  <si>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</si>
  <si>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</si>
  <si>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</si>
  <si>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</si>
  <si>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</si>
  <si>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</si>
  <si>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</si>
  <si>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</si>
  <si>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</si>
  <si>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</si>
  <si>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</si>
  <si>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</si>
  <si>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</si>
  <si>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</si>
  <si>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</si>
  <si>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</si>
  <si>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</si>
  <si>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</si>
  <si>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</si>
  <si>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</si>
  <si>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</si>
  <si>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</si>
  <si>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</si>
  <si>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</si>
  <si>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</si>
  <si>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</si>
  <si>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</si>
  <si>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</si>
  <si>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</si>
  <si>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</si>
  <si>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</si>
  <si>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</si>
  <si>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</si>
  <si>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</si>
  <si>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</si>
  <si>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</si>
  <si>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</si>
  <si>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</si>
  <si>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</si>
  <si>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</si>
  <si>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</si>
  <si>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</si>
  <si>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</si>
  <si>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</si>
  <si>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</si>
  <si>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</si>
  <si>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</si>
  <si>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</si>
  <si>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</si>
  <si>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</si>
  <si>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</si>
  <si>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</si>
  <si>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</si>
  <si>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</si>
  <si>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</si>
  <si>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</si>
  <si>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</si>
  <si>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</si>
  <si>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</si>
  <si>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</si>
  <si>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</si>
  <si>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</si>
  <si>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</si>
  <si>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</si>
  <si>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</si>
  <si>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</si>
  <si>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</si>
  <si>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</si>
  <si>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</si>
  <si>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</si>
  <si>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</si>
  <si>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</si>
  <si>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</si>
  <si>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</si>
  <si>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</si>
  <si>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</si>
  <si>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</si>
  <si>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</si>
  <si>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</si>
  <si>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</si>
  <si>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</si>
  <si>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</si>
  <si>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</si>
  <si>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</si>
  <si>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</si>
  <si>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</si>
  <si>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</si>
  <si>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</si>
  <si>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</si>
  <si>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</si>
  <si>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</si>
  <si>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</si>
  <si>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</si>
  <si>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</si>
  <si>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</si>
  <si>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</si>
  <si>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</si>
  <si>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</si>
  <si>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</si>
  <si>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</si>
  <si>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</si>
  <si>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</si>
  <si>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</si>
  <si>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</si>
  <si>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</si>
  <si>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</si>
  <si>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</si>
  <si>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</si>
  <si>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</si>
  <si>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</si>
  <si>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</si>
  <si>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</si>
  <si>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</si>
  <si>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</si>
  <si>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</si>
  <si>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</si>
  <si>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</si>
  <si>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</si>
  <si>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</si>
  <si>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</si>
  <si>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</si>
  <si>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</si>
  <si>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</si>
  <si>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</si>
  <si>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</si>
  <si>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</si>
  <si>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</si>
  <si>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</si>
  <si>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</si>
  <si>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</si>
  <si>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</si>
  <si>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</si>
  <si>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</si>
  <si>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</si>
  <si>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</si>
  <si>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</si>
  <si>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</si>
  <si>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</si>
  <si>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</si>
  <si>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</si>
  <si>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</si>
  <si>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</si>
  <si>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</si>
  <si>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</si>
  <si>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</si>
  <si>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</si>
  <si>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</si>
  <si>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</si>
  <si>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</si>
  <si>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</si>
  <si>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</si>
  <si>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</si>
  <si>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</si>
  <si>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</si>
  <si>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</si>
  <si>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</si>
  <si>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</si>
  <si>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</si>
  <si>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</si>
  <si>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</si>
  <si>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</si>
  <si>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</si>
  <si>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</si>
  <si>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</si>
  <si>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</si>
  <si>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</si>
  <si>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</si>
  <si>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</si>
  <si>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</si>
  <si>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</si>
  <si>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</si>
  <si>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</si>
  <si>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</si>
  <si>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</si>
  <si>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</si>
  <si>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</si>
  <si>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</si>
  <si>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</si>
  <si>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</si>
  <si>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</si>
  <si>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</si>
  <si>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</si>
  <si>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</si>
  <si>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</si>
  <si>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</si>
  <si>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</si>
  <si>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</si>
  <si>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</si>
  <si>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</si>
  <si>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</si>
  <si>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</si>
  <si>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</si>
  <si>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</si>
  <si>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</si>
  <si>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</si>
  <si>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</si>
  <si>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</si>
  <si>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</si>
  <si>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</si>
  <si>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</si>
  <si>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</si>
  <si>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</si>
  <si>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</si>
  <si>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</si>
  <si>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</si>
  <si>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</si>
  <si>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</si>
  <si>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</si>
  <si>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</si>
  <si>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</si>
  <si>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</si>
  <si>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</si>
  <si>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</si>
  <si>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</si>
  <si>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</si>
  <si>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</si>
  <si>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</si>
  <si>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</si>
  <si>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</si>
  <si>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</si>
  <si>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</si>
  <si>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</si>
  <si>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</si>
  <si>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</si>
  <si>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</si>
  <si>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</si>
  <si>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</si>
  <si>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</si>
  <si>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</si>
  <si>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</si>
  <si>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</si>
  <si>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</si>
  <si>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</si>
  <si>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</si>
  <si>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</si>
  <si>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</si>
  <si>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</si>
  <si>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</si>
  <si>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</si>
  <si>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</si>
  <si>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</si>
  <si>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</si>
  <si>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</si>
  <si>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</si>
  <si>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</si>
  <si>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</si>
  <si>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</si>
  <si>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</si>
  <si>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</si>
  <si>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</si>
  <si>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</si>
  <si>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</si>
  <si>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</si>
  <si>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</si>
  <si>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</si>
  <si>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</si>
  <si>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</si>
  <si>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</si>
  <si>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</si>
  <si>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</si>
  <si>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</si>
  <si>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</si>
  <si>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</si>
  <si>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</si>
  <si>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</si>
  <si>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</si>
  <si>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</si>
  <si>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</si>
  <si>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</si>
  <si>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</si>
  <si>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</si>
  <si>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</si>
  <si>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</si>
  <si>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</si>
  <si>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</si>
  <si>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</si>
  <si>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</si>
  <si>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</si>
  <si>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</si>
  <si>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</si>
  <si>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</si>
  <si>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</si>
  <si>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</si>
  <si>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</si>
  <si>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</si>
  <si>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</si>
  <si>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</si>
  <si>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</si>
  <si>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</si>
  <si>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</si>
  <si>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</si>
  <si>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</si>
  <si>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</si>
  <si>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</si>
  <si>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</si>
  <si>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</si>
  <si>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</si>
  <si>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</si>
  <si>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</si>
  <si>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</si>
  <si>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</si>
  <si>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</si>
  <si>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</si>
  <si>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</si>
  <si>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</si>
  <si>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</si>
  <si>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</si>
  <si>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</si>
  <si>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</si>
  <si>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</si>
  <si>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</si>
  <si>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</si>
  <si>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</si>
  <si>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</si>
  <si>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</si>
  <si>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</si>
  <si>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</si>
  <si>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</si>
  <si>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</si>
  <si>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</si>
  <si>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</si>
  <si>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</si>
  <si>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</si>
  <si>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</si>
  <si>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</si>
  <si>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</si>
  <si>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</si>
  <si>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</si>
  <si>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</si>
  <si>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</si>
  <si>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</si>
  <si>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</si>
  <si>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</si>
  <si>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</si>
  <si>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</si>
  <si>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</si>
  <si>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</si>
  <si>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</si>
  <si>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</si>
  <si>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</si>
  <si>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</si>
  <si>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</si>
  <si>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</si>
  <si>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</si>
  <si>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</si>
  <si>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</si>
  <si>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</si>
  <si>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</si>
  <si>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</si>
  <si>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</si>
  <si>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</si>
  <si>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</si>
  <si>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</si>
  <si>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</si>
  <si>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</si>
  <si>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</si>
  <si>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</si>
  <si>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</si>
  <si>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</si>
  <si>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</si>
  <si>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</si>
  <si>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</si>
  <si>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</si>
  <si>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</si>
  <si>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</si>
  <si>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</si>
  <si>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</si>
  <si>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</si>
  <si>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</si>
  <si>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</si>
  <si>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</si>
  <si>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</si>
  <si>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</si>
  <si>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</si>
  <si>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</si>
  <si>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</si>
  <si>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</si>
  <si>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</si>
  <si>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</si>
  <si>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</si>
  <si>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</si>
  <si>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</si>
  <si>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</si>
  <si>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</si>
  <si>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</si>
  <si>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</si>
  <si>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</si>
  <si>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</si>
  <si>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</si>
  <si>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</si>
  <si>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</si>
  <si>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</si>
  <si>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</si>
  <si>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</si>
  <si>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</si>
  <si>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</si>
  <si>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</si>
  <si>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</si>
  <si>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</si>
  <si>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</si>
  <si>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</si>
  <si>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</si>
  <si>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</si>
  <si>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</si>
  <si>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</si>
  <si>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</si>
  <si>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</si>
  <si>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</si>
  <si>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</si>
  <si>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</si>
  <si>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</si>
  <si>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</si>
  <si>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</si>
  <si>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</si>
  <si>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</si>
  <si>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</si>
  <si>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</si>
  <si>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</si>
  <si>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</si>
  <si>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</si>
  <si>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</si>
  <si>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</si>
  <si>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</si>
  <si>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</si>
  <si>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</si>
  <si>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</si>
  <si>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</si>
  <si>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</si>
  <si>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</si>
  <si>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</si>
  <si>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</si>
  <si>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</si>
  <si>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</si>
  <si>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</si>
  <si>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</si>
  <si>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</si>
  <si>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</si>
  <si>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</si>
  <si>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</si>
  <si>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</si>
  <si>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</si>
  <si>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</si>
  <si>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</si>
  <si>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</si>
  <si>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</si>
  <si>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</si>
  <si>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</si>
  <si>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</si>
  <si>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</si>
  <si>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</si>
  <si>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</si>
  <si>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</si>
  <si>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</si>
  <si>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</si>
  <si>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</si>
  <si>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</si>
  <si>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</si>
  <si>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</si>
  <si>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</si>
  <si>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</si>
  <si>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</si>
  <si>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</si>
  <si>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</si>
  <si>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</si>
  <si>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</si>
  <si>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</si>
  <si>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</si>
  <si>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</si>
  <si>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</si>
  <si>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</si>
  <si>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</si>
  <si>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</si>
  <si>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</si>
  <si>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</si>
  <si>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</si>
  <si>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</si>
  <si>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</si>
  <si>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</si>
  <si>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</si>
  <si>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</si>
  <si>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</si>
  <si>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</si>
  <si>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</si>
  <si>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</si>
  <si>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</si>
  <si>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</si>
  <si>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</si>
  <si>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</si>
  <si>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</si>
  <si>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</si>
  <si>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</si>
  <si>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</si>
  <si>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</si>
  <si>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</si>
  <si>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</si>
  <si>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</si>
  <si>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</si>
  <si>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</si>
  <si>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</si>
  <si>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</si>
  <si>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</si>
  <si>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</si>
  <si>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</si>
  <si>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</si>
  <si>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</si>
  <si>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</si>
  <si>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</si>
  <si>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</si>
  <si>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</si>
  <si>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</si>
  <si>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</si>
  <si>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</si>
  <si>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</si>
  <si>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</si>
  <si>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</si>
  <si>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</si>
  <si>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</si>
  <si>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</si>
  <si>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</si>
  <si>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</si>
  <si>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</si>
  <si>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</si>
  <si>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</si>
  <si>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</si>
  <si>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</si>
  <si>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</si>
  <si>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</si>
  <si>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</si>
  <si>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</si>
  <si>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</si>
  <si>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</si>
  <si>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</si>
  <si>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</si>
  <si>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</si>
  <si>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</si>
  <si>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</si>
  <si>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</si>
  <si>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</si>
  <si>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</si>
  <si>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</si>
  <si>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</si>
  <si>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</si>
  <si>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</si>
  <si>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</si>
  <si>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</si>
  <si>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</si>
  <si>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</si>
  <si>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</si>
  <si>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</si>
  <si>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</si>
  <si>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</si>
  <si>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</si>
  <si>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</si>
  <si>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</si>
  <si>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</si>
  <si>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</si>
  <si>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</si>
  <si>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</si>
  <si>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</si>
  <si>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</si>
  <si>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</si>
  <si>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</si>
  <si>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</si>
  <si>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</si>
  <si>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</si>
  <si>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</si>
  <si>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</si>
  <si>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</si>
  <si>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</si>
  <si>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</si>
  <si>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</si>
  <si>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</si>
  <si>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</si>
  <si>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</si>
  <si>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</si>
  <si>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</si>
  <si>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</si>
  <si>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</si>
  <si>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</si>
  <si>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</si>
  <si>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</si>
  <si>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</si>
  <si>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</si>
  <si>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</si>
  <si>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</si>
  <si>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</si>
  <si>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</si>
  <si>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</si>
  <si>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</si>
  <si>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</si>
  <si>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</si>
  <si>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</si>
  <si>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</si>
  <si>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</si>
  <si>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</si>
  <si>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</si>
  <si>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</si>
  <si>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</si>
  <si>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</si>
  <si>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</si>
  <si>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</si>
  <si>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</si>
  <si>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</si>
  <si>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</si>
  <si>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</si>
  <si>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</si>
  <si>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</si>
  <si>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</si>
  <si>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</si>
  <si>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</si>
  <si>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</si>
  <si>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</si>
  <si>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</si>
  <si>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</si>
  <si>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</si>
  <si>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</si>
  <si>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</si>
  <si>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</si>
  <si>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</si>
  <si>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</si>
  <si>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</si>
  <si>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</si>
  <si>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</si>
  <si>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</si>
  <si>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</si>
  <si>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</si>
  <si>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</si>
  <si>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</si>
  <si>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</si>
  <si>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</si>
  <si>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</si>
  <si>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</si>
  <si>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</si>
  <si>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</si>
  <si>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</si>
  <si>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</si>
  <si>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</si>
  <si>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</si>
  <si>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</si>
  <si>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</si>
  <si>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</si>
  <si>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</si>
  <si>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</si>
  <si>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</si>
  <si>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</si>
  <si>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</si>
  <si>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</si>
  <si>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</si>
  <si>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</si>
  <si>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</si>
  <si>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</si>
  <si>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</si>
  <si>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</si>
  <si>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</si>
  <si>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</si>
  <si>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</si>
  <si>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</si>
  <si>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</si>
  <si>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</si>
  <si>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</si>
  <si>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</si>
  <si>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</si>
  <si>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</si>
  <si>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</si>
  <si>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</si>
  <si>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</si>
  <si>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</si>
  <si>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</si>
  <si>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</si>
  <si>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</si>
  <si>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</si>
  <si>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</si>
  <si>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</si>
  <si>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</si>
  <si>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</si>
  <si>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</si>
  <si>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</si>
  <si>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</si>
  <si>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</si>
  <si>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</si>
  <si>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</si>
  <si>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</si>
  <si>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</si>
  <si>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</si>
  <si>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</si>
  <si>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</si>
  <si>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</si>
  <si>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</si>
  <si>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</si>
  <si>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</si>
  <si>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</si>
  <si>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</si>
  <si>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</si>
  <si>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</si>
  <si>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</si>
  <si>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</si>
  <si>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</si>
  <si>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</si>
  <si>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</si>
  <si>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</si>
  <si>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</si>
  <si>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</si>
  <si>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</si>
  <si>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</si>
  <si>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</si>
  <si>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</si>
  <si>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</si>
  <si>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</si>
  <si>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</si>
  <si>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</si>
  <si>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</si>
  <si>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</si>
  <si>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</si>
  <si>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</si>
  <si>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</si>
  <si>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</si>
  <si>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</si>
  <si>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</si>
  <si>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</si>
  <si>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</si>
  <si>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</si>
  <si>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</si>
  <si>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</si>
  <si>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</si>
  <si>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</si>
  <si>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</si>
  <si>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</si>
  <si>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</si>
  <si>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</si>
  <si>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</si>
  <si>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</si>
  <si>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</si>
  <si>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</si>
  <si>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</si>
  <si>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</si>
  <si>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</si>
  <si>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</si>
  <si>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</si>
  <si>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</si>
  <si>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</si>
  <si>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</si>
  <si>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</si>
  <si>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</si>
  <si>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</si>
  <si>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</si>
  <si>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</si>
  <si>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</si>
  <si>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</si>
  <si>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</si>
  <si>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</si>
  <si>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</si>
  <si>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</si>
  <si>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</si>
  <si>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</si>
  <si>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</si>
  <si>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</si>
  <si>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</si>
  <si>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</si>
  <si>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</si>
  <si>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</si>
  <si>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</si>
  <si>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</si>
  <si>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</si>
  <si>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</si>
  <si>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</si>
  <si>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</si>
  <si>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</si>
  <si>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</si>
  <si>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</si>
  <si>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</si>
  <si>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</si>
  <si>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</si>
  <si>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</si>
  <si>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</si>
  <si>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</si>
  <si>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</si>
  <si>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</si>
  <si>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</si>
  <si>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</si>
  <si>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</si>
  <si>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</si>
  <si>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</si>
  <si>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</si>
  <si>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</si>
  <si>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</si>
  <si>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</si>
  <si>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</si>
  <si>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</si>
  <si>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</si>
  <si>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</si>
  <si>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</si>
  <si>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</si>
  <si>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</si>
  <si>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</si>
  <si>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</si>
  <si>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</si>
  <si>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</si>
  <si>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</si>
  <si>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</si>
  <si>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</si>
  <si>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</si>
  <si>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</si>
  <si>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</si>
  <si>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</si>
  <si>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</si>
  <si>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</si>
  <si>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</si>
  <si>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</si>
  <si>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</si>
  <si>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</si>
  <si>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</si>
  <si>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</si>
  <si>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</si>
  <si>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</si>
  <si>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</si>
  <si>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</si>
  <si>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</si>
  <si>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</si>
  <si>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</si>
  <si>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</si>
  <si>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</si>
  <si>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</si>
  <si>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</si>
  <si>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</si>
  <si>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</si>
  <si>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</si>
  <si>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</si>
  <si>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</si>
  <si>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</si>
  <si>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</si>
  <si>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</si>
  <si>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</si>
  <si>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</si>
  <si>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</si>
  <si>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</si>
  <si>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</si>
  <si>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</si>
  <si>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</si>
  <si>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</si>
  <si>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</si>
  <si>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</si>
  <si>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</si>
  <si>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</si>
  <si>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</si>
  <si>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</si>
  <si>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</si>
  <si>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</si>
  <si>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</si>
  <si>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</si>
  <si>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</si>
  <si>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</si>
  <si>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</si>
  <si>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</si>
  <si>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</si>
  <si>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</si>
  <si>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</si>
  <si>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</si>
  <si>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</si>
  <si>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</si>
  <si>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</si>
  <si>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</si>
  <si>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</si>
  <si>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</si>
  <si>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</si>
  <si>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</si>
  <si>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</si>
  <si>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</si>
  <si>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</si>
  <si>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</si>
  <si>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</si>
  <si>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</si>
  <si>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</si>
  <si>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</si>
  <si>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</si>
  <si>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</si>
  <si>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</si>
  <si>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</si>
  <si>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</si>
  <si>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</si>
  <si>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</si>
  <si>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</si>
  <si>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</si>
  <si>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</si>
  <si>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</si>
  <si>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</si>
  <si>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</si>
  <si>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</si>
  <si>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</si>
  <si>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</si>
  <si>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</si>
  <si>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</si>
  <si>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</si>
  <si>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</si>
  <si>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</si>
  <si>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</si>
  <si>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</si>
  <si>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</si>
  <si>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</si>
  <si>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</si>
  <si>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</si>
  <si>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</si>
  <si>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</si>
  <si>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</si>
  <si>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</si>
  <si>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</si>
  <si>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</si>
  <si>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</si>
  <si>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</si>
  <si>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</si>
  <si>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</si>
  <si>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</si>
  <si>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</si>
  <si>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</si>
  <si>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</si>
  <si>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</si>
  <si>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</si>
  <si>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</si>
  <si>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</si>
  <si>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</si>
  <si>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</si>
  <si>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</si>
  <si>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</si>
  <si>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</si>
  <si>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</si>
  <si>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</si>
  <si>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</si>
  <si>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</si>
  <si>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</si>
  <si>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</si>
  <si>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</si>
  <si>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</si>
  <si>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</si>
  <si>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</si>
  <si>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</si>
  <si>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</si>
  <si>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</si>
  <si>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</si>
  <si>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</si>
  <si>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</si>
  <si>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</si>
  <si>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</si>
  <si>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</si>
  <si>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</si>
  <si>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</si>
  <si>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</si>
  <si>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</si>
  <si>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</si>
  <si>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</si>
  <si>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</si>
  <si>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</si>
  <si>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</si>
  <si>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</si>
  <si>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</si>
  <si>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</si>
  <si>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</si>
  <si>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</si>
  <si>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</si>
  <si>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</si>
  <si>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</si>
  <si>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</si>
  <si>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</si>
  <si>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</si>
  <si>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</si>
  <si>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</si>
  <si>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</si>
  <si>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</si>
  <si>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</si>
  <si>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</si>
  <si>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</si>
  <si>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</si>
  <si>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</si>
  <si>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</si>
  <si>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</si>
  <si>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</si>
  <si>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</si>
  <si>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</si>
  <si>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</si>
  <si>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</si>
  <si>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</si>
  <si>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</si>
  <si>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</si>
  <si>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</si>
  <si>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</si>
  <si>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</si>
  <si>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</si>
  <si>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</si>
  <si>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</si>
  <si>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</si>
  <si>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</si>
  <si>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</si>
  <si>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</si>
  <si>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</si>
  <si>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</si>
  <si>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</si>
  <si>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</si>
  <si>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</si>
  <si>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</si>
  <si>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</si>
  <si>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</si>
  <si>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</si>
  <si>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</si>
  <si>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</si>
  <si>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</si>
  <si>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</si>
  <si>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</si>
  <si>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</si>
  <si>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</si>
  <si>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</si>
  <si>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</si>
  <si>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</si>
  <si>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</si>
  <si>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</si>
  <si>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</si>
  <si>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</si>
  <si>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</si>
  <si>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</si>
  <si>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</si>
  <si>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</si>
  <si>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</si>
  <si>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</si>
  <si>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</si>
  <si>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</si>
  <si>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</si>
  <si>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</si>
  <si>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</si>
  <si>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</si>
  <si>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</si>
  <si>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</si>
  <si>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</si>
  <si>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</si>
  <si>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</si>
  <si>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</si>
  <si>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</si>
  <si>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</si>
  <si>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</si>
  <si>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</si>
  <si>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</si>
  <si>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</si>
  <si>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</si>
  <si>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</si>
  <si>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</si>
  <si>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</si>
  <si>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</si>
  <si>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</si>
  <si>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</si>
  <si>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</si>
  <si>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</si>
  <si>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</si>
  <si>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</si>
  <si>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</si>
  <si>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</si>
  <si>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</si>
  <si>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</si>
  <si>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</si>
  <si>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</si>
  <si>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</si>
  <si>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</si>
  <si>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</si>
  <si>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</si>
  <si>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</si>
  <si>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</si>
  <si>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</si>
  <si>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</si>
  <si>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</si>
  <si>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</si>
  <si>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</si>
  <si>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</si>
  <si>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</si>
  <si>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</si>
  <si>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</si>
  <si>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</si>
  <si>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</si>
  <si>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</si>
  <si>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</si>
  <si>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</si>
  <si>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</si>
  <si>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</si>
  <si>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</si>
  <si>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</si>
  <si>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</si>
  <si>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</si>
  <si>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</si>
  <si>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</si>
  <si>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</si>
  <si>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</si>
  <si>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</si>
  <si>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</si>
  <si>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</si>
  <si>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</si>
  <si>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</si>
  <si>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</si>
  <si>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</si>
  <si>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</si>
  <si>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</si>
  <si>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</si>
  <si>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</si>
  <si>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</si>
  <si>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</si>
  <si>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</si>
  <si>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</si>
  <si>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</si>
  <si>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</si>
  <si>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</si>
  <si>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</si>
  <si>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</si>
  <si>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</si>
  <si>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</si>
  <si>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</si>
  <si>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</si>
  <si>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</si>
  <si>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</si>
  <si>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</si>
  <si>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</si>
  <si>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</si>
  <si>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</si>
  <si>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</si>
  <si>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</si>
  <si>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</si>
  <si>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</si>
  <si>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</si>
  <si>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</si>
  <si>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</si>
  <si>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</si>
  <si>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</si>
  <si>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</si>
  <si>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</si>
  <si>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</si>
  <si>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</si>
  <si>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</si>
  <si>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</si>
  <si>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</si>
  <si>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</si>
  <si>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</si>
  <si>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</si>
  <si>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</si>
  <si>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</si>
  <si>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</si>
  <si>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</si>
  <si>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</si>
  <si>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</si>
  <si>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</si>
  <si>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</si>
  <si>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</si>
  <si>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</si>
  <si>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</si>
  <si>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</si>
  <si>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</si>
  <si>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</si>
  <si>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</si>
  <si>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</si>
  <si>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</si>
  <si>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</si>
  <si>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</si>
  <si>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</si>
  <si>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</si>
  <si>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</si>
  <si>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</si>
  <si>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</si>
  <si>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</si>
  <si>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</si>
  <si>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</si>
  <si>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</si>
  <si>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</si>
  <si>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</si>
  <si>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</si>
  <si>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</si>
  <si>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</si>
  <si>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</si>
  <si>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</si>
  <si>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</si>
  <si>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</si>
  <si>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</si>
  <si>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</si>
  <si>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</si>
  <si>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</si>
  <si>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</si>
  <si>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</si>
  <si>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</si>
  <si>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</si>
  <si>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</si>
  <si>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</si>
  <si>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</si>
  <si>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</si>
  <si>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</si>
  <si>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</si>
  <si>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</si>
  <si>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</si>
  <si>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</si>
  <si>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</si>
  <si>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</si>
  <si>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</si>
  <si>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</si>
  <si>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</si>
  <si>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</si>
  <si>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</si>
  <si>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</si>
  <si>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</si>
  <si>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</si>
  <si>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</si>
  <si>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</si>
  <si>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</si>
  <si>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</si>
  <si>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</si>
  <si>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</si>
  <si>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</si>
  <si>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</si>
  <si>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</si>
  <si>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</si>
  <si>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</si>
  <si>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</si>
  <si>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</si>
  <si>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</si>
  <si>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</si>
  <si>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</si>
  <si>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</si>
  <si>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</si>
  <si>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</si>
  <si>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</si>
  <si>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</si>
  <si>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</si>
  <si>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</si>
  <si>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</si>
  <si>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</si>
  <si>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</si>
  <si>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</si>
  <si>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</si>
  <si>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</si>
  <si>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</si>
  <si>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</si>
  <si>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</si>
  <si>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</si>
  <si>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</si>
  <si>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</si>
  <si>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</si>
  <si>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</si>
  <si>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</si>
  <si>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</si>
  <si>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</si>
  <si>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</si>
  <si>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</si>
  <si>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</si>
  <si>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</si>
  <si>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</si>
  <si>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</si>
  <si>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</si>
  <si>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</si>
  <si>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</si>
  <si>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</si>
  <si>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</si>
  <si>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</si>
  <si>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</si>
  <si>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</si>
  <si>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</si>
  <si>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</si>
  <si>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</si>
  <si>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</si>
  <si>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</si>
  <si>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</si>
  <si>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</si>
  <si>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</si>
  <si>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</si>
  <si>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</si>
  <si>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</si>
  <si>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</si>
  <si>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</si>
  <si>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</si>
  <si>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</si>
  <si>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</si>
  <si>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</si>
  <si>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</si>
  <si>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</si>
  <si>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</si>
  <si>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</si>
  <si>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</si>
  <si>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</si>
  <si>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</si>
  <si>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</si>
  <si>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</si>
  <si>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</si>
  <si>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</si>
  <si>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</si>
  <si>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</si>
  <si>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</si>
  <si>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</si>
  <si>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</si>
  <si>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</si>
  <si>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</si>
  <si>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</si>
  <si>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</si>
  <si>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</si>
  <si>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</si>
  <si>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</si>
  <si>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</si>
  <si>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</si>
  <si>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</si>
  <si>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</si>
  <si>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</si>
  <si>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</si>
  <si>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</si>
  <si>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</si>
  <si>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</si>
  <si>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</si>
  <si>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</si>
  <si>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</si>
  <si>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</si>
  <si>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</si>
  <si>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</si>
  <si>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</si>
  <si>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</si>
  <si>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</si>
  <si>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</si>
  <si>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</si>
  <si>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</si>
  <si>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</si>
  <si>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</si>
  <si>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</si>
  <si>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</si>
  <si>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</si>
  <si>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</si>
  <si>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</si>
  <si>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</si>
  <si>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</si>
  <si>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</si>
  <si>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</si>
  <si>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</si>
  <si>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</si>
  <si>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</si>
  <si>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</si>
  <si>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</si>
  <si>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</si>
  <si>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</si>
  <si>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</si>
  <si>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</si>
  <si>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</si>
  <si>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</si>
  <si>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</si>
  <si>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</si>
  <si>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</si>
  <si>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</si>
  <si>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</si>
  <si>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</si>
  <si>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</si>
  <si>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</si>
  <si>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</si>
  <si>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</si>
  <si>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</si>
  <si>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</si>
  <si>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</si>
  <si>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</si>
  <si>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</si>
  <si>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</si>
  <si>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</si>
  <si>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</si>
  <si>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</si>
  <si>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</si>
  <si>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</si>
  <si>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</si>
  <si>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</si>
  <si>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</si>
  <si>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</si>
  <si>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</si>
  <si>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</si>
  <si>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</si>
  <si>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</si>
  <si>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</si>
  <si>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</si>
  <si>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</si>
  <si>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</si>
  <si>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</si>
  <si>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</si>
  <si>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</si>
  <si>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</si>
  <si>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</si>
  <si>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</si>
  <si>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</si>
  <si>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</si>
  <si>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</si>
  <si>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</si>
  <si>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</si>
  <si>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</si>
  <si>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</si>
  <si>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</si>
  <si>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</si>
  <si>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</si>
  <si>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</si>
  <si>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</si>
  <si>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</si>
  <si>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</si>
  <si>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</si>
  <si>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</si>
  <si>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</si>
  <si>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</si>
  <si>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</si>
  <si>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</si>
  <si>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</si>
  <si>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</si>
  <si>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</si>
  <si>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</si>
  <si>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</si>
  <si>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</si>
  <si>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</si>
  <si>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</si>
  <si>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</si>
  <si>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</si>
  <si>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</si>
  <si>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</si>
  <si>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</si>
  <si>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</si>
  <si>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</si>
  <si>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</si>
  <si>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</si>
  <si>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</si>
  <si>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</si>
  <si>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</si>
  <si>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</si>
  <si>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</si>
  <si>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</si>
  <si>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</si>
  <si>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</si>
  <si>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</si>
  <si>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</si>
  <si>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</si>
  <si>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</si>
  <si>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</si>
  <si>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</si>
  <si>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</si>
  <si>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</si>
  <si>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</si>
  <si>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</si>
  <si>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</si>
  <si>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</si>
  <si>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</si>
  <si>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</si>
  <si>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</si>
  <si>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</si>
  <si>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</si>
  <si>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</si>
  <si>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</si>
  <si>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</si>
  <si>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</si>
  <si>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</si>
  <si>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</si>
  <si>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</si>
  <si>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</si>
  <si>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</si>
  <si>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</si>
  <si>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</si>
  <si>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</si>
  <si>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</si>
  <si>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</si>
  <si>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</si>
  <si>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</si>
  <si>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</si>
  <si>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</si>
  <si>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</si>
  <si>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</si>
  <si>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</si>
  <si>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</si>
  <si>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</si>
  <si>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</si>
  <si>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</si>
  <si>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</si>
  <si>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</si>
  <si>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</si>
  <si>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</si>
  <si>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</si>
  <si>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</si>
  <si>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</si>
  <si>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</si>
  <si>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</si>
  <si>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</si>
  <si>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</si>
  <si>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</si>
  <si>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</si>
  <si>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</si>
  <si>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</si>
  <si>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</si>
  <si>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</si>
  <si>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</si>
  <si>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</si>
  <si>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</si>
  <si>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</si>
  <si>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</si>
  <si>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</si>
  <si>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</si>
  <si>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</si>
  <si>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</si>
  <si>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</si>
  <si>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</si>
  <si>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</si>
  <si>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</si>
  <si>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</si>
  <si>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</si>
  <si>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</si>
  <si>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</si>
  <si>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</si>
  <si>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</si>
  <si>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</si>
  <si>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</si>
  <si>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</si>
  <si>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</si>
  <si>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</si>
  <si>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</si>
  <si>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</si>
  <si>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</si>
  <si>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</si>
  <si>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</si>
  <si>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</si>
  <si>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</si>
  <si>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</si>
  <si>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</si>
  <si>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</si>
  <si>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</si>
  <si>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</si>
  <si>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</si>
  <si>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</si>
  <si>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</si>
  <si>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</si>
  <si>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</si>
  <si>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</si>
  <si>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</si>
  <si>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</si>
  <si>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</si>
  <si>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</si>
  <si>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</si>
  <si>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</si>
  <si>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</si>
  <si>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</si>
  <si>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</si>
  <si>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</si>
  <si>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</si>
  <si>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</si>
  <si>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</si>
  <si>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</si>
  <si>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</si>
  <si>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</si>
  <si>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</si>
  <si>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</si>
  <si>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</si>
  <si>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</si>
  <si>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</si>
  <si>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</si>
  <si>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</si>
  <si>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</si>
  <si>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</si>
  <si>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</si>
  <si>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</si>
  <si>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</si>
  <si>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</si>
  <si>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</si>
  <si>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</si>
  <si>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</si>
  <si>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</si>
  <si>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</si>
  <si>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</si>
  <si>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</si>
  <si>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</si>
  <si>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</si>
  <si>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</si>
  <si>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</si>
  <si>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</si>
  <si>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</si>
  <si>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</si>
  <si>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</si>
  <si>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</si>
  <si>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</si>
  <si>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</si>
  <si>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</si>
  <si>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</si>
  <si>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</si>
  <si>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</si>
  <si>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</si>
  <si>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</si>
  <si>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</si>
  <si>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</si>
  <si>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</si>
  <si>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</si>
  <si>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</si>
  <si>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</si>
  <si>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</si>
  <si>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</si>
  <si>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</si>
  <si>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</si>
  <si>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</si>
  <si>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</si>
  <si>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</si>
  <si>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</si>
  <si>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</si>
  <si>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</si>
  <si>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</si>
  <si>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</si>
  <si>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</si>
  <si>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</si>
  <si>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</si>
  <si>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</si>
  <si>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</si>
  <si>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</si>
  <si>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</si>
  <si>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</si>
  <si>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</si>
  <si>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</si>
  <si>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</si>
  <si>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</si>
  <si>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</si>
  <si>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</si>
  <si>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</si>
  <si>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</si>
  <si>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</si>
  <si>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</si>
  <si>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</si>
  <si>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</si>
  <si>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</si>
  <si>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</si>
  <si>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</si>
  <si>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</si>
  <si>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</si>
  <si>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</si>
  <si>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</si>
  <si>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</si>
  <si>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</si>
  <si>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</si>
  <si>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</si>
  <si>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</si>
  <si>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</si>
  <si>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</si>
  <si>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</si>
  <si>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</si>
  <si>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</si>
  <si>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</si>
  <si>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</si>
  <si>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</si>
  <si>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</si>
  <si>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</si>
  <si>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</si>
  <si>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</si>
  <si>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</si>
  <si>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</si>
  <si>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</si>
  <si>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</si>
  <si>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</si>
  <si>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</si>
  <si>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</si>
  <si>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</si>
  <si>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</si>
  <si>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</si>
  <si>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</si>
  <si>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</si>
  <si>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</si>
  <si>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</si>
  <si>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</si>
  <si>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</si>
  <si>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</si>
  <si>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</si>
  <si>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</si>
  <si>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</si>
  <si>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</si>
  <si>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</si>
  <si>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</si>
  <si>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</si>
  <si>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</si>
  <si>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</si>
  <si>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</si>
  <si>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</si>
  <si>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</si>
  <si>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</si>
  <si>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</si>
  <si>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</si>
  <si>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</si>
  <si>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</si>
  <si>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</si>
  <si>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</si>
  <si>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</si>
  <si>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</si>
  <si>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</si>
  <si>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</si>
  <si>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</si>
  <si>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</si>
  <si>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</si>
  <si>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</si>
  <si>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</si>
  <si>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</si>
  <si>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</si>
  <si>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</si>
  <si>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</si>
  <si>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</si>
  <si>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</si>
  <si>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</si>
  <si>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</si>
  <si>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</si>
  <si>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</si>
  <si>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</si>
  <si>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</si>
  <si>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</si>
  <si>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</si>
  <si>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</si>
  <si>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</si>
  <si>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</si>
  <si>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</si>
  <si>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</si>
  <si>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</si>
  <si>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</si>
  <si>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</si>
  <si>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</si>
  <si>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</si>
  <si>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</si>
  <si>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</si>
  <si>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</si>
  <si>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</si>
  <si>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</si>
  <si>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</si>
  <si>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</si>
  <si>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</si>
  <si>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</si>
  <si>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</si>
  <si>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</si>
  <si>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</si>
  <si>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</si>
  <si>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</si>
  <si>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</si>
  <si>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</si>
  <si>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</si>
  <si>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</si>
  <si>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</si>
  <si>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</si>
  <si>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</si>
  <si>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</si>
  <si>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</si>
  <si>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</si>
  <si>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</si>
  <si>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</si>
  <si>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</si>
  <si>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</si>
  <si>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</si>
  <si>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</si>
  <si>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</si>
  <si>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</si>
  <si>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</si>
  <si>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</si>
  <si>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</si>
  <si>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</si>
  <si>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</si>
  <si>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</si>
  <si>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</si>
  <si>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</si>
  <si>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</si>
  <si>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</si>
  <si>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</si>
  <si>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</si>
  <si>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</si>
  <si>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</si>
  <si>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</si>
  <si>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</si>
  <si>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</si>
  <si>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</si>
  <si>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</si>
  <si>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</si>
  <si>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</si>
  <si>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</si>
  <si>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</si>
  <si>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</si>
  <si>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</si>
  <si>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</si>
  <si>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</si>
  <si>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</si>
  <si>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</si>
  <si>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</si>
  <si>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</si>
  <si>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</si>
  <si>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</si>
  <si>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</si>
  <si>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</si>
  <si>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</si>
  <si>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</si>
  <si>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</si>
  <si>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</si>
  <si>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</si>
  <si>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</si>
  <si>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</si>
  <si>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</si>
  <si>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</si>
  <si>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</si>
  <si>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</si>
  <si>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</si>
  <si>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</si>
  <si>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</si>
  <si>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</si>
  <si>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</si>
  <si>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</si>
  <si>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</si>
  <si>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</si>
  <si>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</si>
  <si>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</si>
  <si>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</si>
  <si>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</si>
  <si>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</si>
  <si>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</si>
  <si>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</si>
  <si>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</si>
  <si>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</si>
  <si>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</si>
  <si>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</si>
  <si>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</si>
  <si>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</si>
  <si>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</si>
  <si>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</si>
  <si>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</si>
  <si>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</si>
  <si>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</si>
  <si>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</si>
  <si>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</si>
  <si>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</si>
  <si>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</si>
  <si>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</si>
  <si>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</si>
  <si>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</si>
  <si>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</si>
  <si>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</si>
  <si>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</si>
  <si>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</si>
  <si>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</si>
  <si>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</si>
  <si>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</si>
  <si>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</si>
  <si>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</si>
  <si>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</si>
  <si>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</si>
  <si>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</si>
  <si>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</si>
  <si>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</si>
  <si>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</si>
  <si>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</si>
  <si>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</si>
  <si>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</si>
  <si>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</si>
  <si>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</si>
  <si>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</si>
  <si>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</si>
  <si>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</si>
  <si>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</si>
  <si>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</si>
  <si>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</si>
  <si>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</si>
  <si>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</si>
  <si>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</si>
  <si>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</si>
  <si>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</si>
  <si>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</si>
  <si>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</si>
  <si>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</si>
  <si>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</si>
  <si>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</si>
  <si>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</si>
  <si>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</si>
  <si>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</si>
  <si>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</si>
  <si>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</si>
  <si>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</si>
  <si>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</si>
  <si>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</si>
  <si>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</si>
  <si>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</si>
  <si>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</si>
  <si>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</si>
  <si>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</si>
  <si>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</si>
  <si>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</si>
  <si>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</si>
  <si>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</si>
  <si>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</si>
  <si>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</si>
  <si>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</si>
  <si>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</si>
  <si>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</si>
  <si>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</si>
  <si>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</si>
  <si>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</si>
  <si>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</si>
  <si>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</si>
  <si>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</si>
  <si>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</si>
  <si>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</si>
  <si>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</si>
  <si>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</si>
  <si>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</si>
  <si>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</si>
  <si>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</si>
  <si>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</si>
  <si>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</si>
  <si>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</si>
  <si>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</si>
  <si>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</si>
  <si>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</si>
  <si>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</si>
  <si>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</si>
  <si>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</si>
  <si>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</si>
  <si>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</si>
  <si>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</si>
  <si>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</si>
  <si>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</si>
  <si>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</si>
  <si>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</si>
  <si>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</si>
  <si>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</si>
  <si>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</si>
  <si>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</si>
  <si>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</si>
  <si>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</si>
  <si>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</si>
  <si>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</si>
  <si>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</si>
  <si>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</si>
  <si>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</si>
  <si>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</si>
  <si>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</si>
  <si>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</si>
  <si>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</si>
  <si>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</si>
  <si>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</si>
  <si>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</si>
  <si>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</si>
  <si>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</si>
  <si>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</si>
  <si>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</si>
  <si>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</si>
  <si>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</si>
  <si>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</si>
  <si>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</si>
  <si>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</si>
  <si>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</si>
  <si>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</si>
  <si>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</si>
  <si>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</si>
  <si>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</si>
  <si>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</si>
  <si>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</si>
  <si>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</si>
  <si>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</si>
  <si>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</si>
  <si>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</si>
  <si>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</si>
  <si>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</si>
  <si>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</si>
  <si>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</si>
  <si>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</si>
  <si>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</si>
  <si>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</si>
  <si>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</si>
  <si>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</si>
  <si>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</si>
  <si>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</si>
  <si>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</si>
  <si>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</si>
  <si>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</si>
  <si>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</si>
  <si>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</si>
  <si>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</si>
  <si>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</si>
  <si>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</si>
  <si>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</si>
  <si>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</si>
  <si>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</si>
  <si>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</si>
  <si>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</si>
  <si>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</si>
  <si>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</si>
  <si>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</si>
  <si>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</si>
  <si>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</si>
  <si>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</si>
  <si>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</si>
  <si>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</si>
  <si>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</si>
  <si>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</si>
  <si>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</si>
  <si>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</si>
  <si>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</si>
  <si>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</si>
  <si>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</si>
  <si>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</si>
  <si>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</si>
  <si>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</si>
  <si>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</si>
  <si>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</si>
  <si>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</si>
  <si>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</si>
  <si>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</si>
  <si>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</si>
  <si>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</si>
  <si>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</si>
  <si>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</si>
  <si>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</si>
  <si>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</si>
  <si>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</si>
  <si>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</si>
  <si>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</si>
  <si>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</si>
  <si>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</si>
  <si>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</si>
  <si>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</si>
  <si>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</si>
  <si>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</si>
  <si>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</si>
  <si>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</si>
  <si>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</si>
  <si>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</si>
  <si>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</si>
  <si>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</si>
  <si>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</si>
  <si>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</si>
  <si>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</si>
  <si>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</si>
  <si>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</si>
  <si>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</si>
  <si>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</si>
  <si>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</si>
  <si>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</si>
  <si>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</si>
  <si>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</si>
  <si>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</si>
  <si>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</si>
  <si>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</si>
  <si>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</si>
  <si>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</si>
  <si>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</si>
  <si>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</si>
  <si>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</si>
  <si>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</si>
  <si>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</si>
  <si>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</si>
  <si>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</si>
  <si>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</si>
  <si>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</si>
  <si>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</si>
  <si>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</si>
  <si>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</si>
  <si>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</si>
  <si>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</si>
  <si>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</si>
  <si>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</si>
  <si>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</si>
  <si>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</si>
  <si>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</si>
  <si>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</si>
  <si>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</si>
  <si>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</si>
  <si>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</si>
  <si>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</si>
  <si>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</si>
  <si>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</si>
  <si>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</si>
  <si>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</si>
  <si>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</si>
  <si>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</si>
  <si>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</si>
  <si>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</si>
  <si>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</si>
  <si>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</si>
  <si>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</si>
  <si>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</si>
  <si>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</si>
  <si>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</si>
  <si>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</si>
  <si>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</si>
  <si>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</si>
  <si>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</si>
  <si>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</si>
  <si>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</si>
  <si>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</si>
  <si>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</si>
  <si>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</si>
  <si>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</si>
  <si>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</si>
  <si>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</si>
  <si>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</si>
  <si>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</si>
  <si>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</si>
  <si>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</si>
  <si>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</si>
  <si>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</si>
  <si>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</si>
  <si>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</si>
  <si>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</si>
  <si>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</si>
  <si>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</si>
  <si>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</si>
  <si>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</si>
  <si>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</si>
  <si>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</si>
  <si>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</si>
  <si>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</si>
  <si>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</si>
  <si>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</si>
  <si>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</si>
  <si>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</si>
  <si>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</si>
  <si>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</si>
  <si>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</si>
  <si>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</si>
  <si>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</si>
  <si>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</si>
  <si>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</si>
  <si>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</si>
  <si>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</si>
  <si>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</si>
  <si>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</si>
  <si>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</si>
  <si>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</si>
  <si>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</si>
  <si>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</si>
  <si>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</si>
  <si>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</si>
  <si>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</si>
  <si>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</si>
  <si>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</si>
  <si>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</si>
  <si>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</si>
  <si>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</si>
  <si>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</si>
  <si>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</si>
  <si>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</si>
  <si>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</si>
  <si>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</si>
  <si>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</si>
  <si>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</si>
  <si>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</si>
  <si>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</si>
  <si>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</si>
  <si>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</si>
  <si>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</si>
  <si>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</si>
  <si>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</si>
  <si>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</si>
  <si>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</si>
  <si>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</si>
  <si>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</si>
  <si>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</si>
  <si>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</si>
  <si>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</si>
  <si>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</si>
  <si>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</si>
  <si>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</si>
  <si>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</si>
  <si>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</si>
  <si>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</si>
  <si>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</si>
  <si>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</si>
  <si>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</si>
  <si>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</si>
  <si>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</si>
  <si>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</si>
  <si>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</si>
  <si>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</si>
  <si>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</si>
  <si>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</si>
  <si>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</si>
  <si>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</si>
  <si>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</si>
  <si>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</si>
  <si>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</si>
  <si>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</si>
  <si>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</si>
  <si>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</si>
  <si>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</si>
  <si>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</si>
  <si>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</si>
  <si>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</si>
  <si>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</si>
  <si>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</si>
  <si>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</si>
  <si>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</si>
  <si>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</si>
  <si>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</si>
  <si>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</si>
  <si>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</si>
  <si>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</si>
  <si>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</si>
  <si>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</si>
  <si>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</si>
  <si>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</si>
  <si>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</si>
  <si>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</si>
  <si>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</si>
  <si>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</si>
  <si>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</si>
  <si>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</si>
  <si>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</si>
  <si>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</si>
  <si>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</si>
  <si>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</si>
  <si>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</si>
  <si>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</si>
  <si>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</si>
  <si>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</si>
  <si>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</si>
  <si>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</si>
  <si>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</si>
  <si>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</si>
  <si>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</si>
  <si>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</si>
  <si>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</si>
  <si>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</si>
  <si>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</si>
  <si>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</si>
  <si>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</si>
  <si>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</si>
  <si>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</si>
  <si>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</si>
  <si>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</si>
  <si>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</si>
  <si>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</si>
  <si>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</si>
  <si>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</si>
  <si>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</si>
  <si>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</si>
  <si>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</si>
  <si>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</si>
  <si>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</si>
  <si>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</si>
  <si>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</si>
  <si>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</si>
  <si>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</si>
  <si>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</si>
  <si>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</si>
  <si>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</si>
  <si>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</si>
  <si>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</si>
  <si>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</si>
  <si>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</si>
  <si>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</si>
  <si>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</si>
  <si>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</si>
  <si>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</si>
  <si>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</si>
  <si>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</si>
  <si>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</si>
  <si>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</si>
  <si>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</si>
  <si>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</si>
  <si>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</si>
  <si>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</si>
  <si>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</si>
  <si>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</si>
  <si>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</si>
  <si>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</si>
  <si>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</si>
  <si>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</si>
  <si>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</si>
  <si>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</si>
  <si>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</si>
  <si>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</si>
  <si>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</si>
  <si>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</si>
  <si>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</si>
  <si>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</si>
  <si>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</si>
  <si>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</si>
  <si>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</si>
  <si>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</si>
  <si>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</si>
  <si>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</si>
  <si>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</si>
  <si>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</si>
  <si>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</si>
  <si>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</si>
  <si>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</si>
  <si>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</si>
  <si>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</si>
  <si>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</si>
  <si>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</si>
  <si>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</si>
  <si>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</si>
  <si>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</si>
  <si>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</si>
  <si>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</si>
  <si>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</si>
  <si>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</si>
  <si>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</si>
  <si>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</si>
  <si>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</si>
  <si>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</si>
  <si>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</si>
  <si>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</si>
  <si>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</si>
  <si>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</si>
  <si>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</si>
  <si>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</si>
  <si>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</si>
  <si>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</si>
  <si>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</si>
  <si>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</si>
  <si>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</si>
  <si>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</si>
  <si>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</si>
  <si>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</si>
  <si>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</si>
  <si>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</si>
  <si>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</si>
  <si>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</si>
  <si>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</si>
  <si>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</si>
  <si>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</si>
  <si>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</si>
  <si>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</si>
  <si>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</si>
  <si>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</si>
  <si>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</si>
  <si>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</si>
  <si>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</si>
  <si>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</si>
  <si>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</si>
  <si>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</si>
  <si>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</si>
  <si>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</si>
  <si>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</si>
  <si>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</si>
  <si>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</si>
  <si>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</si>
  <si>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</si>
  <si>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</si>
  <si>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</si>
  <si>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</si>
  <si>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</si>
  <si>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</si>
  <si>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</si>
  <si>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</si>
  <si>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</si>
  <si>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</si>
  <si>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</si>
  <si>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</si>
  <si>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</si>
  <si>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</si>
  <si>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</si>
  <si>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</si>
  <si>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</si>
  <si>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</si>
  <si>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</si>
  <si>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</si>
  <si>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</si>
  <si>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</si>
  <si>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</si>
  <si>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</si>
  <si>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</si>
  <si>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</si>
  <si>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</si>
  <si>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</si>
  <si>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</si>
  <si>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</si>
  <si>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</si>
  <si>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</si>
  <si>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</si>
  <si>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</si>
  <si>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</si>
  <si>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</si>
  <si>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</si>
  <si>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</si>
  <si>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</si>
  <si>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</si>
  <si>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</si>
  <si>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</si>
  <si>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</si>
  <si>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</si>
  <si>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</si>
  <si>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</si>
  <si>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</si>
  <si>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</si>
  <si>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</si>
  <si>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</si>
  <si>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</si>
  <si>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</si>
  <si>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</si>
  <si>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</si>
  <si>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</si>
  <si>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</si>
  <si>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</si>
  <si>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</si>
  <si>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</si>
  <si>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</si>
  <si>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</si>
  <si>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</si>
  <si>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</si>
  <si>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</si>
  <si>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</si>
  <si>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</si>
  <si>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</si>
  <si>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</si>
  <si>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</si>
  <si>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</si>
  <si>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</si>
  <si>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</si>
  <si>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</si>
  <si>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</si>
  <si>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</si>
  <si>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</si>
  <si>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</si>
  <si>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</si>
  <si>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</si>
  <si>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</si>
  <si>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</si>
  <si>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</si>
  <si>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</si>
  <si>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</si>
  <si>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</si>
  <si>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</si>
  <si>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</si>
  <si>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</si>
  <si>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</si>
  <si>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</si>
  <si>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</si>
  <si>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</si>
  <si>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</si>
  <si>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</si>
  <si>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</si>
  <si>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</si>
  <si>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</si>
  <si>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</si>
  <si>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</si>
  <si>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</si>
  <si>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</si>
  <si>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</si>
  <si>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</si>
  <si>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</si>
  <si>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</si>
  <si>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</si>
  <si>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</si>
  <si>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</si>
  <si>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</si>
  <si>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</si>
  <si>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</si>
  <si>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</si>
  <si>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</si>
  <si>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</si>
  <si>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</si>
  <si>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</si>
  <si>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</si>
  <si>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</si>
  <si>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</si>
  <si>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</si>
  <si>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</si>
  <si>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</si>
  <si>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</si>
  <si>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</si>
  <si>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</si>
  <si>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</si>
  <si>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</si>
  <si>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</si>
  <si>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</si>
  <si>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</si>
  <si>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</si>
  <si>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</si>
  <si>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</si>
  <si>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</si>
  <si>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</si>
  <si>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</si>
  <si>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</si>
  <si>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</si>
  <si>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</si>
  <si>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</si>
  <si>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</si>
  <si>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</si>
  <si>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</si>
  <si>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</si>
  <si>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</si>
  <si>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</si>
  <si>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</si>
  <si>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</si>
  <si>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</si>
  <si>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</si>
  <si>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</si>
  <si>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</si>
  <si>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</si>
  <si>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</si>
  <si>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</si>
  <si>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</si>
  <si>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</si>
  <si>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</si>
  <si>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</si>
  <si>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</si>
  <si>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</si>
  <si>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</si>
  <si>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</si>
  <si>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</si>
  <si>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</si>
  <si>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</si>
  <si>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</si>
  <si>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</si>
  <si>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</si>
  <si>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</si>
  <si>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</si>
  <si>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</si>
  <si>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</si>
  <si>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</si>
  <si>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</si>
  <si>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</si>
  <si>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</si>
  <si>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</si>
  <si>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</si>
  <si>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</si>
  <si>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</si>
  <si>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</si>
  <si>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</si>
  <si>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</si>
  <si>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</si>
  <si>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</si>
  <si>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</si>
  <si>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</si>
  <si>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</si>
  <si>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</si>
  <si>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</si>
  <si>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</si>
  <si>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</si>
  <si>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</si>
  <si>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</si>
  <si>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</si>
  <si>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</si>
  <si>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</si>
  <si>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</si>
  <si>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</si>
  <si>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</si>
  <si>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</si>
  <si>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</si>
  <si>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</si>
  <si>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</si>
  <si>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</si>
  <si>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</si>
  <si>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</si>
  <si>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</si>
  <si>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</si>
  <si>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</si>
  <si>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</si>
  <si>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</si>
  <si>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</si>
  <si>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</si>
  <si>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</si>
  <si>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</si>
  <si>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</si>
  <si>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</si>
  <si>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</si>
  <si>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</si>
  <si>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</si>
  <si>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</si>
  <si>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</si>
  <si>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</si>
  <si>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</si>
  <si>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</si>
  <si>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</si>
  <si>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</si>
  <si>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</si>
  <si>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</si>
  <si>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</si>
  <si>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</si>
  <si>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</si>
  <si>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</si>
  <si>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</si>
  <si>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</si>
  <si>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</si>
  <si>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</si>
  <si>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</si>
  <si>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</si>
  <si>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</si>
  <si>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</si>
  <si>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</si>
  <si>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</si>
  <si>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</si>
  <si>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</si>
  <si>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</si>
  <si>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</si>
  <si>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</si>
  <si>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</si>
  <si>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</si>
  <si>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</si>
  <si>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</si>
  <si>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</si>
  <si>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</si>
  <si>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</si>
  <si>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</si>
  <si>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</si>
  <si>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</si>
  <si>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</si>
  <si>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</si>
  <si>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</si>
  <si>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</si>
  <si>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</si>
  <si>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</si>
  <si>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</si>
  <si>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</si>
  <si>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</si>
  <si>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</si>
  <si>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</si>
  <si>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</si>
  <si>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</si>
  <si>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</si>
  <si>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</si>
  <si>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</si>
  <si>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</si>
  <si>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</si>
  <si>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</si>
  <si>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</si>
  <si>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</si>
  <si>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</si>
  <si>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</si>
  <si>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</si>
  <si>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</si>
  <si>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</si>
  <si>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</si>
  <si>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</si>
  <si>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</si>
  <si>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</si>
  <si>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</si>
  <si>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</si>
  <si>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</si>
  <si>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</si>
  <si>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</si>
  <si>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</si>
  <si>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</si>
  <si>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</si>
  <si>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</si>
  <si>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</si>
  <si>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</si>
  <si>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</si>
  <si>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</si>
  <si>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</si>
  <si>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</si>
  <si>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</si>
  <si>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</si>
  <si>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</si>
  <si>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</si>
  <si>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</si>
  <si>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</si>
  <si>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</si>
  <si>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</si>
  <si>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</si>
  <si>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</si>
  <si>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</si>
  <si>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</si>
  <si>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</si>
  <si>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</si>
  <si>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</si>
  <si>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</si>
  <si>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</si>
  <si>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</si>
  <si>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</si>
  <si>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</si>
  <si>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</si>
  <si>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</si>
  <si>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</si>
  <si>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</si>
  <si>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</si>
  <si>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</si>
  <si>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</si>
  <si>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</si>
  <si>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</si>
  <si>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</si>
  <si>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</si>
  <si>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</si>
  <si>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</si>
  <si>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</si>
  <si>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</si>
  <si>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</si>
  <si>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</si>
  <si>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</si>
  <si>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</si>
  <si>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</si>
  <si>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</si>
  <si>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</si>
  <si>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</si>
  <si>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</si>
  <si>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</si>
  <si>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</si>
  <si>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</si>
  <si>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</si>
  <si>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</si>
  <si>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</si>
  <si>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</si>
  <si>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</si>
  <si>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</si>
  <si>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</si>
  <si>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</si>
  <si>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</si>
  <si>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</si>
  <si>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</si>
  <si>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</si>
  <si>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</si>
  <si>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</si>
  <si>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</si>
  <si>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</si>
  <si>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</si>
  <si>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</si>
  <si>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</si>
  <si>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</si>
  <si>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</si>
  <si>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</si>
  <si>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</si>
  <si>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</si>
  <si>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</si>
  <si>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</si>
  <si>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</si>
  <si>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</si>
  <si>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</si>
  <si>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</si>
  <si>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</si>
  <si>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</si>
  <si>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</si>
  <si>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</si>
  <si>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</si>
  <si>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</si>
  <si>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</si>
  <si>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</si>
  <si>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</si>
  <si>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</si>
  <si>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</si>
  <si>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</si>
  <si>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</si>
  <si>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</si>
  <si>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</si>
  <si>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</si>
  <si>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</si>
  <si>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</si>
  <si>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</si>
  <si>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</si>
  <si>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</si>
  <si>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</si>
  <si>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</si>
  <si>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</si>
  <si>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</si>
  <si>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</si>
  <si>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</si>
  <si>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</si>
  <si>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</si>
  <si>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</si>
  <si>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</si>
  <si>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</si>
  <si>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</si>
  <si>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</si>
  <si>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</si>
  <si>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</si>
  <si>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</si>
  <si>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</si>
  <si>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</si>
  <si>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</si>
  <si>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</si>
  <si>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</si>
  <si>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</si>
  <si>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</si>
  <si>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</si>
  <si>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</si>
  <si>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</si>
  <si>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</si>
  <si>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</si>
  <si>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</si>
  <si>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</si>
  <si>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</si>
  <si>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</si>
  <si>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</si>
  <si>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</si>
  <si>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</si>
  <si>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</si>
  <si>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</si>
  <si>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</si>
  <si>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</si>
  <si>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</si>
  <si>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</si>
  <si>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</si>
  <si>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</si>
  <si>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</si>
  <si>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</si>
  <si>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</si>
  <si>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</si>
  <si>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</si>
  <si>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</si>
  <si>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</si>
  <si>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</si>
  <si>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</si>
  <si>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</si>
  <si>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</si>
  <si>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</si>
  <si>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</si>
  <si>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</si>
  <si>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</si>
  <si>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</si>
  <si>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</si>
  <si>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</si>
  <si>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</si>
  <si>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</si>
  <si>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</si>
  <si>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</si>
  <si>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</si>
  <si>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</si>
  <si>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</si>
  <si>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</si>
  <si>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</si>
  <si>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</si>
  <si>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</si>
  <si>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</si>
  <si>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</si>
  <si>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</si>
  <si>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</si>
  <si>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</si>
  <si>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</si>
  <si>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</si>
  <si>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</si>
  <si>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</si>
  <si>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</si>
  <si>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</si>
  <si>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</si>
  <si>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</si>
  <si>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</si>
  <si>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</si>
  <si>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</si>
  <si>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</si>
  <si>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</si>
  <si>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</si>
  <si>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</si>
  <si>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</si>
  <si>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</si>
  <si>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</si>
  <si>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</si>
  <si>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</si>
  <si>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</si>
  <si>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</si>
  <si>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</si>
  <si>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</si>
  <si>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</si>
  <si>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</si>
  <si>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</si>
  <si>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</si>
  <si>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</si>
  <si>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</si>
  <si>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</si>
  <si>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</si>
  <si>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</si>
  <si>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</si>
  <si>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</si>
  <si>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</si>
  <si>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</si>
  <si>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</si>
  <si>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</si>
  <si>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</si>
  <si>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</si>
  <si>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</si>
  <si>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</si>
  <si>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</si>
  <si>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</si>
  <si>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</si>
  <si>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</si>
  <si>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</si>
  <si>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</si>
  <si>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</si>
  <si>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</si>
  <si>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</si>
  <si>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</si>
  <si>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</si>
  <si>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</si>
  <si>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</si>
  <si>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</si>
  <si>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</si>
  <si>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</si>
  <si>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</si>
  <si>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</si>
  <si>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</si>
  <si>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</si>
  <si>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</si>
  <si>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</si>
  <si>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</si>
  <si>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</si>
  <si>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</si>
  <si>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</si>
  <si>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</si>
  <si>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</si>
  <si>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</si>
  <si>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</si>
  <si>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</si>
  <si>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</si>
  <si>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</si>
  <si>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</si>
  <si>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</si>
  <si>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</si>
  <si>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</si>
  <si>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</si>
  <si>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</si>
  <si>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</si>
  <si>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</si>
  <si>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</si>
  <si>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</si>
  <si>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</si>
  <si>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</si>
  <si>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</si>
  <si>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</si>
  <si>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</si>
  <si>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</si>
  <si>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</si>
  <si>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</si>
  <si>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</si>
  <si>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</si>
  <si>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</si>
  <si>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</si>
  <si>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</si>
  <si>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</si>
  <si>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</si>
  <si>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</si>
  <si>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</si>
  <si>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</si>
  <si>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</si>
  <si>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</si>
  <si>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</si>
  <si>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</si>
  <si>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</si>
  <si>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</si>
  <si>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</si>
  <si>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</si>
  <si>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</si>
  <si>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</si>
  <si>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</si>
  <si>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</si>
  <si>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</si>
  <si>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</si>
  <si>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</si>
  <si>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</si>
  <si>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</si>
  <si>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</si>
  <si>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</si>
  <si>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</si>
  <si>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</si>
  <si>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</si>
  <si>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</si>
  <si>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</si>
  <si>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</si>
  <si>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</si>
  <si>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</si>
  <si>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</si>
  <si>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</si>
  <si>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</si>
  <si>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</si>
  <si>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</si>
  <si>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</si>
  <si>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</si>
  <si>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</si>
  <si>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</si>
  <si>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</si>
  <si>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</si>
  <si>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</si>
  <si>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</si>
  <si>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</si>
  <si>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</si>
  <si>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</si>
  <si>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</si>
  <si>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</si>
  <si>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</si>
  <si>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</si>
  <si>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</si>
  <si>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</si>
  <si>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</si>
  <si>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</si>
  <si>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</si>
  <si>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</si>
  <si>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</si>
  <si>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</si>
  <si>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</si>
  <si>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</si>
  <si>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</si>
  <si>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</si>
  <si>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</si>
  <si>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</si>
  <si>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</si>
  <si>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</si>
  <si>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</si>
  <si>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</si>
  <si>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</si>
  <si>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</si>
  <si>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</si>
  <si>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</si>
  <si>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</si>
  <si>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</si>
  <si>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</si>
  <si>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</si>
  <si>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</si>
  <si>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</si>
  <si>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</si>
  <si>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</si>
  <si>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</si>
  <si>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</si>
  <si>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</si>
  <si>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</si>
  <si>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</si>
  <si>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</si>
  <si>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</si>
  <si>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</si>
  <si>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</si>
  <si>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</si>
  <si>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</si>
  <si>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</si>
  <si>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</si>
  <si>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</si>
  <si>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</si>
  <si>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</si>
  <si>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</si>
  <si>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</si>
  <si>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</si>
  <si>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</si>
  <si>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</si>
  <si>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</si>
  <si>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</si>
  <si>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</si>
  <si>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</si>
  <si>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</si>
  <si>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</si>
  <si>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</si>
  <si>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</si>
  <si>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</si>
  <si>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</si>
  <si>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</si>
  <si>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</si>
  <si>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</si>
  <si>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</si>
  <si>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</si>
  <si>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</si>
  <si>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</si>
  <si>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</si>
  <si>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</si>
  <si>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</si>
  <si>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</si>
  <si>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</si>
  <si>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</si>
  <si>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</si>
  <si>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</si>
  <si>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</si>
  <si>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</si>
  <si>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</si>
  <si>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</si>
  <si>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</si>
  <si>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</si>
  <si>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</si>
  <si>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</si>
  <si>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</si>
  <si>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</si>
  <si>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</si>
  <si>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</si>
  <si>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</si>
  <si>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</si>
  <si>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</si>
  <si>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</si>
  <si>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</si>
  <si>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</si>
  <si>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</si>
  <si>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</si>
  <si>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</si>
  <si>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</si>
  <si>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</si>
  <si>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</si>
  <si>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</si>
  <si>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</si>
  <si>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</si>
  <si>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</si>
  <si>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</si>
  <si>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</si>
  <si>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</si>
  <si>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</si>
  <si>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</si>
  <si>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</si>
  <si>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</si>
  <si>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</si>
  <si>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</si>
  <si>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</si>
  <si>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</si>
  <si>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</si>
  <si>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</si>
  <si>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</si>
  <si>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</si>
  <si>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</si>
  <si>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</si>
  <si>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</si>
  <si>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</si>
  <si>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</si>
  <si>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</si>
  <si>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</si>
  <si>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</si>
  <si>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</si>
  <si>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</si>
  <si>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</si>
  <si>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</si>
  <si>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</si>
  <si>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</si>
  <si>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</si>
  <si>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</si>
  <si>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</si>
  <si>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</si>
  <si>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</si>
  <si>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</si>
  <si>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</si>
  <si>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</si>
  <si>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</si>
  <si>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</si>
  <si>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</si>
  <si>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</si>
  <si>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</si>
  <si>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</si>
  <si>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</si>
  <si>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</si>
  <si>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</si>
  <si>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</si>
  <si>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</si>
  <si>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</si>
  <si>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</si>
  <si>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</si>
  <si>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</si>
  <si>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</si>
  <si>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</si>
  <si>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</si>
  <si>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</si>
  <si>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</si>
  <si>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</si>
  <si>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</si>
  <si>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</si>
  <si>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</si>
  <si>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</si>
  <si>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</si>
  <si>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</si>
  <si>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</si>
  <si>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</si>
  <si>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</si>
  <si>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</si>
  <si>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</si>
  <si>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</si>
  <si>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</si>
  <si>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</si>
  <si>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</si>
  <si>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</si>
  <si>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</si>
  <si>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</si>
  <si>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</si>
  <si>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</si>
  <si>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</si>
  <si>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</si>
  <si>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</si>
  <si>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</si>
  <si>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</si>
  <si>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</si>
  <si>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</si>
  <si>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</si>
  <si>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</si>
  <si>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</si>
  <si>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</si>
  <si>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</si>
  <si>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</si>
  <si>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</si>
  <si>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</si>
  <si>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</si>
  <si>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</si>
  <si>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</si>
  <si>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</si>
  <si>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</si>
  <si>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</si>
  <si>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</si>
  <si>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</si>
  <si>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</si>
  <si>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</si>
  <si>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</si>
  <si>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</si>
  <si>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</si>
  <si>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</si>
  <si>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</si>
  <si>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</si>
  <si>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</si>
  <si>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</si>
  <si>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</si>
  <si>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</si>
  <si>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</si>
  <si>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</si>
  <si>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</si>
  <si>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</si>
  <si>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</si>
  <si>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</si>
  <si>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</si>
  <si>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</si>
  <si>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</si>
  <si>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</si>
  <si>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</si>
  <si>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</si>
  <si>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</si>
  <si>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</si>
  <si>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</si>
  <si>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</si>
  <si>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</si>
  <si>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</si>
  <si>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</si>
  <si>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</si>
  <si>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</si>
  <si>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</si>
  <si>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</si>
  <si>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</si>
  <si>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</si>
  <si>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</si>
  <si>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</si>
  <si>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</si>
  <si>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</si>
  <si>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</si>
  <si>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</si>
  <si>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</si>
  <si>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</si>
  <si>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</si>
  <si>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</si>
  <si>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</si>
  <si>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</si>
  <si>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</si>
  <si>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</si>
  <si>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</si>
  <si>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</si>
  <si>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</si>
  <si>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</si>
  <si>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</si>
  <si>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</si>
  <si>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</si>
  <si>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</si>
  <si>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</si>
  <si>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</si>
  <si>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</si>
  <si>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</si>
  <si>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</si>
  <si>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</si>
  <si>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</si>
  <si>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</si>
  <si>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</si>
  <si>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</si>
  <si>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</si>
  <si>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</si>
  <si>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</si>
  <si>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</si>
  <si>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</si>
  <si>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</si>
  <si>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</si>
  <si>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</si>
  <si>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</si>
  <si>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</si>
  <si>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</si>
  <si>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</si>
  <si>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</si>
  <si>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</si>
  <si>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</si>
  <si>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</si>
  <si>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</si>
  <si>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</si>
  <si>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</si>
  <si>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</si>
  <si>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</si>
  <si>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</si>
  <si>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</si>
  <si>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</si>
  <si>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</si>
  <si>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</si>
  <si>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</si>
  <si>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</si>
  <si>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</si>
  <si>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</si>
  <si>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</si>
  <si>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</si>
  <si>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</si>
  <si>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</si>
  <si>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</si>
  <si>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</si>
  <si>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</si>
  <si>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</si>
  <si>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</si>
  <si>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</si>
  <si>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</si>
  <si>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</si>
  <si>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</si>
  <si>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</si>
  <si>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</si>
  <si>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</si>
  <si>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</si>
  <si>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</si>
  <si>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</si>
  <si>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</si>
  <si>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</si>
  <si>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</si>
  <si>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</si>
  <si>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</si>
  <si>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</si>
  <si>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</si>
  <si>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</si>
  <si>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</si>
  <si>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</si>
  <si>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</si>
  <si>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</si>
  <si>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</si>
  <si>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</si>
  <si>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</si>
  <si>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</si>
  <si>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</si>
  <si>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</si>
  <si>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</si>
  <si>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</si>
  <si>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</si>
  <si>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</si>
  <si>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</si>
  <si>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</si>
  <si>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</si>
  <si>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</si>
  <si>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</si>
  <si>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</si>
  <si>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</si>
  <si>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</si>
  <si>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</si>
  <si>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</si>
  <si>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</si>
  <si>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</si>
  <si>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</si>
  <si>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</si>
  <si>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</si>
  <si>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</si>
  <si>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</si>
  <si>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</si>
  <si>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</si>
  <si>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</si>
  <si>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</si>
  <si>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</si>
  <si>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</si>
  <si>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</si>
  <si>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</si>
  <si>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</si>
  <si>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</si>
  <si>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</si>
  <si>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</si>
  <si>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</si>
  <si>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</si>
  <si>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</si>
  <si>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</si>
  <si>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</si>
  <si>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</si>
  <si>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</si>
  <si>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</si>
  <si>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</si>
  <si>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</si>
  <si>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</si>
  <si>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</si>
  <si>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</si>
  <si>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</si>
  <si>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</si>
  <si>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</si>
  <si>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</si>
  <si>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</si>
  <si>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</si>
  <si>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</si>
  <si>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</si>
  <si>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</si>
  <si>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</si>
  <si>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</si>
  <si>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</si>
  <si>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</si>
  <si>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</si>
  <si>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</si>
  <si>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</si>
  <si>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</si>
  <si>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</si>
  <si>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</si>
  <si>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</si>
  <si>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</si>
  <si>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</si>
  <si>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</si>
  <si>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</si>
  <si>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</si>
  <si>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</si>
  <si>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</si>
  <si>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</si>
  <si>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</si>
  <si>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</si>
  <si>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</si>
  <si>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</si>
  <si>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</si>
  <si>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</si>
  <si>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</si>
  <si>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</si>
  <si>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</si>
  <si>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</si>
  <si>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</si>
  <si>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</si>
  <si>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</si>
  <si>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</si>
  <si>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</si>
  <si>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</si>
  <si>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</si>
  <si>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</si>
  <si>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</si>
  <si>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</si>
  <si>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</si>
  <si>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</si>
  <si>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</si>
  <si>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</si>
  <si>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</si>
  <si>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</si>
  <si>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</si>
  <si>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</si>
  <si>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</si>
  <si>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</si>
  <si>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</si>
  <si>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</si>
  <si>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</si>
  <si>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</si>
  <si>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</si>
  <si>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</si>
  <si>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</si>
  <si>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</si>
  <si>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</si>
  <si>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</si>
  <si>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</si>
  <si>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</si>
  <si>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</si>
  <si>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</si>
  <si>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</si>
  <si>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</si>
  <si>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</si>
  <si>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</si>
  <si>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</si>
  <si>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</si>
  <si>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</si>
  <si>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</si>
  <si>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</si>
  <si>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</si>
  <si>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</si>
  <si>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</si>
  <si>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</si>
  <si>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</si>
  <si>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</si>
  <si>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</si>
  <si>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</si>
  <si>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</si>
  <si>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</si>
  <si>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</si>
  <si>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</si>
  <si>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</si>
  <si>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</si>
  <si>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</si>
  <si>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</si>
  <si>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</si>
  <si>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</si>
  <si>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</si>
  <si>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</si>
  <si>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</si>
  <si>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</si>
  <si>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</si>
  <si>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</si>
  <si>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</si>
  <si>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</si>
  <si>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</si>
  <si>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</si>
  <si>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</si>
  <si>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</si>
  <si>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</si>
  <si>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</si>
  <si>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</si>
  <si>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</si>
  <si>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</si>
  <si>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</si>
  <si>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</si>
  <si>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</si>
  <si>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</si>
  <si>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</si>
  <si>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</si>
  <si>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</si>
  <si>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</si>
  <si>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</si>
  <si>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</si>
  <si>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</si>
  <si>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</si>
  <si>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</si>
  <si>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</si>
  <si>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</si>
  <si>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</si>
  <si>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</si>
  <si>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</si>
  <si>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</si>
  <si>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</si>
  <si>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</si>
  <si>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</si>
  <si>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</si>
  <si>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</si>
  <si>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</si>
  <si>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</si>
  <si>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</si>
  <si>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</si>
  <si>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</si>
  <si>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</si>
  <si>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</si>
  <si>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</si>
  <si>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</si>
  <si>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</si>
  <si>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</si>
  <si>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</si>
  <si>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</si>
  <si>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</si>
  <si>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</si>
  <si>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</si>
  <si>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</si>
  <si>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</si>
  <si>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</si>
  <si>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</si>
  <si>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</si>
  <si>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</si>
  <si>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</si>
  <si>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</si>
  <si>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</si>
  <si>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</si>
  <si>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</si>
  <si>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</si>
  <si>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</si>
  <si>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</si>
  <si>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</si>
  <si>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</si>
  <si>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</si>
  <si>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</si>
  <si>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</si>
  <si>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</si>
  <si>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</si>
  <si>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</si>
  <si>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</si>
  <si>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</si>
  <si>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</si>
  <si>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</si>
  <si>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</si>
  <si>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</si>
  <si>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</si>
  <si>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</si>
  <si>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</si>
  <si>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</si>
  <si>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</si>
  <si>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</si>
  <si>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</si>
  <si>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</si>
  <si>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</si>
  <si>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</si>
  <si>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</si>
  <si>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</si>
  <si>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</si>
  <si>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</si>
  <si>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</si>
  <si>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</si>
  <si>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</si>
  <si>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</si>
  <si>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</si>
  <si>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</si>
  <si>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</si>
  <si>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</si>
  <si>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</si>
  <si>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</si>
  <si>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</si>
  <si>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</si>
  <si>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</si>
  <si>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</si>
  <si>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</si>
  <si>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</si>
  <si>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</si>
  <si>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</si>
  <si>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</si>
  <si>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</si>
  <si>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</si>
  <si>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</si>
  <si>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</si>
  <si>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</si>
  <si>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</si>
  <si>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</si>
  <si>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</si>
  <si>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</si>
  <si>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</si>
  <si>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</si>
  <si>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</si>
  <si>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</si>
  <si>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</si>
  <si>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</si>
  <si>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</si>
  <si>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</si>
  <si>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</si>
  <si>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</si>
  <si>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</si>
  <si>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</si>
  <si>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</si>
  <si>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</si>
  <si>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</si>
  <si>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</si>
  <si>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</si>
  <si>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</si>
  <si>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</si>
  <si>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</si>
  <si>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</si>
  <si>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</si>
  <si>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</si>
  <si>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</si>
  <si>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</si>
  <si>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</si>
  <si>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</si>
  <si>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</si>
  <si>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</si>
  <si>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</si>
  <si>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</si>
  <si>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</si>
  <si>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</si>
  <si>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</si>
  <si>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</si>
  <si>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</si>
  <si>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</si>
  <si>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</si>
  <si>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</si>
  <si>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</si>
  <si>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</si>
  <si>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</si>
  <si>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</si>
  <si>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</si>
  <si>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</si>
  <si>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</si>
  <si>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</si>
  <si>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</si>
  <si>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</si>
  <si>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</si>
  <si>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</si>
  <si>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</si>
  <si>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</si>
  <si>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</si>
  <si>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</si>
  <si>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</si>
  <si>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</si>
  <si>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</si>
  <si>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</si>
  <si>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</si>
  <si>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</si>
  <si>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</si>
  <si>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</si>
  <si>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</si>
  <si>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</si>
  <si>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</si>
  <si>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</si>
  <si>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</si>
  <si>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</si>
  <si>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</si>
  <si>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</si>
  <si>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</si>
  <si>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</si>
  <si>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</si>
  <si>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</si>
  <si>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</si>
  <si>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</si>
  <si>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</si>
  <si>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</si>
  <si>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</si>
  <si>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</si>
  <si>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</si>
  <si>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</si>
  <si>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</si>
  <si>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</si>
  <si>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</si>
  <si>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</si>
  <si>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</si>
  <si>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</si>
  <si>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</si>
  <si>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</si>
  <si>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</si>
  <si>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</si>
  <si>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</si>
  <si>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</si>
  <si>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</si>
  <si>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</si>
  <si>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</si>
  <si>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</si>
  <si>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</si>
  <si>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</si>
  <si>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</si>
  <si>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</si>
  <si>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</si>
  <si>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</si>
  <si>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</si>
  <si>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</si>
  <si>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</si>
  <si>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</si>
  <si>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</si>
  <si>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</si>
  <si>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</si>
  <si>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</si>
  <si>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</si>
  <si>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</si>
  <si>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</si>
  <si>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</si>
  <si>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</si>
  <si>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</si>
  <si>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</si>
  <si>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</si>
  <si>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</si>
  <si>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</si>
  <si>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</si>
  <si>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</si>
  <si>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</si>
  <si>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</si>
  <si>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</si>
  <si>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</si>
  <si>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</si>
  <si>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</si>
  <si>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</si>
  <si>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</si>
  <si>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</si>
  <si>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</si>
  <si>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</si>
  <si>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</si>
  <si>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</si>
  <si>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</si>
  <si>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</si>
  <si>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</si>
  <si>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</si>
  <si>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</si>
  <si>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</si>
  <si>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</si>
  <si>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</si>
  <si>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</si>
  <si>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</si>
  <si>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</si>
  <si>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</si>
  <si>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</si>
  <si>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</si>
  <si>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</si>
  <si>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</si>
  <si>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</si>
  <si>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</si>
  <si>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</si>
  <si>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</si>
  <si>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</si>
  <si>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</si>
  <si>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</si>
  <si>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</si>
  <si>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</si>
  <si>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</si>
  <si>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</si>
  <si>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</si>
  <si>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</si>
  <si>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</si>
  <si>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</si>
  <si>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</si>
  <si>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</si>
  <si>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</si>
  <si>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</si>
  <si>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</si>
  <si>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</si>
  <si>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</si>
  <si>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</si>
  <si>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</si>
  <si>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</si>
  <si>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</si>
  <si>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</si>
  <si>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</si>
  <si>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</si>
  <si>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</si>
  <si>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</si>
  <si>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</si>
  <si>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</si>
  <si>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</si>
  <si>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</si>
  <si>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</si>
  <si>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</si>
  <si>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</si>
  <si>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</si>
  <si>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</si>
  <si>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</si>
  <si>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</si>
  <si>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</si>
  <si>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</si>
  <si>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</si>
  <si>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</si>
  <si>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</si>
  <si>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</si>
  <si>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</si>
  <si>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</si>
  <si>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</si>
  <si>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</si>
  <si>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</si>
  <si>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</si>
  <si>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</si>
  <si>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</si>
  <si>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</si>
  <si>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</si>
  <si>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</si>
  <si>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</si>
  <si>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</si>
  <si>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</si>
  <si>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</si>
  <si>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</si>
  <si>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</si>
  <si>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</si>
  <si>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</si>
  <si>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</si>
  <si>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</si>
  <si>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</si>
  <si>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</si>
  <si>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</si>
  <si>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</si>
  <si>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</si>
  <si>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</si>
  <si>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</si>
  <si>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</si>
  <si>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</si>
  <si>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</si>
  <si>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</si>
  <si>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</si>
  <si>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</si>
  <si>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</si>
  <si>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</si>
  <si>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</si>
  <si>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</si>
  <si>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</si>
  <si>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</si>
  <si>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</si>
  <si>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</si>
  <si>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</si>
  <si>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</si>
  <si>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</si>
  <si>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</si>
  <si>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</si>
  <si>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</si>
  <si>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</si>
  <si>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</si>
  <si>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</si>
  <si>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</si>
  <si>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</si>
  <si>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</si>
  <si>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</si>
  <si>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</si>
  <si>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</si>
  <si>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</si>
  <si>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</si>
  <si>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</si>
  <si>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</si>
  <si>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</si>
  <si>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</si>
  <si>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</si>
  <si>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</si>
  <si>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</si>
  <si>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</si>
  <si>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</si>
  <si>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</si>
  <si>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</si>
  <si>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</si>
  <si>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</si>
  <si>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</si>
  <si>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</si>
  <si>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</si>
  <si>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</si>
  <si>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</si>
  <si>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</si>
  <si>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</si>
  <si>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</si>
  <si>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</si>
  <si>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</si>
  <si>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</si>
  <si>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</si>
  <si>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</si>
  <si>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</si>
  <si>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</si>
  <si>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</si>
  <si>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</si>
  <si>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</si>
  <si>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</si>
  <si>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</si>
  <si>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</si>
  <si>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</si>
  <si>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</si>
  <si>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</si>
  <si>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</si>
  <si>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</si>
  <si>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</si>
  <si>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</si>
  <si>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</si>
  <si>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</si>
  <si>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</si>
  <si>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</si>
  <si>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</si>
  <si>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</si>
  <si>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</si>
  <si>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</si>
  <si>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</si>
  <si>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</si>
  <si>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</si>
  <si>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</si>
  <si>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</si>
  <si>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</si>
  <si>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</si>
  <si>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</si>
  <si>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</si>
  <si>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</si>
  <si>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</si>
  <si>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</si>
  <si>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</si>
  <si>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</si>
  <si>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</si>
  <si>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</si>
  <si>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</si>
  <si>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</si>
  <si>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</si>
  <si>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</si>
  <si>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</si>
  <si>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</si>
  <si>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</si>
  <si>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</si>
  <si>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</si>
  <si>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</si>
  <si>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</si>
  <si>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</si>
  <si>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</si>
  <si>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</si>
  <si>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</si>
  <si>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</si>
  <si>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</si>
  <si>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</si>
  <si>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</si>
  <si>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</si>
  <si>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</si>
  <si>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</si>
  <si>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</si>
  <si>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</si>
  <si>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</si>
  <si>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</si>
  <si>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</si>
  <si>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</si>
  <si>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</si>
  <si>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</si>
  <si>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</si>
  <si>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</si>
  <si>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</si>
  <si>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</si>
  <si>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</si>
  <si>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</si>
  <si>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</si>
  <si>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</si>
  <si>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</si>
  <si>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</si>
  <si>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</si>
  <si>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</si>
  <si>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</si>
  <si>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</si>
  <si>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</si>
  <si>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</si>
  <si>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</si>
  <si>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</si>
  <si>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</si>
  <si>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</si>
  <si>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</si>
  <si>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</si>
  <si>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</si>
  <si>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</si>
  <si>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</si>
  <si>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</si>
  <si>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</si>
  <si>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</si>
  <si>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</si>
  <si>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</si>
  <si>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</si>
  <si>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</si>
  <si>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</si>
  <si>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</si>
  <si>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</si>
  <si>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</si>
  <si>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</si>
  <si>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</si>
  <si>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</si>
  <si>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</si>
  <si>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</si>
  <si>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</si>
  <si>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</si>
  <si>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</si>
  <si>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</si>
  <si>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</si>
  <si>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</si>
  <si>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</si>
  <si>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</si>
  <si>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</si>
  <si>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</si>
  <si>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</si>
  <si>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</si>
  <si>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</si>
  <si>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</si>
  <si>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</si>
  <si>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</si>
  <si>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</si>
  <si>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</si>
  <si>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</si>
  <si>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</si>
  <si>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</si>
  <si>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</si>
  <si>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</si>
  <si>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</si>
  <si>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</si>
  <si>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</si>
  <si>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</si>
  <si>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</si>
  <si>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</si>
  <si>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</si>
  <si>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</si>
  <si>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</si>
  <si>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</si>
  <si>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</si>
  <si>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</si>
  <si>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</si>
  <si>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</si>
  <si>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</si>
  <si>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</si>
  <si>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</si>
  <si>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</si>
  <si>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</si>
  <si>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</si>
  <si>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</si>
  <si>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</si>
  <si>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</si>
  <si>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</si>
  <si>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</si>
  <si>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</si>
  <si>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</si>
  <si>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</si>
  <si>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</si>
  <si>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</si>
  <si>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</si>
  <si>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</si>
  <si>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</si>
  <si>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</si>
  <si>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</si>
  <si>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</si>
  <si>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</si>
  <si>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</si>
  <si>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</si>
  <si>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</si>
  <si>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</si>
  <si>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</si>
  <si>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</si>
  <si>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</si>
  <si>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</si>
  <si>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</si>
  <si>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</si>
  <si>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</si>
  <si>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</si>
  <si>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</si>
  <si>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</si>
  <si>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</si>
  <si>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</si>
  <si>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</si>
  <si>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</si>
  <si>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</si>
  <si>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</si>
  <si>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</si>
  <si>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</si>
  <si>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</si>
  <si>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</si>
  <si>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</si>
  <si>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</si>
  <si>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</si>
  <si>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</si>
  <si>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</si>
  <si>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</si>
  <si>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</si>
  <si>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</si>
  <si>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</si>
  <si>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</si>
  <si>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</si>
  <si>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</si>
  <si>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</si>
  <si>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</si>
  <si>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</si>
  <si>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</si>
  <si>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</si>
  <si>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</si>
  <si>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</si>
  <si>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</si>
  <si>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</si>
  <si>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</si>
  <si>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</si>
  <si>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</si>
  <si>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</si>
  <si>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</si>
  <si>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</si>
  <si>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</si>
  <si>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</si>
  <si>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</si>
  <si>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</si>
  <si>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</si>
  <si>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</si>
  <si>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</si>
  <si>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</si>
  <si>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</si>
  <si>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</si>
  <si>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</si>
  <si>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</si>
  <si>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</si>
  <si>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</si>
  <si>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</si>
  <si>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</si>
  <si>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</si>
  <si>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</si>
  <si>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</si>
  <si>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</si>
  <si>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</si>
  <si>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</si>
  <si>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</si>
  <si>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</si>
  <si>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</si>
  <si>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</si>
  <si>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</si>
  <si>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</si>
  <si>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</si>
  <si>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</si>
  <si>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</si>
  <si>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</si>
  <si>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</si>
  <si>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</si>
  <si>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</si>
  <si>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</si>
  <si>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</si>
  <si>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</si>
  <si>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</si>
  <si>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</si>
  <si>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</si>
  <si>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</si>
  <si>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</si>
  <si>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</si>
  <si>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</si>
  <si>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</si>
  <si>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</si>
  <si>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</si>
  <si>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</si>
  <si>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</si>
  <si>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</si>
  <si>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</si>
  <si>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</si>
  <si>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</si>
  <si>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</si>
  <si>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</si>
  <si>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</si>
  <si>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</si>
  <si>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</si>
  <si>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</si>
  <si>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</si>
  <si>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</si>
  <si>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</si>
  <si>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</si>
  <si>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</si>
  <si>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</si>
  <si>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</si>
  <si>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</si>
  <si>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</si>
  <si>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</si>
  <si>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</si>
  <si>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</si>
  <si>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</si>
  <si>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</si>
  <si>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</si>
  <si>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</si>
  <si>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</si>
  <si>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</si>
  <si>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</si>
  <si>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</si>
  <si>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</si>
  <si>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</si>
  <si>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</si>
  <si>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</si>
  <si>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</si>
  <si>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</si>
  <si>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</si>
  <si>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</si>
  <si>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</si>
  <si>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</si>
  <si>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</si>
  <si>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</si>
  <si>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</si>
  <si>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</si>
  <si>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</si>
  <si>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</si>
  <si>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</si>
  <si>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</si>
  <si>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</si>
  <si>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</si>
  <si>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</si>
  <si>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</si>
  <si>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</si>
  <si>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</si>
  <si>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</si>
  <si>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</si>
  <si>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</si>
  <si>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</si>
  <si>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</si>
  <si>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</si>
  <si>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</si>
  <si>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</si>
  <si>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</si>
  <si>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</si>
  <si>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</si>
  <si>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</si>
  <si>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</si>
  <si>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</si>
  <si>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</si>
  <si>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</si>
  <si>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</si>
  <si>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</si>
  <si>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</si>
  <si>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</si>
  <si>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</si>
  <si>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</si>
  <si>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</si>
  <si>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</si>
  <si>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</si>
  <si>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</si>
  <si>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</si>
  <si>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</si>
  <si>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</si>
  <si>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</si>
  <si>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</si>
  <si>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</si>
  <si>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</si>
  <si>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</si>
  <si>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</si>
  <si>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</si>
  <si>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</si>
  <si>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</si>
  <si>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</si>
  <si>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</si>
  <si>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</si>
  <si>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</si>
  <si>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</si>
  <si>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</si>
  <si>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</si>
  <si>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</si>
  <si>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</si>
  <si>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</si>
  <si>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</si>
  <si>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</si>
  <si>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</si>
  <si>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</si>
  <si>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</si>
  <si>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</si>
  <si>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</si>
  <si>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</si>
  <si>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</si>
  <si>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</si>
  <si>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</si>
  <si>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</si>
  <si>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</si>
  <si>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</si>
  <si>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</si>
  <si>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</si>
  <si>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</si>
  <si>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</si>
  <si>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</si>
  <si>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</si>
  <si>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</si>
  <si>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</si>
  <si>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</si>
  <si>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</si>
  <si>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</si>
  <si>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</si>
  <si>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</si>
  <si>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</si>
  <si>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</si>
  <si>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</si>
  <si>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</si>
  <si>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</si>
  <si>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</si>
  <si>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</si>
  <si>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</si>
  <si>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</si>
  <si>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</si>
  <si>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</si>
  <si>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</si>
  <si>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</si>
  <si>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</si>
  <si>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</si>
  <si>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</si>
  <si>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</si>
  <si>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</si>
  <si>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</si>
  <si>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</si>
  <si>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</si>
  <si>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</si>
  <si>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</si>
  <si>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</si>
  <si>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</si>
  <si>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</si>
  <si>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</si>
  <si>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</si>
  <si>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</si>
  <si>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</si>
  <si>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</si>
  <si>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</si>
  <si>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</si>
  <si>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</si>
  <si>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</si>
  <si>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</si>
  <si>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</si>
  <si>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</si>
  <si>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</si>
  <si>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</si>
  <si>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</si>
  <si>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</si>
  <si>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</si>
  <si>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</si>
  <si>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</si>
  <si>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</si>
  <si>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</si>
  <si>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</si>
  <si>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</si>
  <si>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</si>
  <si>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</si>
  <si>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</si>
  <si>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</si>
  <si>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</si>
  <si>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</si>
  <si>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</si>
  <si>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</si>
  <si>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</si>
  <si>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</si>
  <si>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</si>
  <si>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</si>
  <si>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</si>
  <si>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</si>
  <si>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</si>
  <si>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</si>
  <si>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</si>
  <si>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</si>
  <si>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</si>
  <si>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</si>
  <si>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</si>
  <si>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</si>
  <si>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</si>
  <si>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</si>
  <si>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</si>
  <si>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</si>
  <si>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</si>
  <si>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</si>
  <si>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</si>
  <si>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</si>
  <si>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</si>
  <si>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</si>
  <si>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</si>
  <si>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</si>
  <si>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</si>
  <si>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</si>
  <si>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</si>
  <si>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</si>
  <si>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</si>
  <si>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</si>
  <si>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</si>
  <si>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</si>
  <si>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</si>
  <si>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</si>
  <si>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</si>
  <si>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</si>
  <si>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</si>
  <si>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</si>
  <si>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</si>
  <si>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</si>
  <si>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</si>
  <si>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</si>
  <si>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</si>
  <si>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</si>
  <si>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</si>
  <si>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</si>
  <si>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</si>
  <si>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</si>
  <si>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</si>
  <si>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</si>
  <si>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</si>
  <si>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</si>
  <si>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</si>
  <si>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</si>
  <si>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</si>
  <si>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</si>
  <si>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</si>
  <si>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</si>
  <si>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</si>
  <si>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</si>
  <si>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</si>
  <si>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</si>
  <si>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</si>
  <si>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</si>
  <si>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</si>
  <si>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</si>
  <si>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</si>
  <si>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</si>
  <si>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</si>
  <si>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</si>
  <si>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</si>
  <si>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</si>
  <si>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</si>
  <si>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</si>
  <si>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</si>
  <si>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</si>
  <si>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</si>
  <si>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</si>
  <si>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</si>
  <si>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</si>
  <si>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</si>
  <si>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</si>
  <si>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</si>
  <si>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</si>
  <si>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</si>
  <si>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</si>
  <si>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</si>
  <si>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</si>
  <si>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</si>
  <si>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</si>
  <si>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</si>
  <si>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</si>
  <si>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</si>
  <si>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</si>
  <si>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</si>
  <si>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</si>
  <si>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</si>
  <si>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</si>
  <si>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</si>
  <si>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</si>
  <si>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</si>
  <si>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</si>
  <si>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</si>
  <si>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</si>
  <si>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</si>
  <si>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</si>
  <si>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</si>
  <si>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</si>
  <si>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</si>
  <si>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</si>
  <si>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</si>
  <si>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</si>
  <si>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</si>
  <si>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</si>
  <si>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</si>
  <si>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</si>
  <si>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</si>
  <si>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</si>
  <si>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</si>
  <si>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</si>
  <si>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</si>
  <si>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</si>
  <si>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</si>
  <si>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</si>
  <si>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</si>
  <si>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</si>
  <si>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</si>
  <si>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</si>
  <si>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</si>
  <si>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</si>
  <si>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</si>
  <si>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</si>
  <si>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</si>
  <si>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</si>
  <si>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</si>
  <si>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</si>
  <si>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</si>
  <si>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</si>
  <si>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</si>
  <si>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</si>
  <si>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</si>
  <si>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</si>
  <si>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</si>
  <si>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</si>
  <si>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</si>
  <si>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</si>
  <si>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</si>
  <si>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</si>
  <si>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</si>
  <si>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</si>
  <si>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</si>
  <si>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</si>
  <si>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</si>
  <si>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</si>
  <si>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</si>
  <si>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</si>
  <si>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</si>
  <si>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</si>
  <si>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</si>
  <si>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</si>
  <si>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</si>
  <si>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</si>
  <si>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</si>
  <si>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</si>
  <si>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</si>
  <si>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</si>
  <si>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</si>
  <si>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</si>
  <si>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</si>
  <si>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</si>
  <si>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</si>
  <si>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</si>
  <si>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</si>
  <si>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</si>
  <si>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</si>
  <si>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</si>
  <si>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</si>
  <si>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</si>
  <si>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</si>
  <si>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</si>
  <si>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</si>
  <si>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</si>
  <si>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</si>
  <si>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</si>
  <si>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</si>
  <si>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</si>
  <si>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</si>
  <si>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</si>
  <si>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</si>
  <si>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</si>
  <si>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</si>
  <si>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</si>
  <si>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</si>
  <si>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</si>
  <si>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</si>
  <si>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</si>
  <si>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</si>
  <si>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</si>
  <si>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</si>
  <si>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</si>
  <si>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</si>
  <si>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</si>
  <si>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</si>
  <si>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</si>
  <si>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</si>
  <si>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</si>
  <si>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</si>
  <si>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</si>
  <si>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</si>
  <si>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</si>
  <si>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</si>
  <si>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</si>
  <si>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</si>
  <si>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</si>
  <si>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</si>
  <si>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</si>
  <si>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</si>
  <si>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</si>
  <si>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</si>
  <si>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</si>
  <si>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</si>
  <si>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</si>
  <si>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</si>
  <si>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</si>
  <si>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</si>
  <si>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</si>
  <si>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</si>
  <si>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</si>
  <si>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</si>
  <si>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</si>
  <si>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</si>
  <si>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</si>
  <si>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</si>
  <si>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</si>
  <si>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</si>
  <si>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</si>
  <si>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</si>
  <si>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</si>
  <si>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</si>
  <si>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</si>
  <si>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</si>
  <si>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</si>
  <si>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</si>
  <si>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</si>
  <si>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</si>
  <si>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</si>
  <si>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</si>
  <si>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</si>
  <si>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</si>
  <si>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</si>
  <si>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</si>
  <si>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</si>
  <si>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</si>
  <si>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</si>
  <si>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</si>
  <si>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</si>
  <si>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</si>
  <si>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</si>
  <si>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</si>
  <si>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</si>
  <si>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</si>
  <si>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</si>
  <si>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</si>
  <si>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</si>
  <si>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</si>
  <si>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</si>
  <si>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</si>
  <si>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</si>
  <si>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</si>
  <si>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</si>
  <si>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</si>
  <si>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</si>
  <si>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</si>
  <si>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</si>
  <si>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</si>
  <si>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</si>
  <si>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</si>
  <si>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</si>
  <si>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</si>
  <si>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</si>
  <si>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</si>
  <si>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</si>
  <si>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</si>
  <si>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</si>
  <si>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</si>
  <si>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</si>
  <si>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</si>
  <si>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</si>
  <si>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</si>
  <si>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</si>
  <si>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</si>
  <si>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</si>
  <si>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</si>
  <si>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</si>
  <si>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</si>
  <si>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</si>
  <si>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</si>
  <si>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</si>
  <si>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</si>
  <si>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</si>
  <si>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</si>
  <si>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</si>
  <si>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</si>
  <si>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</si>
  <si>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</si>
  <si>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</si>
  <si>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</si>
  <si>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</si>
  <si>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</si>
  <si>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</si>
  <si>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</si>
  <si>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</si>
  <si>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</si>
  <si>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</si>
  <si>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</si>
  <si>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</si>
  <si>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</si>
  <si>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</si>
  <si>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</si>
  <si>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</si>
  <si>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</si>
  <si>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</si>
  <si>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</si>
  <si>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</si>
  <si>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</si>
  <si>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</si>
  <si>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</si>
  <si>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</si>
  <si>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</si>
  <si>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</si>
  <si>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</si>
  <si>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</si>
  <si>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</si>
  <si>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</si>
  <si>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</si>
  <si>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</si>
  <si>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</si>
  <si>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</si>
  <si>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</si>
  <si>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</si>
  <si>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</si>
  <si>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</si>
  <si>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</si>
  <si>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</si>
  <si>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</si>
  <si>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</si>
  <si>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</si>
  <si>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</si>
  <si>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</si>
  <si>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</si>
  <si>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</si>
  <si>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</si>
  <si>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</si>
  <si>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</si>
  <si>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</si>
  <si>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</si>
  <si>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</si>
  <si>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</si>
  <si>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</si>
  <si>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</si>
  <si>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</si>
  <si>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</si>
  <si>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</si>
  <si>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</si>
  <si>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</si>
  <si>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</si>
  <si>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</si>
  <si>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</si>
  <si>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</si>
  <si>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</si>
  <si>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</si>
  <si>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</si>
  <si>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</si>
  <si>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</si>
  <si>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</si>
  <si>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</si>
  <si>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</si>
  <si>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</si>
  <si>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</si>
  <si>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</si>
  <si>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</si>
  <si>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</si>
  <si>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</si>
  <si>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</si>
  <si>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</si>
  <si>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</si>
  <si>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</si>
  <si>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</si>
  <si>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</si>
  <si>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</si>
  <si>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</si>
  <si>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</si>
  <si>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</si>
  <si>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</si>
  <si>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</si>
  <si>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</si>
  <si>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</si>
  <si>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</si>
  <si>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</si>
  <si>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</si>
  <si>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</si>
  <si>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</si>
  <si>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</si>
  <si>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</si>
  <si>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</si>
  <si>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</si>
  <si>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</si>
  <si>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</si>
  <si>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</si>
  <si>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</si>
  <si>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</si>
  <si>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</si>
  <si>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</si>
  <si>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</si>
  <si>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</si>
  <si>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</si>
  <si>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</si>
  <si>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</si>
  <si>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</si>
  <si>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</si>
  <si>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</si>
  <si>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</si>
  <si>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</si>
  <si>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</si>
  <si>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</si>
  <si>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</si>
  <si>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</si>
  <si>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</si>
  <si>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</si>
  <si>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</si>
  <si>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</si>
  <si>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</si>
  <si>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</si>
  <si>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</si>
  <si>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</si>
  <si>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</si>
  <si>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</si>
  <si>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</si>
  <si>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</si>
  <si>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</si>
  <si>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</si>
  <si>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</si>
  <si>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</si>
  <si>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</si>
  <si>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</si>
  <si>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</si>
  <si>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</si>
  <si>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</si>
  <si>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</si>
  <si>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</si>
  <si>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</si>
  <si>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</si>
  <si>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</si>
  <si>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</si>
  <si>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</si>
  <si>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</si>
  <si>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</si>
  <si>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</si>
  <si>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</si>
  <si>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</si>
  <si>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</si>
  <si>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</si>
  <si>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</si>
  <si>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</si>
  <si>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</si>
  <si>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</si>
  <si>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</si>
  <si>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</si>
  <si>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</si>
  <si>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</si>
  <si>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</si>
  <si>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</si>
  <si>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</si>
  <si>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</si>
  <si>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</si>
  <si>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</si>
  <si>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</si>
  <si>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</si>
  <si>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</si>
  <si>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</si>
  <si>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</si>
  <si>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</si>
  <si>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</si>
  <si>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</si>
  <si>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</si>
  <si>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</si>
  <si>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</si>
  <si>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</si>
  <si>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</si>
  <si>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</si>
  <si>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</si>
  <si>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</si>
  <si>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</si>
  <si>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</si>
  <si>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</si>
  <si>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</si>
  <si>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</si>
  <si>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</si>
  <si>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</si>
  <si>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</si>
  <si>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</si>
  <si>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</si>
  <si>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</si>
  <si>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</si>
  <si>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</si>
  <si>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</si>
  <si>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</si>
  <si>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</si>
  <si>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</si>
  <si>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</si>
  <si>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</si>
  <si>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</si>
  <si>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</si>
  <si>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</si>
  <si>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</si>
  <si>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</si>
  <si>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</si>
  <si>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</si>
  <si>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</si>
  <si>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</si>
  <si>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</si>
  <si>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</si>
  <si>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</si>
  <si>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</si>
  <si>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</si>
  <si>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</si>
  <si>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</si>
  <si>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</si>
  <si>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</si>
  <si>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</si>
  <si>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</si>
  <si>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</si>
  <si>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</si>
  <si>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</si>
  <si>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</si>
  <si>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</si>
  <si>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</si>
  <si>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</si>
  <si>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</si>
  <si>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</si>
  <si>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</si>
  <si>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</si>
  <si>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</si>
  <si>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</si>
  <si>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</si>
  <si>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</si>
  <si>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</si>
  <si>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</si>
  <si>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</si>
  <si>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</si>
  <si>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</si>
  <si>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</si>
  <si>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</si>
  <si>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</si>
  <si>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</si>
  <si>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</si>
  <si>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</si>
  <si>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</si>
  <si>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</si>
  <si>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</si>
  <si>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</si>
  <si>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</si>
  <si>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</si>
  <si>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</si>
  <si>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</si>
  <si>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</si>
  <si>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</si>
  <si>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</si>
  <si>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</si>
  <si>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</si>
  <si>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</si>
  <si>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</si>
  <si>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</si>
  <si>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</si>
  <si>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</si>
  <si>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</si>
  <si>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</si>
  <si>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</si>
  <si>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</si>
  <si>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</si>
  <si>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</si>
  <si>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</si>
  <si>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</si>
  <si>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</si>
  <si>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</si>
  <si>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</si>
  <si>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</si>
  <si>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</si>
  <si>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</si>
  <si>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</si>
  <si>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</si>
  <si>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</si>
  <si>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</si>
  <si>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</si>
  <si>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</si>
  <si>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</si>
  <si>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</si>
  <si>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</si>
  <si>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</si>
  <si>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</si>
  <si>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</si>
  <si>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</si>
  <si>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</si>
  <si>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</si>
  <si>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</si>
  <si>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</si>
  <si>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</si>
  <si>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</si>
  <si>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</si>
  <si>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</si>
  <si>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</si>
  <si>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</si>
  <si>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</si>
  <si>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</si>
  <si>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</si>
  <si>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</si>
  <si>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</si>
  <si>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</si>
  <si>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</si>
  <si>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</si>
  <si>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</si>
  <si>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</si>
  <si>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</si>
  <si>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</si>
  <si>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</si>
  <si>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</si>
  <si>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</si>
  <si>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</si>
  <si>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</si>
  <si>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</si>
  <si>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</si>
  <si>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</si>
  <si>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</si>
  <si>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</si>
  <si>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</si>
  <si>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</si>
  <si>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</si>
  <si>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</si>
  <si>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</si>
  <si>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</si>
  <si>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</si>
  <si>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</si>
  <si>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</si>
  <si>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</si>
  <si>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</si>
  <si>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</si>
  <si>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</si>
  <si>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</si>
  <si>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</si>
  <si>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</si>
  <si>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</si>
  <si>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</si>
  <si>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</si>
  <si>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</si>
  <si>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</si>
  <si>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</si>
  <si>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</si>
  <si>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</si>
  <si>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</si>
  <si>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</si>
  <si>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</si>
  <si>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</si>
  <si>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</si>
  <si>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</si>
  <si>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</si>
  <si>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</si>
  <si>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</si>
  <si>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</si>
  <si>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</si>
  <si>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</si>
  <si>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</si>
  <si>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</si>
  <si>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</si>
  <si>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</si>
  <si>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</si>
  <si>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</si>
  <si>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</si>
  <si>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</si>
  <si>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</si>
  <si>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</si>
  <si>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</si>
  <si>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</si>
  <si>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</si>
  <si>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</si>
  <si>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</si>
  <si>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</si>
  <si>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</si>
  <si>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</si>
  <si>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</si>
  <si>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</si>
  <si>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</si>
  <si>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</si>
  <si>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</si>
  <si>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</si>
  <si>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</si>
  <si>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</si>
  <si>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</si>
  <si>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</si>
  <si>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</si>
  <si>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</si>
  <si>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</si>
  <si>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</si>
  <si>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</si>
  <si>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</si>
  <si>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</si>
  <si>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</si>
  <si>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</si>
  <si>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</si>
  <si>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</si>
  <si>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</si>
  <si>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</si>
  <si>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</si>
  <si>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</si>
  <si>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</si>
  <si>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</si>
  <si>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</si>
  <si>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</si>
  <si>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</si>
  <si>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</si>
  <si>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</si>
  <si>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</si>
  <si>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</si>
  <si>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</si>
  <si>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</si>
  <si>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</si>
  <si>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</si>
  <si>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</si>
  <si>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</si>
  <si>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</si>
  <si>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</si>
  <si>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</si>
  <si>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</si>
  <si>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</si>
  <si>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</si>
  <si>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</si>
  <si>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</si>
  <si>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</si>
  <si>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</si>
  <si>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</si>
  <si>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</si>
  <si>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</si>
  <si>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</si>
  <si>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</si>
  <si>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</si>
  <si>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</si>
  <si>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</si>
  <si>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</si>
  <si>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</si>
  <si>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</si>
  <si>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</si>
  <si>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</si>
  <si>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</si>
  <si>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</si>
  <si>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</si>
  <si>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</si>
  <si>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</si>
  <si>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</si>
  <si>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</si>
  <si>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</si>
  <si>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</si>
  <si>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</si>
  <si>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</si>
  <si>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</si>
  <si>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</si>
  <si>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</si>
  <si>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</si>
  <si>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</si>
  <si>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</si>
  <si>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</si>
  <si>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</si>
  <si>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</si>
  <si>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</si>
  <si>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</si>
  <si>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</si>
  <si>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</si>
  <si>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</si>
  <si>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</si>
  <si>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</si>
  <si>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</si>
  <si>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</si>
  <si>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</si>
  <si>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</si>
  <si>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</si>
  <si>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</si>
  <si>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</si>
  <si>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</si>
  <si>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</si>
  <si>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</si>
  <si>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</si>
  <si>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</si>
  <si>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</si>
  <si>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</si>
  <si>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</si>
  <si>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</si>
  <si>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</si>
  <si>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</si>
  <si>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</si>
  <si>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</si>
  <si>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</si>
  <si>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</si>
  <si>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</si>
  <si>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</si>
  <si>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</si>
  <si>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</si>
  <si>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</si>
  <si>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</si>
  <si>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</si>
  <si>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</si>
  <si>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</si>
  <si>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</si>
  <si>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</si>
  <si>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</si>
  <si>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</si>
  <si>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</si>
  <si>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</si>
  <si>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</si>
  <si>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</si>
  <si>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</si>
  <si>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</si>
  <si>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</si>
  <si>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</si>
  <si>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</si>
  <si>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</si>
  <si>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</si>
  <si>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</si>
  <si>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</si>
  <si>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</si>
  <si>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</si>
  <si>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</si>
  <si>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</si>
  <si>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</si>
  <si>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</si>
  <si>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</si>
  <si>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</si>
  <si>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</si>
  <si>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</si>
  <si>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</si>
  <si>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</si>
  <si>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</si>
  <si>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</si>
  <si>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</si>
  <si>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</si>
  <si>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</si>
  <si>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</si>
  <si>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</si>
  <si>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</si>
  <si>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</si>
  <si>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</si>
  <si>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</si>
  <si>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</si>
  <si>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</si>
  <si>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</si>
  <si>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</si>
  <si>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</si>
  <si>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</si>
  <si>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</si>
  <si>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</si>
  <si>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</si>
  <si>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</si>
  <si>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</si>
  <si>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</si>
  <si>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</si>
  <si>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</si>
  <si>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</si>
  <si>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</si>
  <si>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</si>
  <si>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</si>
  <si>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</si>
  <si>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</si>
  <si>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</si>
  <si>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</si>
  <si>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</si>
  <si>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</si>
  <si>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</si>
  <si>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</si>
  <si>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</si>
  <si>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</si>
  <si>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</si>
  <si>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</si>
  <si>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</si>
  <si>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</si>
  <si>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</si>
  <si>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</si>
  <si>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</si>
  <si>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</si>
  <si>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</si>
  <si>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</si>
  <si>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</si>
  <si>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</si>
  <si>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</si>
  <si>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</si>
  <si>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</si>
  <si>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</si>
  <si>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</si>
  <si>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</si>
  <si>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</si>
  <si>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</si>
  <si>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</si>
  <si>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</si>
  <si>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</si>
  <si>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</si>
  <si>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</si>
  <si>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</si>
  <si>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</si>
  <si>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</si>
  <si>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</si>
  <si>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</si>
  <si>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</si>
  <si>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</si>
  <si>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</si>
  <si>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</si>
  <si>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</si>
  <si>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</si>
  <si>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</si>
  <si>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</si>
  <si>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</si>
  <si>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</si>
  <si>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</si>
  <si>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</si>
  <si>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</si>
  <si>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</si>
  <si>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</si>
  <si>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</si>
  <si>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</si>
  <si>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</si>
  <si>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</si>
  <si>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</si>
  <si>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</si>
  <si>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</si>
  <si>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</si>
  <si>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</si>
  <si>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</si>
  <si>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</si>
  <si>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</si>
  <si>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</si>
  <si>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</si>
  <si>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</si>
  <si>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</si>
  <si>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</si>
  <si>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</si>
  <si>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</si>
  <si>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</si>
  <si>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</si>
  <si>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</si>
  <si>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</si>
  <si>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</si>
  <si>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</si>
  <si>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</si>
  <si>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</si>
  <si>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</si>
  <si>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</si>
  <si>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</si>
  <si>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</si>
  <si>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</si>
  <si>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</si>
  <si>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</si>
  <si>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</si>
  <si>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</si>
  <si>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</si>
  <si>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</si>
  <si>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</si>
  <si>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</si>
  <si>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</si>
  <si>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</si>
  <si>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</si>
  <si>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</si>
  <si>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</si>
  <si>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</si>
  <si>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</si>
  <si>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</si>
  <si>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</si>
  <si>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</si>
  <si>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</si>
  <si>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</si>
  <si>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</si>
  <si>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</si>
  <si>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</si>
  <si>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</si>
  <si>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</si>
  <si>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</si>
  <si>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</si>
  <si>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</si>
  <si>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</si>
  <si>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</si>
  <si>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</si>
  <si>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</si>
  <si>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</si>
  <si>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</si>
  <si>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</si>
  <si>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</si>
  <si>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</si>
  <si>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</si>
  <si>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</si>
  <si>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</si>
  <si>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</si>
  <si>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</si>
  <si>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</si>
  <si>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</si>
  <si>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</si>
  <si>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</si>
  <si>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</si>
  <si>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</si>
  <si>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</si>
  <si>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</si>
  <si>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</si>
  <si>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</si>
  <si>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</si>
  <si>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</si>
  <si>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</si>
  <si>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</si>
  <si>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</si>
  <si>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</si>
  <si>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</si>
  <si>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</si>
  <si>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</si>
  <si>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</si>
  <si>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</si>
  <si>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</si>
  <si>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</si>
  <si>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</si>
  <si>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</si>
  <si>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</si>
  <si>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</si>
  <si>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</si>
  <si>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</si>
  <si>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</si>
  <si>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</si>
  <si>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</si>
  <si>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</si>
  <si>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</si>
  <si>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</si>
  <si>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</si>
  <si>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</si>
  <si>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</si>
  <si>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</si>
  <si>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</si>
  <si>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</si>
  <si>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</si>
  <si>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</si>
  <si>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</si>
  <si>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</si>
  <si>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</si>
  <si>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</si>
  <si>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</si>
  <si>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</si>
  <si>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</si>
  <si>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</si>
  <si>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</si>
  <si>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</si>
  <si>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</si>
  <si>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</si>
  <si>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</si>
  <si>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</si>
  <si>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</si>
  <si>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</si>
  <si>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</si>
  <si>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</si>
  <si>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</si>
  <si>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</si>
  <si>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</si>
  <si>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</si>
  <si>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</si>
  <si>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</si>
  <si>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</si>
  <si>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</si>
  <si>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</si>
  <si>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</si>
  <si>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</si>
  <si>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</si>
  <si>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</si>
  <si>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</si>
  <si>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</si>
  <si>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</si>
  <si>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</si>
  <si>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</si>
  <si>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</si>
  <si>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</si>
  <si>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</si>
  <si>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</si>
  <si>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</si>
  <si>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</si>
  <si>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</si>
  <si>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</si>
  <si>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</si>
  <si>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</si>
  <si>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</si>
  <si>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</si>
  <si>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</si>
  <si>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</si>
  <si>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</si>
  <si>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</si>
  <si>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</si>
  <si>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</si>
  <si>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</si>
  <si>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</si>
  <si>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</si>
  <si>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</si>
  <si>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</si>
  <si>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</si>
  <si>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</si>
  <si>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</si>
  <si>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</si>
  <si>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</si>
  <si>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</si>
  <si>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</si>
  <si>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</si>
  <si>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</si>
  <si>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</si>
  <si>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</si>
  <si>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</si>
  <si>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</si>
  <si>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</si>
  <si>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</si>
  <si>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</si>
  <si>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</si>
  <si>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</si>
  <si>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</si>
  <si>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</si>
  <si>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</si>
  <si>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</si>
  <si>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</si>
  <si>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</si>
  <si>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</si>
  <si>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</si>
  <si>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</si>
  <si>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</si>
  <si>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</si>
  <si>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</si>
  <si>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</si>
  <si>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</si>
  <si>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</si>
  <si>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</si>
  <si>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</si>
  <si>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</si>
  <si>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</si>
  <si>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</si>
  <si>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</si>
  <si>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</si>
  <si>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</si>
  <si>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</si>
  <si>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</si>
  <si>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</si>
  <si>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</si>
  <si>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</si>
  <si>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</si>
  <si>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</si>
  <si>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</si>
  <si>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</si>
  <si>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</si>
  <si>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</si>
  <si>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</si>
  <si>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</si>
  <si>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</si>
  <si>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</si>
  <si>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</si>
  <si>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</si>
  <si>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</si>
  <si>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</si>
  <si>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</si>
  <si>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</si>
  <si>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</si>
  <si>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</si>
  <si>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</si>
  <si>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</si>
  <si>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</si>
  <si>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</si>
  <si>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</si>
  <si>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</si>
  <si>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</si>
  <si>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</si>
  <si>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</si>
  <si>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</si>
  <si>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</si>
  <si>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</si>
  <si>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</si>
  <si>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</si>
  <si>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</si>
  <si>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</si>
  <si>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</si>
  <si>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</si>
  <si>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</si>
  <si>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</si>
  <si>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</si>
  <si>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</si>
  <si>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</si>
  <si>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</si>
  <si>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</si>
  <si>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</si>
  <si>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</si>
  <si>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</si>
  <si>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</si>
  <si>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</si>
  <si>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</si>
  <si>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</si>
  <si>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</si>
  <si>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</si>
  <si>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</si>
  <si>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</si>
  <si>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</si>
  <si>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</si>
  <si>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</si>
  <si>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</si>
  <si>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</si>
  <si>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</si>
  <si>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</si>
  <si>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</si>
  <si>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</si>
  <si>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</si>
  <si>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</si>
  <si>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</si>
  <si>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</si>
  <si>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</si>
  <si>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</si>
  <si>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</si>
  <si>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</si>
  <si>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</si>
  <si>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</si>
  <si>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</si>
  <si>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</si>
  <si>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</si>
  <si>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</si>
  <si>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</si>
  <si>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</si>
  <si>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</si>
  <si>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</si>
  <si>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</si>
  <si>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</si>
  <si>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</si>
  <si>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</si>
  <si>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</si>
  <si>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</si>
  <si>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</si>
  <si>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</si>
  <si>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</si>
  <si>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</si>
  <si>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</si>
  <si>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</si>
  <si>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</si>
  <si>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</si>
  <si>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</si>
  <si>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</si>
  <si>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</si>
  <si>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</si>
  <si>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</si>
  <si>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</si>
  <si>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</si>
  <si>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</si>
  <si>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</si>
  <si>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</si>
  <si>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</si>
  <si>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</si>
  <si>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</si>
  <si>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</si>
  <si>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</si>
  <si>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</si>
  <si>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</si>
  <si>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</si>
  <si>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</si>
  <si>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</si>
  <si>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</si>
  <si>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</si>
  <si>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</si>
  <si>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</si>
  <si>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</si>
  <si>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</si>
  <si>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</si>
  <si>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</si>
  <si>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</si>
  <si>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</si>
  <si>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</si>
  <si>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</si>
  <si>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</si>
  <si>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</si>
  <si>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</si>
  <si>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</si>
  <si>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</si>
  <si>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</si>
  <si>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</si>
  <si>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</si>
  <si>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</si>
  <si>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</si>
  <si>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</si>
  <si>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</si>
  <si>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</si>
  <si>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</si>
  <si>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</si>
  <si>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</si>
  <si>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</si>
  <si>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</si>
  <si>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</si>
  <si>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</si>
  <si>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</si>
  <si>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</si>
  <si>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</si>
  <si>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</si>
  <si>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</si>
  <si>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</si>
  <si>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</si>
  <si>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</si>
  <si>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</si>
  <si>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</si>
  <si>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</si>
  <si>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</si>
  <si>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</si>
  <si>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</si>
  <si>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</si>
  <si>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</si>
  <si>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</si>
  <si>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</si>
  <si>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</si>
  <si>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</si>
  <si>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</si>
  <si>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</si>
  <si>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</si>
  <si>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</si>
  <si>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</si>
  <si>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</si>
  <si>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</si>
  <si>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</si>
  <si>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</si>
  <si>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</si>
  <si>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</si>
  <si>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</si>
  <si>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</si>
  <si>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</si>
  <si>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</si>
  <si>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</si>
  <si>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</si>
  <si>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</si>
  <si>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</si>
  <si>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</si>
  <si>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</si>
  <si>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</si>
  <si>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</si>
  <si>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</si>
  <si>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</si>
  <si>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</si>
  <si>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</si>
  <si>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</si>
  <si>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</si>
  <si>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</si>
  <si>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</si>
  <si>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</si>
  <si>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</si>
  <si>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</si>
  <si>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</si>
  <si>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</si>
  <si>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</si>
  <si>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</si>
  <si>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</si>
  <si>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</si>
  <si>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</si>
  <si>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</si>
  <si>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</si>
  <si>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</si>
  <si>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</si>
  <si>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</si>
  <si>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</si>
  <si>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</si>
  <si>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</si>
  <si>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</si>
  <si>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</si>
  <si>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</si>
  <si>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</si>
  <si>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</si>
  <si>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</si>
  <si>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</si>
  <si>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</si>
  <si>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</si>
  <si>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</si>
  <si>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</si>
  <si>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</si>
  <si>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</si>
  <si>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</si>
  <si>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</si>
  <si>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</si>
  <si>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</si>
  <si>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</si>
  <si>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</si>
  <si>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</si>
  <si>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</si>
  <si>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</si>
  <si>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</si>
  <si>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</si>
  <si>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</si>
  <si>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</si>
  <si>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</si>
  <si>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</si>
  <si>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</si>
  <si>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</si>
  <si>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</si>
  <si>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</si>
  <si>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</si>
  <si>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</si>
  <si>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</si>
  <si>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</si>
  <si>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</si>
  <si>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</si>
  <si>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</si>
  <si>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</si>
  <si>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</si>
  <si>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</si>
  <si>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</si>
  <si>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</si>
  <si>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</si>
  <si>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</si>
  <si>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</si>
  <si>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</si>
  <si>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</si>
  <si>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</si>
  <si>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</si>
  <si>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</si>
  <si>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</si>
  <si>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</si>
  <si>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</si>
  <si>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</si>
  <si>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</si>
  <si>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</si>
  <si>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</si>
  <si>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</si>
  <si>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</si>
  <si>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</si>
  <si>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</si>
  <si>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</si>
  <si>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</si>
  <si>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</si>
  <si>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</si>
  <si>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</si>
  <si>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</si>
  <si>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</si>
  <si>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</si>
  <si>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</si>
  <si>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</si>
  <si>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</si>
  <si>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</si>
  <si>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</si>
  <si>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</si>
  <si>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</si>
  <si>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</si>
  <si>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</si>
  <si>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</si>
  <si>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</si>
  <si>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</si>
  <si>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</si>
  <si>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</si>
  <si>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</si>
  <si>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</si>
  <si>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</si>
  <si>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</si>
  <si>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</si>
  <si>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</si>
  <si>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</si>
  <si>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</si>
  <si>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</si>
  <si>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</si>
  <si>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</si>
  <si>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</si>
  <si>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</si>
  <si>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</si>
  <si>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</si>
  <si>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</si>
  <si>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</si>
  <si>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</si>
  <si>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</si>
  <si>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</si>
  <si>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</si>
  <si>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</si>
  <si>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</si>
  <si>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</si>
  <si>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</si>
  <si>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</si>
  <si>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</si>
  <si>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</si>
  <si>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</si>
  <si>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</si>
  <si>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</si>
  <si>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</si>
  <si>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</si>
  <si>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</si>
  <si>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</si>
  <si>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</si>
  <si>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</si>
  <si>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</si>
  <si>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</si>
  <si>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</si>
  <si>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</si>
  <si>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</si>
  <si>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</si>
  <si>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</si>
  <si>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</si>
  <si>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</si>
  <si>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</si>
  <si>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</si>
  <si>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</si>
  <si>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</si>
  <si>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</si>
  <si>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</si>
  <si>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</si>
  <si>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</si>
  <si>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</si>
  <si>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</si>
  <si>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</si>
  <si>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</si>
  <si>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</si>
  <si>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</si>
  <si>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</si>
  <si>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</si>
  <si>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</si>
  <si>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</si>
  <si>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</si>
  <si>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</si>
  <si>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</si>
  <si>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</si>
  <si>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</si>
  <si>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</si>
  <si>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</si>
  <si>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</si>
  <si>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</si>
  <si>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</si>
  <si>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</si>
  <si>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</si>
  <si>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</si>
  <si>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</si>
  <si>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</si>
  <si>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</si>
  <si>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</si>
  <si>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</si>
  <si>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</si>
  <si>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</si>
  <si>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</si>
  <si>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</si>
  <si>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</si>
  <si>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</si>
  <si>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</si>
  <si>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</si>
  <si>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</si>
  <si>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</si>
  <si>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</si>
  <si>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</si>
  <si>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</si>
  <si>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</si>
  <si>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</si>
  <si>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</si>
  <si>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</si>
  <si>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</si>
  <si>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</si>
  <si>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</si>
  <si>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</si>
  <si>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</si>
  <si>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</si>
  <si>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</si>
  <si>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</si>
  <si>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</si>
  <si>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</si>
  <si>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</si>
  <si>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</si>
  <si>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</si>
  <si>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</si>
  <si>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</si>
  <si>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</si>
  <si>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</si>
  <si>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</si>
  <si>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</si>
  <si>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</si>
  <si>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</si>
  <si>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</si>
  <si>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</si>
  <si>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</si>
  <si>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</si>
  <si>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</si>
  <si>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</si>
  <si>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</si>
  <si>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</si>
  <si>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</si>
  <si>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</si>
  <si>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</si>
  <si>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</si>
  <si>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</si>
  <si>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</si>
  <si>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</si>
  <si>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</si>
  <si>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</si>
  <si>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</si>
  <si>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</si>
  <si>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</si>
  <si>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</si>
  <si>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</si>
  <si>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</si>
  <si>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</si>
  <si>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</si>
  <si>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</si>
  <si>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</si>
  <si>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</si>
  <si>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</si>
  <si>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</si>
  <si>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</si>
  <si>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</si>
  <si>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</si>
  <si>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</si>
  <si>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</si>
  <si>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</si>
  <si>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</si>
  <si>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</si>
  <si>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</si>
  <si>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</si>
  <si>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</si>
  <si>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</si>
  <si>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</si>
  <si>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</si>
  <si>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</si>
  <si>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</si>
  <si>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</si>
  <si>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</si>
  <si>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</si>
  <si>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</si>
  <si>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</si>
  <si>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</si>
  <si>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</si>
  <si>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</si>
  <si>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</si>
  <si>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</si>
  <si>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</si>
  <si>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</si>
  <si>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</si>
  <si>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</si>
  <si>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</si>
  <si>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</si>
  <si>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</si>
  <si>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</si>
  <si>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</si>
  <si>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</si>
  <si>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</si>
  <si>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</si>
  <si>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</si>
  <si>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</si>
  <si>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</si>
  <si>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</si>
  <si>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</si>
  <si>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</si>
  <si>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</si>
  <si>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</si>
  <si>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</si>
  <si>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</si>
  <si>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</si>
  <si>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</si>
  <si>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</si>
  <si>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</si>
  <si>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</si>
  <si>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</si>
  <si>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</si>
  <si>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</si>
  <si>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</si>
  <si>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</si>
  <si>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</si>
  <si>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</si>
  <si>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</si>
  <si>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</si>
  <si>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</si>
  <si>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</si>
  <si>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</si>
  <si>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</si>
  <si>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</si>
  <si>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</si>
  <si>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</si>
  <si>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</si>
  <si>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</si>
  <si>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</si>
  <si>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</si>
  <si>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</si>
  <si>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</si>
  <si>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</si>
  <si>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</si>
  <si>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</si>
  <si>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</si>
  <si>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</si>
  <si>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</si>
  <si>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</si>
  <si>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</si>
  <si>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</si>
  <si>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</si>
  <si>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</si>
  <si>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</si>
  <si>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</si>
  <si>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</si>
  <si>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</si>
  <si>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</si>
  <si>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</si>
  <si>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</si>
  <si>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</si>
  <si>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</si>
  <si>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</si>
  <si>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</si>
  <si>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</si>
  <si>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</si>
  <si>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</si>
  <si>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</si>
  <si>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</si>
  <si>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</si>
  <si>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</si>
  <si>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</si>
  <si>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</si>
  <si>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</si>
  <si>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</si>
  <si>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</si>
  <si>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</si>
  <si>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</si>
  <si>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</si>
  <si>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</si>
  <si>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</si>
  <si>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</si>
  <si>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</si>
  <si>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</si>
  <si>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</si>
  <si>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</si>
  <si>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</si>
  <si>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</si>
  <si>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</si>
  <si>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</si>
  <si>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</si>
  <si>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</si>
  <si>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</si>
  <si>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</si>
  <si>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</si>
  <si>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</si>
  <si>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</si>
  <si>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</si>
  <si>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</si>
  <si>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</si>
  <si>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</si>
  <si>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</si>
  <si>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</si>
  <si>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</si>
  <si>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</si>
  <si>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</si>
  <si>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</si>
  <si>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</si>
  <si>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</si>
  <si>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</si>
  <si>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</si>
  <si>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</si>
  <si>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</si>
  <si>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</si>
  <si>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</si>
  <si>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</si>
  <si>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</si>
  <si>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</si>
  <si>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</si>
  <si>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</si>
  <si>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</si>
  <si>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</si>
  <si>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</si>
  <si>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</si>
  <si>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</si>
  <si>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</si>
  <si>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</si>
  <si>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</si>
  <si>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</si>
  <si>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</si>
  <si>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</si>
  <si>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</si>
  <si>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</si>
  <si>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</si>
  <si>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</si>
  <si>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</si>
  <si>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</si>
  <si>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</si>
  <si>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</si>
  <si>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</si>
  <si>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</si>
  <si>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</si>
  <si>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</si>
  <si>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</si>
  <si>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</si>
  <si>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</si>
  <si>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</si>
  <si>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</si>
  <si>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</si>
  <si>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</si>
  <si>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</si>
  <si>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</si>
  <si>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</si>
  <si>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</si>
  <si>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</si>
  <si>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</si>
  <si>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</si>
  <si>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</si>
  <si>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</si>
  <si>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</si>
  <si>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</si>
  <si>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</si>
  <si>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</si>
  <si>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</si>
  <si>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</si>
  <si>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</si>
  <si>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</si>
  <si>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</si>
  <si>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</si>
  <si>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</si>
  <si>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</si>
  <si>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</si>
  <si>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</si>
  <si>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</si>
  <si>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</si>
  <si>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</si>
  <si>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</si>
  <si>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</si>
  <si>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</si>
  <si>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</si>
  <si>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</si>
  <si>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</si>
  <si>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</si>
  <si>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</si>
  <si>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</si>
  <si>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</si>
  <si>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</si>
  <si>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</si>
  <si>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</si>
  <si>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</si>
  <si>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</si>
  <si>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</si>
  <si>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</si>
  <si>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</si>
  <si>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</si>
  <si>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</si>
  <si>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</si>
  <si>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</si>
  <si>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</si>
  <si>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</si>
  <si>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</si>
  <si>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</si>
  <si>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</si>
  <si>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</si>
  <si>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</si>
  <si>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</si>
  <si>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</si>
  <si>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</si>
  <si>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</si>
  <si>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</si>
  <si>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</si>
  <si>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</si>
  <si>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</si>
  <si>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</si>
  <si>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</si>
  <si>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</si>
  <si>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</si>
  <si>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</si>
  <si>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</si>
  <si>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</si>
  <si>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</si>
  <si>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</si>
  <si>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</si>
  <si>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</si>
  <si>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</si>
  <si>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</si>
  <si>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</si>
  <si>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</si>
  <si>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</si>
  <si>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</si>
  <si>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</si>
  <si>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</si>
  <si>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</si>
  <si>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</si>
  <si>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</si>
  <si>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</si>
  <si>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</si>
  <si>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</si>
  <si>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</si>
  <si>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</si>
  <si>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</si>
  <si>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</si>
  <si>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</si>
  <si>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</si>
  <si>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</si>
  <si>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</si>
  <si>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</si>
  <si>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</si>
  <si>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</si>
  <si>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</si>
  <si>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</si>
  <si>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</si>
  <si>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</si>
  <si>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</si>
  <si>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</si>
  <si>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</si>
  <si>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</si>
  <si>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</si>
  <si>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</si>
  <si>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</si>
  <si>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</si>
  <si>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</si>
  <si>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</si>
  <si>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</si>
  <si>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</si>
  <si>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</si>
  <si>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</si>
  <si>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</si>
  <si>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</si>
  <si>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</si>
  <si>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</si>
  <si>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</si>
  <si>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</si>
  <si>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</si>
  <si>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</si>
  <si>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</si>
  <si>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</si>
  <si>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</si>
  <si>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</si>
  <si>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</si>
  <si>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</si>
  <si>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</si>
  <si>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</si>
  <si>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</si>
  <si>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</si>
  <si>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</si>
  <si>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</si>
  <si>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</si>
  <si>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</si>
  <si>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</si>
  <si>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</si>
  <si>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</si>
  <si>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</si>
  <si>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</si>
  <si>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</si>
  <si>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</si>
  <si>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</si>
  <si>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</si>
  <si>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</si>
  <si>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</si>
  <si>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</si>
  <si>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</si>
  <si>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</si>
  <si>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</si>
  <si>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</si>
  <si>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</si>
  <si>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</si>
  <si>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</si>
  <si>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</si>
  <si>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</si>
  <si>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</si>
  <si>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</si>
  <si>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</si>
  <si>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</si>
  <si>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</si>
  <si>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</si>
  <si>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</si>
  <si>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</si>
  <si>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</si>
  <si>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</si>
  <si>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</si>
  <si>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</si>
  <si>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</si>
  <si>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</si>
  <si>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</si>
  <si>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</si>
  <si>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</si>
  <si>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</si>
  <si>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</si>
  <si>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</si>
  <si>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</si>
  <si>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</si>
  <si>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</si>
  <si>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</si>
  <si>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</si>
  <si>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</si>
  <si>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</si>
  <si>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</si>
  <si>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</si>
  <si>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</si>
  <si>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</si>
  <si>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</si>
  <si>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</si>
  <si>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</si>
  <si>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</si>
  <si>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</si>
  <si>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</si>
  <si>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</si>
  <si>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</si>
  <si>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</si>
  <si>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</si>
  <si>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</si>
  <si>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</si>
  <si>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</si>
  <si>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</si>
  <si>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</si>
  <si>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</si>
  <si>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</si>
  <si>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</si>
  <si>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</si>
  <si>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</si>
  <si>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</si>
  <si>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</si>
  <si>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</si>
  <si>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</si>
  <si>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</si>
  <si>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</si>
  <si>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</si>
  <si>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</si>
  <si>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</si>
  <si>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</si>
  <si>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</si>
  <si>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</si>
  <si>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</si>
  <si>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</si>
  <si>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</si>
  <si>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</si>
  <si>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</si>
  <si>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</si>
  <si>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</si>
  <si>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</si>
  <si>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</si>
  <si>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</si>
  <si>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</si>
  <si>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</si>
  <si>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</si>
  <si>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</si>
  <si>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</si>
  <si>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</si>
  <si>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</si>
  <si>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</si>
  <si>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</si>
  <si>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</si>
  <si>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</si>
  <si>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</si>
  <si>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</si>
  <si>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</si>
  <si>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</si>
  <si>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</si>
  <si>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</si>
  <si>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</si>
  <si>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</si>
  <si>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</si>
  <si>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</si>
  <si>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</si>
  <si>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</si>
  <si>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</si>
  <si>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</si>
  <si>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</si>
  <si>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</si>
  <si>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</si>
  <si>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</si>
  <si>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</si>
  <si>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</si>
  <si>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</si>
  <si>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</si>
  <si>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</si>
  <si>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</si>
  <si>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</si>
  <si>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</si>
  <si>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</si>
  <si>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</si>
  <si>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</si>
  <si>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</si>
  <si>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</si>
  <si>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</si>
  <si>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</si>
  <si>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</si>
  <si>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</si>
  <si>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</si>
  <si>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</si>
  <si>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</si>
  <si>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</si>
  <si>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</si>
  <si>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</si>
  <si>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</si>
  <si>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</si>
  <si>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</si>
  <si>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</si>
  <si>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</si>
  <si>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</si>
  <si>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</si>
  <si>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</si>
  <si>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</si>
  <si>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</si>
  <si>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</si>
  <si>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</si>
  <si>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</si>
  <si>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</si>
  <si>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</si>
  <si>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</si>
  <si>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</si>
  <si>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</si>
  <si>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</si>
  <si>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</si>
  <si>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</si>
  <si>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</si>
  <si>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</si>
  <si>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</si>
  <si>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</si>
  <si>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</si>
  <si>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</si>
  <si>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</si>
  <si>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</si>
  <si>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</si>
  <si>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</si>
  <si>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</si>
  <si>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</si>
  <si>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</si>
  <si>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</si>
  <si>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</si>
  <si>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</si>
  <si>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</si>
  <si>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</si>
  <si>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</si>
  <si>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</si>
  <si>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</si>
  <si>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</si>
  <si>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</si>
  <si>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</si>
  <si>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</si>
  <si>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</si>
  <si>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</si>
  <si>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</si>
  <si>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</si>
  <si>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</si>
  <si>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</si>
  <si>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</si>
  <si>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</si>
  <si>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</si>
  <si>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</si>
  <si>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</si>
  <si>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</si>
  <si>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</si>
  <si>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</si>
  <si>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</si>
  <si>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</si>
  <si>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</si>
  <si>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</si>
  <si>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</si>
  <si>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</si>
  <si>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</si>
  <si>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</si>
  <si>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</si>
  <si>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</si>
  <si>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</si>
  <si>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</si>
  <si>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</si>
  <si>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</si>
  <si>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</si>
  <si>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</si>
  <si>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</si>
  <si>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</si>
  <si>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</si>
  <si>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</si>
  <si>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</si>
  <si>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</si>
  <si>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</si>
  <si>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</si>
  <si>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</si>
  <si>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</si>
  <si>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</si>
  <si>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</si>
  <si>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</si>
  <si>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</si>
  <si>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</si>
  <si>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</si>
  <si>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</si>
  <si>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</si>
  <si>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</si>
  <si>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</si>
  <si>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</si>
  <si>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</si>
  <si>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</si>
  <si>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</si>
  <si>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</si>
  <si>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</si>
  <si>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</si>
  <si>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</si>
  <si>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</si>
  <si>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</si>
  <si>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</si>
  <si>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</si>
  <si>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</si>
  <si>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</si>
  <si>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</si>
  <si>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</si>
  <si>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</si>
  <si>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</si>
  <si>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</si>
  <si>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</si>
  <si>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</si>
  <si>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</si>
  <si>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</si>
  <si>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</si>
  <si>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</si>
  <si>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</si>
  <si>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</si>
  <si>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</si>
  <si>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</si>
  <si>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</si>
  <si>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</si>
  <si>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</si>
  <si>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</si>
  <si>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</si>
  <si>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</si>
  <si>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</si>
  <si>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</si>
  <si>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</si>
  <si>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</si>
  <si>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</si>
  <si>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</si>
  <si>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</si>
  <si>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</si>
  <si>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</si>
  <si>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</si>
  <si>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</si>
  <si>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</si>
  <si>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</si>
  <si>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</si>
  <si>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</si>
  <si>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</si>
  <si>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</si>
  <si>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</si>
  <si>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</si>
  <si>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</si>
  <si>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</si>
  <si>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</si>
  <si>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</si>
  <si>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</si>
  <si>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</si>
  <si>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</si>
  <si>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</si>
  <si>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</si>
  <si>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</si>
  <si>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</si>
  <si>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</si>
  <si>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</si>
  <si>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</si>
  <si>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</si>
  <si>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</si>
  <si>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</si>
  <si>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</si>
  <si>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</si>
  <si>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</si>
  <si>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</si>
  <si>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</si>
  <si>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</si>
  <si>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</si>
  <si>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</si>
  <si>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</si>
  <si>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</si>
  <si>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</si>
  <si>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</si>
  <si>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</si>
  <si>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</si>
  <si>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</si>
  <si>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</si>
  <si>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</si>
  <si>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</si>
  <si>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</si>
  <si>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</si>
  <si>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</si>
  <si>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</si>
  <si>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</si>
  <si>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</si>
  <si>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</si>
  <si>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</si>
  <si>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</si>
  <si>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</si>
  <si>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</si>
  <si>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</si>
  <si>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</si>
  <si>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</si>
  <si>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</si>
  <si>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</si>
  <si>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</si>
  <si>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</si>
  <si>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</si>
  <si>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</si>
  <si>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</si>
  <si>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</si>
  <si>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</si>
  <si>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</si>
  <si>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</si>
  <si>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</si>
  <si>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</si>
  <si>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</si>
  <si>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</si>
  <si>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</si>
  <si>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</si>
  <si>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</si>
  <si>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</si>
  <si>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</si>
  <si>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</si>
  <si>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</si>
  <si>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</si>
  <si>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</si>
  <si>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</si>
  <si>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</si>
  <si>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</si>
  <si>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</si>
  <si>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</si>
  <si>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</si>
  <si>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</si>
  <si>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</si>
  <si>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</si>
  <si>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</si>
  <si>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</si>
  <si>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</si>
  <si>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</si>
  <si>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</si>
  <si>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</si>
  <si>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</si>
  <si>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</si>
  <si>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</si>
  <si>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</si>
  <si>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</si>
  <si>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</si>
  <si>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</si>
  <si>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</si>
  <si>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</si>
  <si>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</si>
  <si>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</si>
  <si>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</si>
  <si>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</si>
  <si>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</si>
  <si>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</si>
  <si>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</si>
  <si>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</si>
  <si>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</si>
  <si>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</si>
  <si>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</si>
  <si>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</si>
  <si>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</si>
  <si>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</si>
  <si>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</si>
  <si>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</si>
  <si>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</si>
  <si>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</si>
  <si>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</si>
  <si>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</si>
  <si>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</si>
  <si>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</si>
  <si>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</si>
  <si>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</si>
  <si>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</si>
  <si>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</si>
  <si>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</si>
  <si>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</si>
  <si>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</si>
  <si>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</si>
  <si>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</si>
  <si>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</si>
  <si>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</si>
  <si>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</si>
  <si>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</si>
  <si>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</si>
  <si>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</si>
  <si>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</si>
  <si>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</si>
  <si>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</si>
  <si>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</si>
  <si>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</si>
  <si>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</si>
  <si>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</si>
  <si>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</si>
  <si>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</si>
  <si>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</si>
  <si>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</si>
  <si>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</si>
  <si>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</si>
  <si>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</si>
  <si>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</si>
  <si>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</si>
  <si>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</si>
  <si>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</si>
  <si>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</si>
  <si>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</si>
  <si>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</si>
  <si>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</si>
  <si>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</si>
  <si>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</si>
  <si>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</si>
  <si>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</si>
  <si>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</si>
  <si>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</si>
  <si>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</si>
  <si>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</si>
  <si>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</si>
  <si>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</si>
  <si>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</si>
  <si>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</si>
  <si>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</si>
  <si>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</si>
  <si>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</si>
  <si>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</si>
  <si>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</si>
  <si>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</si>
  <si>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</si>
  <si>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</si>
  <si>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</si>
  <si>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</si>
  <si>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</si>
  <si>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</si>
  <si>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</si>
  <si>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</si>
  <si>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</si>
  <si>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</si>
  <si>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</si>
  <si>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</si>
  <si>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</si>
  <si>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</si>
  <si>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</si>
  <si>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</si>
  <si>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</si>
  <si>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</si>
  <si>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</si>
  <si>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</si>
  <si>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</si>
  <si>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</si>
  <si>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</si>
  <si>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</si>
  <si>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</si>
  <si>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</si>
  <si>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</si>
  <si>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</si>
  <si>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</si>
  <si>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</si>
  <si>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</si>
  <si>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</si>
  <si>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</si>
  <si>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</si>
  <si>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</si>
  <si>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</si>
  <si>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</si>
  <si>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</si>
  <si>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</si>
  <si>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</si>
  <si>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</si>
  <si>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</si>
  <si>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</si>
  <si>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</si>
  <si>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</si>
  <si>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</si>
  <si>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</si>
  <si>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</si>
  <si>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</si>
  <si>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</si>
  <si>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</si>
  <si>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</si>
  <si>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</si>
  <si>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</si>
  <si>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</si>
  <si>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</si>
  <si>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</si>
  <si>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</si>
  <si>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</si>
  <si>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</si>
  <si>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</si>
  <si>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</si>
  <si>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</si>
  <si>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</si>
  <si>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</si>
  <si>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</si>
  <si>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</si>
  <si>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</si>
  <si>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</si>
  <si>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</si>
  <si>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</si>
  <si>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</si>
  <si>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</si>
  <si>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</si>
  <si>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</si>
  <si>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</si>
  <si>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</si>
  <si>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</si>
  <si>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</si>
  <si>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</si>
  <si>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</si>
  <si>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</si>
  <si>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</si>
  <si>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</si>
  <si>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</si>
  <si>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</si>
  <si>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</si>
  <si>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</si>
  <si>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</si>
  <si>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</si>
  <si>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</si>
  <si>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</si>
  <si>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</si>
  <si>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</si>
  <si>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</si>
  <si>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</si>
  <si>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</si>
  <si>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</si>
  <si>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</si>
  <si>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</si>
  <si>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</si>
  <si>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</si>
  <si>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</si>
  <si>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</si>
  <si>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</si>
  <si>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</si>
  <si>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</si>
  <si>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</si>
  <si>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</si>
  <si>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</si>
  <si>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</si>
  <si>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</si>
  <si>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</si>
  <si>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</si>
  <si>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</si>
  <si>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</si>
  <si>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</si>
  <si>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</si>
  <si>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</si>
  <si>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</si>
  <si>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</si>
  <si>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</si>
  <si>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</si>
  <si>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</si>
  <si>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</si>
  <si>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</si>
  <si>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</si>
  <si>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</si>
  <si>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</si>
  <si>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</si>
  <si>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</si>
  <si>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</si>
  <si>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</si>
  <si>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</si>
  <si>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</si>
  <si>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</si>
  <si>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</si>
  <si>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</si>
  <si>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</si>
  <si>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</si>
  <si>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</si>
  <si>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</si>
  <si>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</si>
  <si>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</si>
  <si>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</si>
  <si>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</si>
  <si>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</si>
  <si>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</si>
  <si>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</si>
  <si>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</si>
  <si>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</si>
  <si>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</si>
  <si>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</si>
  <si>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</si>
  <si>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</si>
  <si>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</si>
  <si>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</si>
  <si>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</si>
  <si>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</si>
  <si>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</si>
  <si>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</si>
  <si>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</si>
  <si>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</si>
  <si>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</si>
  <si>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</si>
  <si>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</si>
  <si>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</si>
  <si>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</si>
  <si>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</si>
  <si>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</si>
  <si>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</si>
  <si>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</si>
  <si>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</si>
  <si>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</si>
  <si>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</si>
  <si>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</si>
  <si>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</si>
  <si>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</si>
  <si>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</si>
  <si>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</si>
  <si>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</si>
  <si>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</si>
  <si>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</si>
  <si>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</si>
  <si>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</si>
  <si>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</si>
  <si>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</si>
  <si>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</si>
  <si>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</si>
  <si>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</si>
  <si>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</si>
  <si>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</si>
  <si>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</si>
  <si>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</si>
  <si>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</si>
  <si>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</si>
  <si>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</si>
  <si>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</si>
  <si>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</si>
  <si>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</si>
  <si>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</si>
  <si>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</si>
  <si>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</si>
  <si>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</si>
  <si>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</si>
  <si>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</si>
  <si>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</si>
  <si>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</si>
  <si>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</si>
  <si>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</si>
  <si>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</si>
  <si>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</si>
  <si>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</si>
  <si>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</si>
  <si>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</si>
  <si>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</si>
  <si>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</si>
  <si>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</si>
  <si>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</si>
  <si>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</si>
  <si>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</si>
  <si>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</si>
  <si>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</si>
  <si>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</si>
  <si>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</si>
  <si>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</si>
  <si>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</si>
  <si>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</si>
  <si>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</si>
  <si>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</si>
  <si>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</si>
  <si>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</si>
  <si>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</si>
  <si>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</si>
  <si>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</si>
  <si>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</si>
  <si>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</si>
  <si>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</si>
  <si>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</si>
  <si>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</si>
  <si>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</si>
  <si>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</si>
  <si>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</si>
  <si>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</si>
  <si>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</si>
  <si>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</si>
  <si>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</si>
  <si>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</si>
  <si>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</si>
  <si>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</si>
  <si>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</si>
  <si>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</si>
  <si>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</si>
  <si>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</si>
  <si>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</si>
  <si>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</si>
  <si>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</si>
  <si>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</si>
  <si>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</si>
  <si>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</si>
  <si>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</si>
  <si>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</si>
  <si>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</si>
  <si>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</si>
  <si>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</si>
  <si>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</si>
  <si>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</si>
  <si>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</si>
  <si>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</si>
  <si>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</si>
  <si>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</si>
  <si>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</si>
  <si>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</si>
  <si>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</si>
  <si>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</si>
  <si>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</si>
  <si>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</si>
  <si>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</si>
  <si>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</si>
  <si>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</si>
  <si>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</si>
  <si>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</si>
  <si>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</si>
  <si>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</si>
  <si>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</si>
  <si>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</si>
  <si>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</si>
  <si>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</si>
  <si>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</si>
  <si>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</si>
  <si>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</si>
  <si>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</si>
  <si>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</si>
  <si>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</si>
  <si>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</si>
  <si>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</si>
  <si>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</si>
  <si>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</si>
  <si>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</si>
  <si>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</si>
  <si>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</si>
  <si>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</si>
  <si>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</si>
  <si>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</si>
  <si>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</si>
  <si>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</si>
  <si>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</si>
  <si>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</si>
  <si>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</si>
  <si>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</si>
  <si>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</si>
  <si>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</si>
  <si>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</si>
  <si>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</si>
  <si>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</si>
  <si>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</si>
  <si>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</si>
  <si>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</si>
  <si>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</si>
  <si>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</si>
  <si>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</si>
  <si>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</si>
  <si>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</si>
  <si>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</si>
  <si>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</si>
  <si>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</si>
  <si>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</si>
  <si>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</si>
  <si>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</si>
  <si>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</si>
  <si>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</si>
  <si>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</si>
  <si>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</si>
  <si>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</si>
  <si>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</si>
  <si>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</si>
  <si>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</si>
  <si>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</si>
  <si>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</si>
  <si>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</si>
  <si>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</si>
  <si>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</si>
  <si>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</si>
  <si>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</si>
  <si>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</si>
  <si>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</si>
  <si>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</si>
  <si>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</si>
  <si>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</si>
  <si>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</si>
  <si>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</si>
  <si>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</si>
  <si>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</si>
  <si>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</si>
  <si>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</si>
  <si>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</si>
  <si>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</si>
  <si>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</si>
  <si>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</si>
  <si>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</si>
  <si>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</si>
  <si>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</si>
  <si>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</si>
  <si>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</si>
  <si>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</si>
  <si>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</si>
  <si>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</si>
  <si>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</si>
  <si>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</si>
  <si>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</si>
  <si>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</si>
  <si>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</si>
  <si>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</si>
  <si>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</si>
  <si>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</si>
  <si>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</si>
  <si>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</si>
  <si>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</si>
  <si>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</si>
  <si>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</si>
  <si>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</si>
  <si>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</si>
  <si>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</si>
  <si>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</si>
  <si>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</si>
  <si>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</si>
  <si>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</si>
  <si>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</si>
  <si>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</si>
  <si>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</si>
  <si>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</si>
  <si>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</si>
  <si>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</si>
  <si>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</si>
  <si>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</si>
  <si>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</si>
  <si>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</si>
  <si>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</si>
  <si>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</si>
  <si>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</si>
  <si>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</si>
  <si>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</si>
  <si>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</si>
  <si>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</si>
  <si>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</si>
  <si>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</si>
  <si>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</si>
  <si>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</si>
  <si>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</si>
  <si>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</si>
  <si>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</si>
  <si>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</si>
  <si>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</si>
  <si>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</si>
  <si>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</si>
  <si>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</si>
  <si>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</si>
  <si>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</si>
  <si>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</si>
  <si>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</si>
  <si>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</si>
  <si>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</si>
  <si>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</si>
  <si>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</si>
  <si>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</si>
  <si>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</si>
  <si>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</si>
  <si>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</si>
  <si>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</si>
  <si>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</si>
  <si>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</si>
  <si>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</si>
  <si>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</si>
  <si>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</si>
  <si>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</si>
  <si>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</si>
  <si>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</si>
  <si>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</si>
  <si>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</si>
  <si>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</si>
  <si>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</si>
  <si>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</si>
  <si>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</si>
  <si>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</si>
  <si>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</si>
  <si>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</si>
  <si>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</si>
  <si>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</si>
  <si>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</si>
  <si>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</si>
  <si>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</si>
  <si>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</si>
  <si>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</si>
  <si>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</si>
  <si>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</si>
  <si>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</si>
  <si>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</si>
  <si>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</si>
  <si>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</si>
  <si>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</si>
  <si>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</si>
  <si>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</si>
  <si>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</si>
  <si>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</si>
  <si>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</si>
  <si>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</si>
  <si>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</si>
  <si>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</si>
  <si>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</si>
  <si>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</si>
  <si>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</si>
  <si>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</si>
  <si>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</si>
  <si>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</si>
  <si>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</si>
  <si>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</si>
  <si>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</si>
  <si>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</si>
  <si>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</si>
  <si>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</si>
  <si>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</si>
  <si>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</si>
  <si>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</si>
  <si>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</si>
  <si>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</si>
  <si>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</si>
  <si>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</si>
  <si>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</si>
  <si>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</si>
  <si>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</si>
  <si>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</si>
  <si>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</si>
  <si>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</si>
  <si>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</si>
  <si>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</si>
  <si>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</si>
  <si>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</si>
  <si>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</si>
  <si>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</si>
  <si>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</si>
  <si>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</si>
  <si>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</si>
  <si>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</si>
  <si>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</si>
  <si>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</si>
  <si>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</si>
  <si>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</si>
  <si>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</si>
  <si>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</si>
  <si>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</si>
  <si>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</si>
  <si>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</si>
  <si>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</si>
  <si>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</si>
  <si>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</si>
  <si>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</si>
  <si>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</si>
  <si>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</si>
  <si>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</si>
  <si>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</si>
  <si>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</si>
  <si>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</si>
  <si>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</si>
  <si>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</si>
  <si>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</si>
  <si>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</si>
  <si>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</si>
  <si>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</si>
  <si>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</si>
  <si>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</si>
  <si>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</si>
  <si>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</si>
  <si>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</si>
  <si>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</si>
  <si>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</si>
  <si>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</si>
  <si>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</si>
  <si>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</si>
  <si>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</si>
  <si>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</si>
  <si>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</si>
  <si>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</si>
  <si>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</si>
  <si>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</si>
  <si>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</si>
  <si>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</si>
  <si>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</si>
  <si>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</si>
  <si>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</si>
  <si>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</si>
  <si>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</si>
  <si>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</si>
  <si>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</si>
  <si>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</si>
  <si>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</si>
  <si>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</si>
  <si>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</si>
  <si>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</si>
  <si>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</si>
  <si>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</si>
  <si>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</si>
  <si>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</si>
  <si>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</si>
  <si>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</si>
  <si>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</si>
  <si>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</si>
  <si>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</si>
  <si>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</si>
  <si>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</si>
  <si>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</si>
  <si>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</si>
  <si>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</si>
  <si>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</si>
  <si>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</si>
  <si>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</si>
  <si>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</si>
  <si>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</si>
  <si>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</si>
  <si>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</si>
  <si>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</si>
  <si>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</si>
  <si>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</si>
  <si>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</si>
  <si>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</si>
  <si>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</si>
  <si>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</si>
  <si>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</si>
  <si>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</si>
  <si>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</si>
  <si>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</si>
  <si>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</si>
  <si>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</si>
  <si>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</si>
  <si>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</si>
  <si>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</si>
  <si>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</si>
  <si>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</si>
  <si>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</si>
  <si>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</si>
  <si>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</si>
  <si>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</si>
  <si>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</si>
  <si>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</si>
  <si>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</si>
  <si>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</si>
  <si>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</si>
  <si>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</si>
  <si>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</si>
  <si>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</si>
  <si>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</si>
  <si>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</si>
  <si>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</si>
  <si>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</si>
  <si>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</si>
  <si>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</si>
  <si>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</si>
  <si>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</si>
  <si>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</si>
  <si>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</si>
  <si>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</si>
  <si>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</si>
  <si>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</si>
  <si>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</si>
  <si>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</si>
  <si>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</si>
  <si>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</si>
  <si>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</si>
  <si>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</si>
  <si>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</si>
  <si>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</si>
  <si>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</si>
  <si>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</si>
  <si>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</si>
  <si>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</si>
  <si>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</si>
  <si>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</si>
  <si>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</si>
  <si>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</si>
  <si>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</si>
  <si>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</si>
  <si>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</si>
  <si>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</si>
  <si>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</si>
  <si>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</si>
  <si>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</si>
  <si>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</si>
  <si>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</si>
  <si>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</si>
  <si>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</si>
  <si>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</si>
  <si>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</si>
  <si>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</si>
  <si>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</si>
  <si>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</si>
  <si>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</si>
  <si>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</si>
  <si>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</si>
  <si>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</si>
  <si>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</si>
  <si>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</si>
  <si>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</si>
  <si>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</si>
  <si>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</si>
  <si>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</si>
  <si>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</si>
  <si>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</si>
  <si>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</si>
  <si>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</si>
  <si>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</si>
  <si>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</si>
  <si>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</si>
  <si>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</si>
  <si>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</si>
  <si>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</si>
  <si>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</si>
  <si>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</si>
  <si>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</si>
  <si>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</si>
  <si>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</si>
  <si>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</si>
  <si>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</si>
  <si>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</si>
  <si>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</si>
  <si>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</si>
  <si>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</si>
  <si>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</si>
  <si>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</si>
  <si>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</si>
  <si>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</si>
  <si>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</si>
  <si>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</si>
  <si>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</si>
  <si>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</si>
  <si>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</si>
  <si>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</si>
  <si>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</si>
  <si>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</si>
  <si>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</si>
  <si>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</si>
  <si>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</si>
  <si>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</si>
  <si>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</si>
  <si>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</si>
  <si>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</si>
  <si>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</si>
  <si>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</si>
  <si>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</si>
  <si>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</si>
  <si>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</si>
  <si>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</si>
  <si>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</si>
  <si>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</si>
  <si>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</si>
  <si>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</si>
  <si>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</si>
  <si>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</si>
  <si>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</si>
  <si>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</si>
  <si>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</si>
  <si>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</si>
  <si>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</si>
  <si>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</si>
  <si>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</si>
  <si>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</si>
  <si>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</si>
  <si>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</si>
  <si>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</si>
  <si>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</si>
  <si>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</si>
  <si>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</si>
  <si>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</si>
  <si>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</si>
  <si>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</si>
  <si>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</si>
  <si>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</si>
  <si>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</si>
  <si>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</si>
  <si>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</si>
  <si>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</si>
  <si>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</si>
  <si>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</si>
  <si>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</si>
  <si>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</si>
  <si>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</si>
  <si>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</si>
  <si>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</si>
  <si>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</si>
  <si>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</si>
  <si>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</si>
  <si>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</si>
  <si>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</si>
  <si>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</si>
  <si>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</si>
  <si>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</si>
  <si>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</si>
  <si>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</si>
  <si>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</si>
  <si>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</si>
  <si>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</si>
  <si>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</si>
  <si>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</si>
  <si>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</si>
  <si>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</si>
  <si>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</si>
  <si>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</si>
  <si>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</si>
  <si>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</si>
  <si>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</si>
  <si>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</si>
  <si>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</si>
  <si>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</si>
  <si>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</si>
  <si>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</si>
  <si>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</si>
  <si>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</si>
  <si>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</si>
  <si>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</si>
  <si>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</si>
  <si>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</si>
  <si>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</si>
  <si>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</si>
  <si>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</si>
  <si>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</si>
  <si>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</si>
  <si>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</si>
  <si>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</si>
  <si>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</si>
  <si>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</si>
  <si>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</si>
  <si>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</si>
  <si>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</si>
  <si>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</si>
  <si>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2303280 UNIDADE DE SAUDE DA FAMILIA CAROLINA RAMOS</t>
  </si>
  <si>
    <t xml:space="preserve">2306344 HOSPITAL JARAGUA</t>
  </si>
  <si>
    <t xml:space="preserve">2377349 UNIDADE DE SAUDE DA FAMILIA CENTRO</t>
  </si>
  <si>
    <t xml:space="preserve">2418177 HOSPITAL SAO FRANCISCO DE ASSIS</t>
  </si>
  <si>
    <t xml:space="preserve">2504316 HOSPITAL NOSSA SENHORA DOS PRAZERES</t>
  </si>
  <si>
    <t xml:space="preserve">2641445 POLICLINICA DE REFERENCIA REGIONAL RIO DO SUL</t>
  </si>
  <si>
    <t xml:space="preserve">3590909 HOSPITAL DA VISAO</t>
  </si>
  <si>
    <t xml:space="preserve">7200625 ANGIOCLINICA</t>
  </si>
  <si>
    <t xml:space="preserve">9047581 INSTITUTO DA VISAO DE CHAPECO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</si>
  <si>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</si>
  <si>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</si>
  <si>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</si>
  <si>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</si>
  <si>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150</t>
  </si>
  <si>
    <t xml:space="preserve">Bucomax 200</t>
  </si>
  <si>
    <t xml:space="preserve">Geral   250</t>
  </si>
  <si>
    <t xml:space="preserve">Uro/Nef 250</t>
  </si>
  <si>
    <t xml:space="preserve">Vasc    300</t>
  </si>
  <si>
    <t xml:space="preserve">Orl/Cab 400</t>
  </si>
  <si>
    <t xml:space="preserve">Geral   500</t>
  </si>
  <si>
    <t xml:space="preserve">Ortop   500</t>
  </si>
  <si>
    <t xml:space="preserve">Oftalmo 300</t>
  </si>
  <si>
    <t xml:space="preserve">Ortop   400</t>
  </si>
  <si>
    <t xml:space="preserve">Orl/Cab 500</t>
  </si>
  <si>
    <t xml:space="preserve">Uro/Nef 500</t>
  </si>
  <si>
    <t xml:space="preserve">Vasc    500</t>
  </si>
  <si>
    <t xml:space="preserve">Bucomax 650</t>
  </si>
  <si>
    <t xml:space="preserve">Geral   800</t>
  </si>
  <si>
    <t xml:space="preserve">Uro/Nef1200</t>
  </si>
  <si>
    <t xml:space="preserve">Oftalmo1254,56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</si>
  <si>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</si>
  <si>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</si>
  <si>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</si>
  <si>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</si>
  <si>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AMBULATORIAL</t>
  </si>
  <si>
    <t xml:space="preserve">Geral</t>
  </si>
  <si>
    <t xml:space="preserve">PPI</t>
  </si>
  <si>
    <t xml:space="preserve">Faixa Estadual A</t>
  </si>
  <si>
    <t xml:space="preserve">Faixa Estadual B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</si>
  <si>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</si>
  <si>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</si>
  <si>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</si>
  <si>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</si>
  <si>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</si>
  <si>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</si>
  <si>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Programa Estadual de Redução das Filas de Cirurgias Eletivas – Gestão Plena – Competência Janeiro / 2023 – AMBULATORIAL</t>
  </si>
  <si>
    <t xml:space="preserve">Faixa Estadual</t>
  </si>
  <si>
    <t xml:space="preserve">Encontro de Contas Programa Estadual de Redução das Filas de Cirurgias Eletivas – Gestão Plena – Competência Janeiro / 2023 – AMBULATORIAL</t>
  </si>
  <si>
    <t xml:space="preserve">*Os dados podem sofrer alterações. Dados extraidos das bases SIA DATASUS/MS em 20 de Junho de 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</si>
</sst>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129960</xdr:colOff>
      <xdr:row>71</xdr:row>
      <xdr:rowOff>154440</xdr:rowOff>
    </xdr:from>
    <xdr:to>
      <xdr:col>29</xdr:col>
      <xdr:colOff>739800</xdr:colOff>
      <xdr:row>99</xdr:row>
      <xdr:rowOff>6120</xdr:rowOff>
    </xdr:to>
    <xdr:pic>
      <xdr:nvPicPr>
        <xdr:cNvPr id="0" name="Figura 2" descr=""/>
        <xdr:cNvPicPr/>
      </xdr:nvPicPr>
      <xdr:blipFill>
        <a:blip r:embed="rId1"/>
        <a:srcRect l="21059" t="26023" r="21246" b="23710"/>
        <a:stretch/>
      </xdr:blipFill>
      <xdr:spPr>
        <a:xfrm>
          <a:off x="26713440" y="11696040"/>
          <a:ext cx="9788040" cy="4403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17896" colorId="64" zoomScale="90" zoomScaleNormal="90" zoomScalePageLayoutView="100" workbookViewId="0">
      <selection pane="topLeft" activeCell="C17920" activeCellId="0" sqref="C17920"/>
    </sheetView>
  </sheetViews>
  <sheetFormatPr defaultColWidth="8.85937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2" activeCellId="0" sqref="A2"/>
    </sheetView>
  </sheetViews>
  <sheetFormatPr defaultColWidth="11.83984375" defaultRowHeight="12.8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1.98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B1" s="0" t="s">
        <v>18387</v>
      </c>
      <c r="C1" s="0" t="s">
        <v>18388</v>
      </c>
      <c r="D1" s="11" t="s">
        <v>18389</v>
      </c>
      <c r="E1" s="0" t="s">
        <v>2</v>
      </c>
    </row>
    <row r="2" customFormat="false" ht="12.8" hidden="false" customHeight="false" outlineLevel="0" collapsed="false">
      <c r="A2" s="12" t="str">
        <f aca="false">LEFT(B2,7)</f>
        <v>0019259</v>
      </c>
      <c r="B2" s="0" t="s">
        <v>11565</v>
      </c>
      <c r="C2" s="0" t="n">
        <v>124</v>
      </c>
      <c r="D2" s="11" t="n">
        <v>41500.14</v>
      </c>
      <c r="E2" s="0" t="e">
        <f aca="false">VLOOKUP(A2,bsia,3,0)</f>
        <v>#N/A</v>
      </c>
    </row>
    <row r="3" customFormat="false" ht="12.8" hidden="false" customHeight="false" outlineLevel="0" collapsed="false">
      <c r="A3" s="12" t="str">
        <f aca="false">LEFT(B3,7)</f>
        <v>0610062</v>
      </c>
      <c r="B3" s="0" t="s">
        <v>7354</v>
      </c>
      <c r="C3" s="0" t="n">
        <v>26</v>
      </c>
      <c r="D3" s="11" t="n">
        <v>20061.6</v>
      </c>
      <c r="E3" s="0" t="e">
        <f aca="false">VLOOKUP(A3,bsia,3,0)</f>
        <v>#N/A</v>
      </c>
    </row>
    <row r="4" customFormat="false" ht="12.8" hidden="false" customHeight="false" outlineLevel="0" collapsed="false">
      <c r="A4" s="12" t="str">
        <f aca="false">LEFT(B4,7)</f>
        <v>0875740</v>
      </c>
      <c r="B4" s="0" t="s">
        <v>18280</v>
      </c>
      <c r="C4" s="0" t="n">
        <v>20</v>
      </c>
      <c r="D4" s="11" t="n">
        <v>6015.6</v>
      </c>
      <c r="E4" s="0" t="e">
        <f aca="false">VLOOKUP(A4,bsia,3,0)</f>
        <v>#N/A</v>
      </c>
    </row>
    <row r="5" customFormat="false" ht="12.8" hidden="false" customHeight="false" outlineLevel="0" collapsed="false">
      <c r="A5" s="12" t="str">
        <f aca="false">LEFT(B5,7)</f>
        <v>2299879</v>
      </c>
      <c r="B5" s="0" t="s">
        <v>257</v>
      </c>
      <c r="C5" s="0" t="n">
        <v>1</v>
      </c>
      <c r="D5" s="11" t="n">
        <v>0</v>
      </c>
      <c r="E5" s="0" t="str">
        <f aca="false">VLOOKUP(A5,bsia,3,0)</f>
        <v>421565 Santa Rosa do Sul</v>
      </c>
    </row>
    <row r="6" customFormat="false" ht="12.8" hidden="false" customHeight="false" outlineLevel="0" collapsed="false">
      <c r="A6" s="12" t="str">
        <f aca="false">LEFT(B6,7)</f>
        <v>2303280</v>
      </c>
      <c r="B6" s="0" t="s">
        <v>18390</v>
      </c>
      <c r="C6" s="0" t="n">
        <v>1</v>
      </c>
      <c r="D6" s="11" t="n">
        <v>21.64</v>
      </c>
      <c r="E6" s="0" t="str">
        <f aca="false">VLOOKUP(A6,bsia,3,0)</f>
        <v>421350 Porto Belo</v>
      </c>
    </row>
    <row r="7" customFormat="false" ht="12.8" hidden="false" customHeight="false" outlineLevel="0" collapsed="false">
      <c r="A7" s="12" t="str">
        <f aca="false">LEFT(B7,7)</f>
        <v>2303892</v>
      </c>
      <c r="B7" s="0" t="s">
        <v>7372</v>
      </c>
      <c r="C7" s="0" t="n">
        <v>32</v>
      </c>
      <c r="D7" s="11" t="n">
        <v>1490.1</v>
      </c>
      <c r="E7" s="0" t="str">
        <f aca="false">VLOOKUP(A7,bsia,3,0)</f>
        <v>420430 Concórdia</v>
      </c>
    </row>
    <row r="8" customFormat="false" ht="12.8" hidden="false" customHeight="false" outlineLevel="0" collapsed="false">
      <c r="A8" s="12" t="str">
        <f aca="false">LEFT(B8,7)</f>
        <v>2303957</v>
      </c>
      <c r="B8" s="0" t="s">
        <v>7374</v>
      </c>
      <c r="C8" s="0" t="n">
        <v>1</v>
      </c>
      <c r="D8" s="11" t="n">
        <v>21.64</v>
      </c>
      <c r="E8" s="0" t="str">
        <f aca="false">VLOOKUP(A8,bsia,3,0)</f>
        <v>420430 Concórdia</v>
      </c>
    </row>
    <row r="9" customFormat="false" ht="12.8" hidden="false" customHeight="false" outlineLevel="0" collapsed="false">
      <c r="A9" s="12" t="str">
        <f aca="false">LEFT(B9,7)</f>
        <v>2305658</v>
      </c>
      <c r="B9" s="0" t="s">
        <v>243</v>
      </c>
      <c r="C9" s="0" t="n">
        <v>1</v>
      </c>
      <c r="D9" s="11" t="n">
        <v>26.42</v>
      </c>
      <c r="E9" s="0" t="str">
        <f aca="false">VLOOKUP(A9,bsia,3,0)</f>
        <v>421380 Praia Grande</v>
      </c>
    </row>
    <row r="10" customFormat="false" ht="12.8" hidden="false" customHeight="false" outlineLevel="0" collapsed="false">
      <c r="A10" s="12" t="str">
        <f aca="false">LEFT(B10,7)</f>
        <v>2306344</v>
      </c>
      <c r="B10" s="0" t="s">
        <v>18391</v>
      </c>
      <c r="C10" s="0" t="n">
        <v>171</v>
      </c>
      <c r="D10" s="11" t="n">
        <v>125822.94</v>
      </c>
      <c r="E10" s="0" t="str">
        <f aca="false">VLOOKUP(A10,bsia,3,0)</f>
        <v>420890 Jaraguá do Sul</v>
      </c>
    </row>
    <row r="11" customFormat="false" ht="12.8" hidden="false" customHeight="false" outlineLevel="0" collapsed="false">
      <c r="A11" s="12" t="str">
        <f aca="false">LEFT(B11,7)</f>
        <v>2335026</v>
      </c>
      <c r="B11" s="0" t="s">
        <v>13764</v>
      </c>
      <c r="C11" s="0" t="n">
        <v>23</v>
      </c>
      <c r="D11" s="11" t="n">
        <v>6917.94</v>
      </c>
      <c r="E11" s="0" t="str">
        <f aca="false">VLOOKUP(A11,bsia,3,0)</f>
        <v>420200 Balneário Camboriú</v>
      </c>
    </row>
    <row r="12" customFormat="false" ht="12.8" hidden="false" customHeight="false" outlineLevel="0" collapsed="false">
      <c r="A12" s="12" t="str">
        <f aca="false">LEFT(B12,7)</f>
        <v>2377349</v>
      </c>
      <c r="B12" s="0" t="s">
        <v>18392</v>
      </c>
      <c r="C12" s="0" t="n">
        <v>1</v>
      </c>
      <c r="D12" s="11" t="n">
        <v>0</v>
      </c>
      <c r="E12" s="0" t="str">
        <f aca="false">VLOOKUP(A12,bsia,3,0)</f>
        <v>421940 Witmarsum</v>
      </c>
    </row>
    <row r="13" customFormat="false" ht="12.8" hidden="false" customHeight="false" outlineLevel="0" collapsed="false">
      <c r="A13" s="12" t="str">
        <f aca="false">LEFT(B13,7)</f>
        <v>2377810</v>
      </c>
      <c r="B13" s="0" t="s">
        <v>15555</v>
      </c>
      <c r="C13" s="0" t="n">
        <v>1</v>
      </c>
      <c r="D13" s="11" t="n">
        <v>35.2</v>
      </c>
      <c r="E13" s="0" t="str">
        <f aca="false">VLOOKUP(A13,bsia,3,0)</f>
        <v>420850 Ituporanga</v>
      </c>
    </row>
    <row r="14" customFormat="false" ht="12.8" hidden="false" customHeight="false" outlineLevel="0" collapsed="false">
      <c r="A14" s="12" t="str">
        <f aca="false">LEFT(B14,7)</f>
        <v>2418177</v>
      </c>
      <c r="B14" s="0" t="s">
        <v>18393</v>
      </c>
      <c r="C14" s="0" t="n">
        <v>125</v>
      </c>
      <c r="D14" s="11" t="n">
        <v>89858.52</v>
      </c>
      <c r="E14" s="0" t="str">
        <f aca="false">VLOOKUP(A14,bsia,3,0)</f>
        <v>421570 Santo Amaro da Imperatriz</v>
      </c>
    </row>
    <row r="15" customFormat="false" ht="12.8" hidden="false" customHeight="false" outlineLevel="0" collapsed="false">
      <c r="A15" s="12" t="str">
        <f aca="false">LEFT(B15,7)</f>
        <v>2418967</v>
      </c>
      <c r="B15" s="0" t="s">
        <v>13342</v>
      </c>
      <c r="C15" s="0" t="n">
        <v>6</v>
      </c>
      <c r="D15" s="11" t="n">
        <v>1804.68</v>
      </c>
      <c r="E15" s="0" t="str">
        <f aca="false">VLOOKUP(A15,bsia,3,0)</f>
        <v>421630 São João Batista</v>
      </c>
    </row>
    <row r="16" customFormat="false" ht="12.8" hidden="false" customHeight="false" outlineLevel="0" collapsed="false">
      <c r="A16" s="12" t="str">
        <f aca="false">LEFT(B16,7)</f>
        <v>2419653</v>
      </c>
      <c r="B16" s="0" t="s">
        <v>1401</v>
      </c>
      <c r="C16" s="0" t="n">
        <v>2</v>
      </c>
      <c r="D16" s="11" t="n">
        <v>56.84</v>
      </c>
      <c r="E16" s="0" t="str">
        <f aca="false">VLOOKUP(A16,bsia,3,0)</f>
        <v>421900 Urussanga</v>
      </c>
    </row>
    <row r="17" customFormat="false" ht="12.8" hidden="false" customHeight="false" outlineLevel="0" collapsed="false">
      <c r="A17" s="12" t="str">
        <f aca="false">LEFT(B17,7)</f>
        <v>2436469</v>
      </c>
      <c r="B17" s="0" t="s">
        <v>3258</v>
      </c>
      <c r="C17" s="0" t="n">
        <v>41</v>
      </c>
      <c r="D17" s="11" t="n">
        <v>1181.08</v>
      </c>
      <c r="E17" s="0" t="str">
        <f aca="false">VLOOKUP(A17,bsia,3,0)</f>
        <v>420910 Joinville</v>
      </c>
    </row>
    <row r="18" customFormat="false" ht="12.8" hidden="false" customHeight="false" outlineLevel="0" collapsed="false">
      <c r="A18" s="12" t="str">
        <f aca="false">LEFT(B18,7)</f>
        <v>2491079</v>
      </c>
      <c r="B18" s="0" t="s">
        <v>4913</v>
      </c>
      <c r="C18" s="0" t="n">
        <v>1</v>
      </c>
      <c r="D18" s="11" t="n">
        <v>28.42</v>
      </c>
      <c r="E18" s="0" t="str">
        <f aca="false">VLOOKUP(A18,bsia,3,0)</f>
        <v>420380 Canoinhas</v>
      </c>
    </row>
    <row r="19" customFormat="false" ht="12.8" hidden="false" customHeight="false" outlineLevel="0" collapsed="false">
      <c r="A19" s="12" t="str">
        <f aca="false">LEFT(B19,7)</f>
        <v>2504316</v>
      </c>
      <c r="B19" s="0" t="s">
        <v>18394</v>
      </c>
      <c r="C19" s="0" t="n">
        <v>13</v>
      </c>
      <c r="D19" s="11" t="n">
        <v>369.46</v>
      </c>
      <c r="E19" s="0" t="str">
        <f aca="false">VLOOKUP(A19,bsia,3,0)</f>
        <v>420930 Lages</v>
      </c>
    </row>
    <row r="20" customFormat="false" ht="12.8" hidden="false" customHeight="false" outlineLevel="0" collapsed="false">
      <c r="A20" s="12" t="str">
        <f aca="false">LEFT(B20,7)</f>
        <v>2504324</v>
      </c>
      <c r="B20" s="0" t="s">
        <v>8036</v>
      </c>
      <c r="C20" s="0" t="n">
        <v>1</v>
      </c>
      <c r="D20" s="11" t="n">
        <v>26.42</v>
      </c>
      <c r="E20" s="0" t="str">
        <f aca="false">VLOOKUP(A20,bsia,3,0)</f>
        <v>420930 Lages</v>
      </c>
    </row>
    <row r="21" customFormat="false" ht="12.8" hidden="false" customHeight="false" outlineLevel="0" collapsed="false">
      <c r="A21" s="12" t="str">
        <f aca="false">LEFT(B21,7)</f>
        <v>2504332</v>
      </c>
      <c r="B21" s="0" t="s">
        <v>8037</v>
      </c>
      <c r="C21" s="0" t="n">
        <v>6</v>
      </c>
      <c r="D21" s="11" t="n">
        <v>124.44</v>
      </c>
      <c r="E21" s="0" t="str">
        <f aca="false">VLOOKUP(A21,bsia,3,0)</f>
        <v>420930 Lages</v>
      </c>
    </row>
    <row r="22" customFormat="false" ht="12.8" hidden="false" customHeight="false" outlineLevel="0" collapsed="false">
      <c r="A22" s="12" t="str">
        <f aca="false">LEFT(B22,7)</f>
        <v>2514079</v>
      </c>
      <c r="B22" s="0" t="s">
        <v>14070</v>
      </c>
      <c r="C22" s="0" t="n">
        <v>2</v>
      </c>
      <c r="D22" s="11" t="n">
        <v>61.44</v>
      </c>
      <c r="E22" s="0" t="str">
        <f aca="false">VLOOKUP(A22,bsia,3,0)</f>
        <v>420820 Itajaí</v>
      </c>
    </row>
    <row r="23" customFormat="false" ht="12.8" hidden="false" customHeight="false" outlineLevel="0" collapsed="false">
      <c r="A23" s="12" t="str">
        <f aca="false">LEFT(B23,7)</f>
        <v>2521296</v>
      </c>
      <c r="B23" s="0" t="s">
        <v>3317</v>
      </c>
      <c r="C23" s="0" t="n">
        <v>116</v>
      </c>
      <c r="D23" s="11" t="n">
        <v>40290.73</v>
      </c>
      <c r="E23" s="0" t="str">
        <f aca="false">VLOOKUP(A23,bsia,3,0)</f>
        <v>420910 Joinville</v>
      </c>
    </row>
    <row r="24" customFormat="false" ht="12.8" hidden="false" customHeight="false" outlineLevel="0" collapsed="false">
      <c r="A24" s="12" t="str">
        <f aca="false">LEFT(B24,7)</f>
        <v>2521458</v>
      </c>
      <c r="B24" s="0" t="s">
        <v>3329</v>
      </c>
      <c r="C24" s="0" t="n">
        <v>1</v>
      </c>
      <c r="D24" s="11" t="n">
        <v>771.6</v>
      </c>
      <c r="E24" s="0" t="str">
        <f aca="false">VLOOKUP(A24,bsia,3,0)</f>
        <v>420910 Joinville</v>
      </c>
    </row>
    <row r="25" customFormat="false" ht="12.8" hidden="false" customHeight="false" outlineLevel="0" collapsed="false">
      <c r="A25" s="12" t="str">
        <f aca="false">LEFT(B25,7)</f>
        <v>2521792</v>
      </c>
      <c r="B25" s="0" t="s">
        <v>5560</v>
      </c>
      <c r="C25" s="0" t="n">
        <v>11</v>
      </c>
      <c r="D25" s="11" t="n">
        <v>3226.22</v>
      </c>
      <c r="E25" s="0" t="str">
        <f aca="false">VLOOKUP(A25,bsia,3,0)</f>
        <v>421580 São Bento do Sul</v>
      </c>
    </row>
    <row r="26" customFormat="false" ht="12.8" hidden="false" customHeight="false" outlineLevel="0" collapsed="false">
      <c r="A26" s="12" t="str">
        <f aca="false">LEFT(B26,7)</f>
        <v>2522209</v>
      </c>
      <c r="B26" s="0" t="s">
        <v>16351</v>
      </c>
      <c r="C26" s="0" t="n">
        <v>32</v>
      </c>
      <c r="D26" s="11" t="n">
        <v>24223.32</v>
      </c>
      <c r="E26" s="0" t="str">
        <f aca="false">VLOOKUP(A26,bsia,3,0)</f>
        <v>420240 Blumenau</v>
      </c>
    </row>
    <row r="27" customFormat="false" ht="12.8" hidden="false" customHeight="false" outlineLevel="0" collapsed="false">
      <c r="A27" s="12" t="str">
        <f aca="false">LEFT(B27,7)</f>
        <v>2522411</v>
      </c>
      <c r="B27" s="0" t="s">
        <v>17406</v>
      </c>
      <c r="C27" s="0" t="n">
        <v>24</v>
      </c>
      <c r="D27" s="11" t="n">
        <v>682.08</v>
      </c>
      <c r="E27" s="0" t="str">
        <f aca="false">VLOOKUP(A27,bsia,3,0)</f>
        <v>420290 Brusque</v>
      </c>
    </row>
    <row r="28" customFormat="false" ht="12.8" hidden="false" customHeight="false" outlineLevel="0" collapsed="false">
      <c r="A28" s="12" t="str">
        <f aca="false">LEFT(B28,7)</f>
        <v>2522489</v>
      </c>
      <c r="B28" s="0" t="s">
        <v>17409</v>
      </c>
      <c r="C28" s="0" t="n">
        <v>49</v>
      </c>
      <c r="D28" s="11" t="n">
        <v>29804.46</v>
      </c>
      <c r="E28" s="0" t="str">
        <f aca="false">VLOOKUP(A28,bsia,3,0)</f>
        <v>420290 Brusque</v>
      </c>
    </row>
    <row r="29" customFormat="false" ht="12.8" hidden="false" customHeight="false" outlineLevel="0" collapsed="false">
      <c r="A29" s="12" t="str">
        <f aca="false">LEFT(B29,7)</f>
        <v>2522691</v>
      </c>
      <c r="B29" s="0" t="s">
        <v>14091</v>
      </c>
      <c r="C29" s="0" t="n">
        <v>133</v>
      </c>
      <c r="D29" s="11" t="n">
        <v>48289.55</v>
      </c>
      <c r="E29" s="0" t="str">
        <f aca="false">VLOOKUP(A29,bsia,3,0)</f>
        <v>420820 Itajaí</v>
      </c>
    </row>
    <row r="30" customFormat="false" ht="12.8" hidden="false" customHeight="false" outlineLevel="0" collapsed="false">
      <c r="A30" s="12" t="str">
        <f aca="false">LEFT(B30,7)</f>
        <v>2537788</v>
      </c>
      <c r="B30" s="0" t="s">
        <v>9632</v>
      </c>
      <c r="C30" s="0" t="n">
        <v>54</v>
      </c>
      <c r="D30" s="11" t="n">
        <v>1534.68</v>
      </c>
      <c r="E30" s="0" t="str">
        <f aca="false">VLOOKUP(A30,bsia,3,0)</f>
        <v>420420 Chapecó</v>
      </c>
    </row>
    <row r="31" customFormat="false" ht="12.8" hidden="false" customHeight="false" outlineLevel="0" collapsed="false">
      <c r="A31" s="12" t="str">
        <f aca="false">LEFT(B31,7)</f>
        <v>2558017</v>
      </c>
      <c r="B31" s="0" t="s">
        <v>1807</v>
      </c>
      <c r="C31" s="0" t="n">
        <v>3</v>
      </c>
      <c r="D31" s="11" t="n">
        <v>85.26</v>
      </c>
      <c r="E31" s="0" t="str">
        <f aca="false">VLOOKUP(A31,bsia,3,0)</f>
        <v>420940 Laguna</v>
      </c>
    </row>
    <row r="32" customFormat="false" ht="12.8" hidden="false" customHeight="false" outlineLevel="0" collapsed="false">
      <c r="A32" s="12" t="str">
        <f aca="false">LEFT(B32,7)</f>
        <v>2558246</v>
      </c>
      <c r="B32" s="0" t="s">
        <v>16377</v>
      </c>
      <c r="C32" s="0" t="n">
        <v>1</v>
      </c>
      <c r="D32" s="11" t="n">
        <v>28.42</v>
      </c>
      <c r="E32" s="0" t="str">
        <f aca="false">VLOOKUP(A32,bsia,3,0)</f>
        <v>420240 Blumenau</v>
      </c>
    </row>
    <row r="33" customFormat="false" ht="12.8" hidden="false" customHeight="false" outlineLevel="0" collapsed="false">
      <c r="A33" s="12" t="str">
        <f aca="false">LEFT(B33,7)</f>
        <v>2568713</v>
      </c>
      <c r="B33" s="0" t="s">
        <v>15780</v>
      </c>
      <c r="C33" s="0" t="n">
        <v>22</v>
      </c>
      <c r="D33" s="11" t="n">
        <v>625.24</v>
      </c>
      <c r="E33" s="0" t="str">
        <f aca="false">VLOOKUP(A33,bsia,3,0)</f>
        <v>421480 Rio do Sul</v>
      </c>
    </row>
    <row r="34" customFormat="false" ht="12.8" hidden="false" customHeight="false" outlineLevel="0" collapsed="false">
      <c r="A34" s="12" t="str">
        <f aca="false">LEFT(B34,7)</f>
        <v>2641445</v>
      </c>
      <c r="B34" s="0" t="s">
        <v>18395</v>
      </c>
      <c r="C34" s="0" t="n">
        <v>6</v>
      </c>
      <c r="D34" s="11" t="n">
        <v>1804.68</v>
      </c>
      <c r="E34" s="0" t="str">
        <f aca="false">VLOOKUP(A34,bsia,3,0)</f>
        <v>421480 Rio do Sul</v>
      </c>
    </row>
    <row r="35" customFormat="false" ht="12.8" hidden="false" customHeight="false" outlineLevel="0" collapsed="false">
      <c r="A35" s="12" t="str">
        <f aca="false">LEFT(B35,7)</f>
        <v>2647435</v>
      </c>
      <c r="B35" s="0" t="s">
        <v>583</v>
      </c>
      <c r="C35" s="0" t="n">
        <v>1</v>
      </c>
      <c r="D35" s="11" t="n">
        <v>26.42</v>
      </c>
      <c r="E35" s="0" t="str">
        <f aca="false">VLOOKUP(A35,bsia,3,0)</f>
        <v>420460 Criciúma</v>
      </c>
    </row>
    <row r="36" customFormat="false" ht="12.8" hidden="false" customHeight="false" outlineLevel="0" collapsed="false">
      <c r="A36" s="12" t="str">
        <f aca="false">LEFT(B36,7)</f>
        <v>2758164</v>
      </c>
      <c r="B36" s="0" t="s">
        <v>590</v>
      </c>
      <c r="C36" s="0" t="n">
        <v>45</v>
      </c>
      <c r="D36" s="11" t="n">
        <v>9820.86</v>
      </c>
      <c r="E36" s="0" t="str">
        <f aca="false">VLOOKUP(A36,bsia,3,0)</f>
        <v>420460 Criciúma</v>
      </c>
    </row>
    <row r="37" customFormat="false" ht="12.8" hidden="false" customHeight="false" outlineLevel="0" collapsed="false">
      <c r="A37" s="12" t="str">
        <f aca="false">LEFT(B37,7)</f>
        <v>2778831</v>
      </c>
      <c r="B37" s="0" t="s">
        <v>13092</v>
      </c>
      <c r="C37" s="0" t="n">
        <v>50</v>
      </c>
      <c r="D37" s="11" t="n">
        <v>38580</v>
      </c>
      <c r="E37" s="0" t="str">
        <f aca="false">VLOOKUP(A37,bsia,3,0)</f>
        <v>421150 Nova Trento</v>
      </c>
    </row>
    <row r="38" customFormat="false" ht="12.8" hidden="false" customHeight="false" outlineLevel="0" collapsed="false">
      <c r="A38" s="12" t="str">
        <f aca="false">LEFT(B38,7)</f>
        <v>3123251</v>
      </c>
      <c r="B38" s="0" t="s">
        <v>16397</v>
      </c>
      <c r="C38" s="0" t="n">
        <v>94</v>
      </c>
      <c r="D38" s="11" t="n">
        <v>39408.79</v>
      </c>
      <c r="E38" s="0" t="str">
        <f aca="false">VLOOKUP(A38,bsia,3,0)</f>
        <v>420240 Blumenau</v>
      </c>
    </row>
    <row r="39" customFormat="false" ht="12.8" hidden="false" customHeight="false" outlineLevel="0" collapsed="false">
      <c r="A39" s="12" t="str">
        <f aca="false">LEFT(B39,7)</f>
        <v>3180948</v>
      </c>
      <c r="B39" s="0" t="s">
        <v>16427</v>
      </c>
      <c r="C39" s="0" t="n">
        <v>20</v>
      </c>
      <c r="D39" s="11" t="n">
        <v>2255.4</v>
      </c>
      <c r="E39" s="0" t="str">
        <f aca="false">VLOOKUP(A39,bsia,3,0)</f>
        <v>420240 Blumenau</v>
      </c>
    </row>
    <row r="40" customFormat="false" ht="12.8" hidden="false" customHeight="false" outlineLevel="0" collapsed="false">
      <c r="A40" s="12" t="str">
        <f aca="false">LEFT(B40,7)</f>
        <v>3181308</v>
      </c>
      <c r="B40" s="0" t="s">
        <v>16436</v>
      </c>
      <c r="C40" s="0" t="n">
        <v>8</v>
      </c>
      <c r="D40" s="11" t="n">
        <v>4840.4</v>
      </c>
      <c r="E40" s="0" t="str">
        <f aca="false">VLOOKUP(A40,bsia,3,0)</f>
        <v>420240 Blumenau</v>
      </c>
    </row>
    <row r="41" customFormat="false" ht="12.8" hidden="false" customHeight="false" outlineLevel="0" collapsed="false">
      <c r="A41" s="12" t="str">
        <f aca="false">LEFT(B41,7)</f>
        <v>3321452</v>
      </c>
      <c r="B41" s="0" t="s">
        <v>11720</v>
      </c>
      <c r="C41" s="0" t="n">
        <v>21</v>
      </c>
      <c r="D41" s="11" t="n">
        <v>7075.12</v>
      </c>
      <c r="E41" s="0" t="str">
        <f aca="false">VLOOKUP(A41,bsia,3,0)</f>
        <v>420540 Florianópolis</v>
      </c>
    </row>
    <row r="42" customFormat="false" ht="12.8" hidden="false" customHeight="false" outlineLevel="0" collapsed="false">
      <c r="A42" s="12" t="str">
        <f aca="false">LEFT(B42,7)</f>
        <v>3590909</v>
      </c>
      <c r="B42" s="0" t="s">
        <v>18396</v>
      </c>
      <c r="C42" s="0" t="n">
        <v>53</v>
      </c>
      <c r="D42" s="11" t="n">
        <v>5723.97</v>
      </c>
      <c r="E42" s="0" t="str">
        <f aca="false">VLOOKUP(A42,bsia,3,0)</f>
        <v>420930 Lages</v>
      </c>
    </row>
    <row r="43" customFormat="false" ht="12.8" hidden="false" customHeight="false" outlineLevel="0" collapsed="false">
      <c r="A43" s="12" t="str">
        <f aca="false">LEFT(B43,7)</f>
        <v>3600238</v>
      </c>
      <c r="B43" s="0" t="s">
        <v>628</v>
      </c>
      <c r="C43" s="0" t="n">
        <v>1</v>
      </c>
      <c r="D43" s="11" t="n">
        <v>21.64</v>
      </c>
      <c r="E43" s="0" t="str">
        <f aca="false">VLOOKUP(A43,bsia,3,0)</f>
        <v>420460 Criciúma</v>
      </c>
    </row>
    <row r="44" customFormat="false" ht="12.8" hidden="false" customHeight="false" outlineLevel="0" collapsed="false">
      <c r="A44" s="12" t="str">
        <f aca="false">LEFT(B44,7)</f>
        <v>3799352</v>
      </c>
      <c r="B44" s="0" t="s">
        <v>9897</v>
      </c>
      <c r="C44" s="0" t="n">
        <v>54</v>
      </c>
      <c r="D44" s="11" t="n">
        <v>27805.17</v>
      </c>
      <c r="E44" s="0" t="str">
        <f aca="false">VLOOKUP(A44,bsia,3,0)</f>
        <v>420420 Chapecó</v>
      </c>
    </row>
    <row r="45" customFormat="false" ht="12.8" hidden="false" customHeight="false" outlineLevel="0" collapsed="false">
      <c r="A45" s="12" t="str">
        <f aca="false">LEFT(B45,7)</f>
        <v>5195756</v>
      </c>
      <c r="B45" s="0" t="s">
        <v>3854</v>
      </c>
      <c r="C45" s="0" t="n">
        <v>24</v>
      </c>
      <c r="D45" s="11" t="n">
        <v>6645.58</v>
      </c>
      <c r="E45" s="0" t="str">
        <f aca="false">VLOOKUP(A45,bsia,3,0)</f>
        <v>420910 Joinville</v>
      </c>
    </row>
    <row r="46" customFormat="false" ht="12.8" hidden="false" customHeight="false" outlineLevel="0" collapsed="false">
      <c r="A46" s="12" t="str">
        <f aca="false">LEFT(B46,7)</f>
        <v>5431212</v>
      </c>
      <c r="B46" s="0" t="s">
        <v>9960</v>
      </c>
      <c r="C46" s="0" t="n">
        <v>6</v>
      </c>
      <c r="D46" s="11" t="n">
        <v>1814.82</v>
      </c>
      <c r="E46" s="0" t="str">
        <f aca="false">VLOOKUP(A46,bsia,3,0)</f>
        <v>420420 Chapecó</v>
      </c>
    </row>
    <row r="47" customFormat="false" ht="12.8" hidden="false" customHeight="false" outlineLevel="0" collapsed="false">
      <c r="A47" s="12" t="str">
        <f aca="false">LEFT(B47,7)</f>
        <v>5458471</v>
      </c>
      <c r="B47" s="0" t="s">
        <v>15902</v>
      </c>
      <c r="C47" s="0" t="n">
        <v>27</v>
      </c>
      <c r="D47" s="11" t="n">
        <v>18900.24</v>
      </c>
      <c r="E47" s="0" t="str">
        <f aca="false">VLOOKUP(A47,bsia,3,0)</f>
        <v>421480 Rio do Sul</v>
      </c>
    </row>
    <row r="48" customFormat="false" ht="12.8" hidden="false" customHeight="false" outlineLevel="0" collapsed="false">
      <c r="A48" s="12" t="str">
        <f aca="false">LEFT(B48,7)</f>
        <v>6048692</v>
      </c>
      <c r="B48" s="0" t="s">
        <v>4049</v>
      </c>
      <c r="C48" s="0" t="n">
        <v>1</v>
      </c>
      <c r="D48" s="11" t="n">
        <v>28.42</v>
      </c>
      <c r="E48" s="0" t="str">
        <f aca="false">VLOOKUP(A48,bsia,3,0)</f>
        <v>420910 Joinville</v>
      </c>
    </row>
    <row r="49" customFormat="false" ht="12.8" hidden="false" customHeight="false" outlineLevel="0" collapsed="false">
      <c r="A49" s="12" t="str">
        <f aca="false">LEFT(B49,7)</f>
        <v>6292224</v>
      </c>
      <c r="B49" s="0" t="s">
        <v>12263</v>
      </c>
      <c r="C49" s="0" t="n">
        <v>95</v>
      </c>
      <c r="D49" s="11" t="n">
        <v>59722.47</v>
      </c>
      <c r="E49" s="0" t="str">
        <f aca="false">VLOOKUP(A49,bsia,3,0)</f>
        <v>420540 Florianópolis</v>
      </c>
    </row>
    <row r="50" customFormat="false" ht="12.8" hidden="false" customHeight="false" outlineLevel="0" collapsed="false">
      <c r="A50" s="12" t="str">
        <f aca="false">LEFT(B50,7)</f>
        <v>6567274</v>
      </c>
      <c r="B50" s="0" t="s">
        <v>799</v>
      </c>
      <c r="C50" s="0" t="n">
        <v>122</v>
      </c>
      <c r="D50" s="11" t="n">
        <v>78981.6</v>
      </c>
      <c r="E50" s="0" t="str">
        <f aca="false">VLOOKUP(A50,bsia,3,0)</f>
        <v>420460 Criciúma</v>
      </c>
    </row>
    <row r="51" customFormat="false" ht="12.8" hidden="false" customHeight="false" outlineLevel="0" collapsed="false">
      <c r="A51" s="12" t="str">
        <f aca="false">LEFT(B51,7)</f>
        <v>6854729</v>
      </c>
      <c r="B51" s="0" t="s">
        <v>13831</v>
      </c>
      <c r="C51" s="0" t="n">
        <v>25</v>
      </c>
      <c r="D51" s="11" t="n">
        <v>710.5</v>
      </c>
      <c r="E51" s="0" t="str">
        <f aca="false">VLOOKUP(A51,bsia,3,0)</f>
        <v>420200 Balneário Camboriú</v>
      </c>
    </row>
    <row r="52" customFormat="false" ht="12.8" hidden="false" customHeight="false" outlineLevel="0" collapsed="false">
      <c r="A52" s="12" t="str">
        <f aca="false">LEFT(B52,7)</f>
        <v>7200625</v>
      </c>
      <c r="B52" s="0" t="s">
        <v>18397</v>
      </c>
      <c r="C52" s="0" t="n">
        <v>2</v>
      </c>
      <c r="D52" s="11" t="n">
        <v>693.4</v>
      </c>
      <c r="E52" s="0" t="str">
        <f aca="false">VLOOKUP(A52,bsia,3,0)</f>
        <v>420420 Chapecó</v>
      </c>
    </row>
    <row r="53" customFormat="false" ht="12.8" hidden="false" customHeight="false" outlineLevel="0" collapsed="false">
      <c r="A53" s="12" t="str">
        <f aca="false">LEFT(B53,7)</f>
        <v>7270143</v>
      </c>
      <c r="B53" s="0" t="s">
        <v>13735</v>
      </c>
      <c r="C53" s="0" t="n">
        <v>1</v>
      </c>
      <c r="D53" s="11" t="n">
        <v>150</v>
      </c>
      <c r="E53" s="0" t="str">
        <f aca="false">VLOOKUP(A53,bsia,3,0)</f>
        <v>421800 Tijucas</v>
      </c>
    </row>
    <row r="54" customFormat="false" ht="12.8" hidden="false" customHeight="false" outlineLevel="0" collapsed="false">
      <c r="A54" s="12" t="str">
        <f aca="false">LEFT(B54,7)</f>
        <v>7286082</v>
      </c>
      <c r="B54" s="0" t="s">
        <v>10141</v>
      </c>
      <c r="C54" s="0" t="n">
        <v>42</v>
      </c>
      <c r="D54" s="11" t="n">
        <v>12632.76</v>
      </c>
      <c r="E54" s="0" t="str">
        <f aca="false">VLOOKUP(A54,bsia,3,0)</f>
        <v>420420 Chapecó</v>
      </c>
    </row>
    <row r="55" customFormat="false" ht="12.8" hidden="false" customHeight="false" outlineLevel="0" collapsed="false">
      <c r="A55" s="12" t="str">
        <f aca="false">LEFT(B55,7)</f>
        <v>7486596</v>
      </c>
      <c r="B55" s="0" t="s">
        <v>11502</v>
      </c>
      <c r="C55" s="0" t="n">
        <v>75</v>
      </c>
      <c r="D55" s="11" t="n">
        <v>47041.14</v>
      </c>
      <c r="E55" s="0" t="str">
        <f aca="false">VLOOKUP(A55,bsia,3,0)</f>
        <v>420230 Biguaçu</v>
      </c>
    </row>
    <row r="56" customFormat="false" ht="12.8" hidden="false" customHeight="false" outlineLevel="0" collapsed="false">
      <c r="A56" s="12" t="str">
        <f aca="false">LEFT(B56,7)</f>
        <v>7725019</v>
      </c>
      <c r="B56" s="0" t="s">
        <v>17765</v>
      </c>
      <c r="C56" s="0" t="n">
        <v>162</v>
      </c>
      <c r="D56" s="11" t="n">
        <v>58185.88</v>
      </c>
      <c r="E56" s="0" t="str">
        <f aca="false">VLOOKUP(A56,bsia,3,0)</f>
        <v>420590 Gaspar</v>
      </c>
    </row>
    <row r="57" customFormat="false" ht="12.8" hidden="false" customHeight="false" outlineLevel="0" collapsed="false">
      <c r="A57" s="12" t="str">
        <f aca="false">LEFT(B57,7)</f>
        <v>7728557</v>
      </c>
      <c r="B57" s="0" t="s">
        <v>4301</v>
      </c>
      <c r="C57" s="0" t="n">
        <v>214</v>
      </c>
      <c r="D57" s="11" t="n">
        <v>87380.46</v>
      </c>
      <c r="E57" s="0" t="str">
        <f aca="false">VLOOKUP(A57,bsia,3,0)</f>
        <v>420910 Joinville</v>
      </c>
    </row>
    <row r="58" customFormat="false" ht="12.8" hidden="false" customHeight="false" outlineLevel="0" collapsed="false">
      <c r="A58" s="12" t="str">
        <f aca="false">LEFT(B58,7)</f>
        <v>7990774</v>
      </c>
      <c r="B58" s="0" t="s">
        <v>10233</v>
      </c>
      <c r="C58" s="0" t="n">
        <v>55</v>
      </c>
      <c r="D58" s="11" t="n">
        <v>22621.5</v>
      </c>
      <c r="E58" s="0" t="str">
        <f aca="false">VLOOKUP(A58,bsia,3,0)</f>
        <v>420420 Chapecó</v>
      </c>
    </row>
    <row r="59" customFormat="false" ht="12.8" hidden="false" customHeight="false" outlineLevel="0" collapsed="false">
      <c r="A59" s="12" t="str">
        <f aca="false">LEFT(B59,7)</f>
        <v>8007527</v>
      </c>
      <c r="B59" s="0" t="s">
        <v>4403</v>
      </c>
      <c r="C59" s="0" t="n">
        <v>1</v>
      </c>
      <c r="D59" s="11" t="n">
        <v>26.42</v>
      </c>
      <c r="E59" s="0" t="str">
        <f aca="false">VLOOKUP(A59,bsia,3,0)</f>
        <v>420910 Joinville</v>
      </c>
    </row>
    <row r="60" customFormat="false" ht="12.8" hidden="false" customHeight="false" outlineLevel="0" collapsed="false">
      <c r="A60" s="12" t="str">
        <f aca="false">LEFT(B60,7)</f>
        <v>9047581</v>
      </c>
      <c r="B60" s="0" t="s">
        <v>18398</v>
      </c>
      <c r="C60" s="0" t="n">
        <v>22</v>
      </c>
      <c r="D60" s="11" t="n">
        <v>16975.2</v>
      </c>
      <c r="E60" s="0" t="str">
        <f aca="false">VLOOKUP(A60,bsia,3,0)</f>
        <v>420420 Chapecó</v>
      </c>
    </row>
    <row r="61" customFormat="false" ht="12.8" hidden="false" customHeight="false" outlineLevel="0" collapsed="false">
      <c r="A61" s="12" t="str">
        <f aca="false">LEFT(B61,7)</f>
        <v>9173234</v>
      </c>
      <c r="B61" s="0" t="s">
        <v>14717</v>
      </c>
      <c r="C61" s="0" t="n">
        <v>78</v>
      </c>
      <c r="D61" s="11" t="n">
        <v>30624.36</v>
      </c>
      <c r="E61" s="0" t="str">
        <f aca="false">VLOOKUP(A61,bsia,3,0)</f>
        <v>420820 Itajaí</v>
      </c>
    </row>
    <row r="62" customFormat="false" ht="12.8" hidden="false" customHeight="false" outlineLevel="0" collapsed="false">
      <c r="A62" s="12" t="str">
        <f aca="false">LEFT(B62,7)</f>
        <v>9173277</v>
      </c>
      <c r="B62" s="0" t="s">
        <v>12644</v>
      </c>
      <c r="C62" s="0" t="n">
        <v>5</v>
      </c>
      <c r="D62" s="11" t="n">
        <v>871.22</v>
      </c>
      <c r="E62" s="0" t="str">
        <f aca="false">VLOOKUP(A62,bsia,3,0)</f>
        <v>420540 Florianópolis</v>
      </c>
    </row>
    <row r="63" customFormat="false" ht="12.8" hidden="false" customHeight="false" outlineLevel="0" collapsed="false">
      <c r="A63" s="12" t="str">
        <f aca="false">LEFT(B63,7)</f>
        <v>9175849</v>
      </c>
      <c r="B63" s="0" t="s">
        <v>18399</v>
      </c>
      <c r="C63" s="0" t="n">
        <v>170</v>
      </c>
      <c r="D63" s="11" t="n">
        <v>82486.2</v>
      </c>
      <c r="E63" s="0" t="str">
        <f aca="false">VLOOKUP(A63,bsia,3,0)</f>
        <v>420910 Joinville</v>
      </c>
    </row>
    <row r="64" customFormat="false" ht="12.8" hidden="false" customHeight="false" outlineLevel="0" collapsed="false">
      <c r="A64" s="12" t="str">
        <f aca="false">LEFT(B64,7)</f>
        <v>9359397</v>
      </c>
      <c r="B64" s="0" t="s">
        <v>18400</v>
      </c>
      <c r="C64" s="0" t="n">
        <v>145</v>
      </c>
      <c r="D64" s="11" t="n">
        <v>68399.22</v>
      </c>
      <c r="E64" s="0" t="str">
        <f aca="false">VLOOKUP(A64,bsia,3,0)</f>
        <v>420910 Joinville</v>
      </c>
    </row>
    <row r="65" customFormat="false" ht="12.8" hidden="false" customHeight="false" outlineLevel="0" collapsed="false">
      <c r="A65" s="12" t="str">
        <f aca="false">LEFT(B65,7)</f>
        <v>9712038</v>
      </c>
      <c r="B65" s="0" t="s">
        <v>18401</v>
      </c>
      <c r="C65" s="0" t="n">
        <v>316</v>
      </c>
      <c r="D65" s="11" t="n">
        <v>185158.97</v>
      </c>
      <c r="E65" s="0" t="str">
        <f aca="false">VLOOKUP(A65,bsia,3,0)</f>
        <v>420460 Criciúma</v>
      </c>
    </row>
    <row r="66" customFormat="false" ht="12.8" hidden="false" customHeight="false" outlineLevel="0" collapsed="false">
      <c r="A66" s="12" t="str">
        <f aca="false">LEFT(B66,7)</f>
        <v>Total</v>
      </c>
      <c r="B66" s="0" t="s">
        <v>18402</v>
      </c>
      <c r="C66" s="0" t="n">
        <v>2986</v>
      </c>
      <c r="D66" s="11" t="n">
        <v>1362398.89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39843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4.28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34</v>
      </c>
      <c r="C2" s="11" t="n">
        <v>11458.74</v>
      </c>
    </row>
    <row r="3" customFormat="false" ht="12.8" hidden="false" customHeight="false" outlineLevel="0" collapsed="false">
      <c r="A3" s="0" t="s">
        <v>18391</v>
      </c>
      <c r="B3" s="0" t="n">
        <v>158</v>
      </c>
      <c r="C3" s="11" t="n">
        <v>121912.8</v>
      </c>
    </row>
    <row r="4" customFormat="false" ht="12.8" hidden="false" customHeight="false" outlineLevel="0" collapsed="false">
      <c r="A4" s="0" t="s">
        <v>18393</v>
      </c>
      <c r="B4" s="0" t="n">
        <v>11</v>
      </c>
      <c r="C4" s="11" t="n">
        <v>8487.6</v>
      </c>
    </row>
    <row r="5" customFormat="false" ht="12.8" hidden="false" customHeight="false" outlineLevel="0" collapsed="false">
      <c r="A5" s="0" t="s">
        <v>14091</v>
      </c>
      <c r="B5" s="0" t="n">
        <v>6</v>
      </c>
      <c r="C5" s="11" t="n">
        <v>4086.03</v>
      </c>
    </row>
    <row r="6" customFormat="false" ht="12.8" hidden="false" customHeight="false" outlineLevel="0" collapsed="false">
      <c r="A6" s="0" t="s">
        <v>16397</v>
      </c>
      <c r="B6" s="0" t="n">
        <v>10</v>
      </c>
      <c r="C6" s="11" t="n">
        <v>6272.8</v>
      </c>
    </row>
    <row r="7" customFormat="false" ht="12.8" hidden="false" customHeight="false" outlineLevel="0" collapsed="false">
      <c r="A7" s="0" t="s">
        <v>16436</v>
      </c>
      <c r="B7" s="0" t="n">
        <v>6</v>
      </c>
      <c r="C7" s="11" t="n">
        <v>3763.68</v>
      </c>
    </row>
    <row r="8" customFormat="false" ht="12.8" hidden="false" customHeight="false" outlineLevel="0" collapsed="false">
      <c r="A8" s="0" t="s">
        <v>18396</v>
      </c>
      <c r="B8" s="0" t="n">
        <v>53</v>
      </c>
      <c r="C8" s="11" t="n">
        <v>5723.97</v>
      </c>
    </row>
    <row r="9" customFormat="false" ht="12.8" hidden="false" customHeight="false" outlineLevel="0" collapsed="false">
      <c r="A9" s="0" t="s">
        <v>9897</v>
      </c>
      <c r="B9" s="0" t="n">
        <v>12</v>
      </c>
      <c r="C9" s="11" t="n">
        <v>1353.24</v>
      </c>
    </row>
    <row r="10" customFormat="false" ht="12.8" hidden="false" customHeight="false" outlineLevel="0" collapsed="false">
      <c r="A10" s="0" t="s">
        <v>12263</v>
      </c>
      <c r="B10" s="0" t="n">
        <v>31</v>
      </c>
      <c r="C10" s="11" t="n">
        <v>25568.56</v>
      </c>
    </row>
    <row r="11" customFormat="false" ht="12.8" hidden="false" customHeight="false" outlineLevel="0" collapsed="false">
      <c r="A11" s="0" t="s">
        <v>799</v>
      </c>
      <c r="B11" s="0" t="n">
        <v>23</v>
      </c>
      <c r="C11" s="11" t="n">
        <v>16736.56</v>
      </c>
    </row>
    <row r="12" customFormat="false" ht="12.8" hidden="false" customHeight="false" outlineLevel="0" collapsed="false">
      <c r="A12" s="0" t="s">
        <v>11502</v>
      </c>
      <c r="B12" s="0" t="n">
        <v>1</v>
      </c>
      <c r="C12" s="11" t="n">
        <v>771.6</v>
      </c>
    </row>
    <row r="13" customFormat="false" ht="12.8" hidden="false" customHeight="false" outlineLevel="0" collapsed="false">
      <c r="A13" s="0" t="s">
        <v>4301</v>
      </c>
      <c r="B13" s="0" t="n">
        <v>65</v>
      </c>
      <c r="C13" s="11" t="n">
        <v>9306.54</v>
      </c>
    </row>
    <row r="14" customFormat="false" ht="12.8" hidden="false" customHeight="false" outlineLevel="0" collapsed="false">
      <c r="A14" s="0" t="s">
        <v>10233</v>
      </c>
      <c r="B14" s="0" t="n">
        <v>16</v>
      </c>
      <c r="C14" s="11" t="n">
        <v>1804.32</v>
      </c>
    </row>
    <row r="15" customFormat="false" ht="12.8" hidden="false" customHeight="false" outlineLevel="0" collapsed="false">
      <c r="A15" s="0" t="s">
        <v>18399</v>
      </c>
      <c r="B15" s="0" t="n">
        <v>100</v>
      </c>
      <c r="C15" s="11" t="n">
        <v>55650.38</v>
      </c>
    </row>
    <row r="16" customFormat="false" ht="12.8" hidden="false" customHeight="false" outlineLevel="0" collapsed="false">
      <c r="A16" s="0" t="s">
        <v>18400</v>
      </c>
      <c r="B16" s="0" t="n">
        <v>117</v>
      </c>
      <c r="C16" s="11" t="n">
        <v>63924</v>
      </c>
    </row>
    <row r="17" customFormat="false" ht="12.8" hidden="false" customHeight="false" outlineLevel="0" collapsed="false">
      <c r="A17" s="0" t="s">
        <v>18402</v>
      </c>
      <c r="B17" s="0" t="n">
        <v>643</v>
      </c>
      <c r="C17" s="11" t="n">
        <v>336820.82</v>
      </c>
    </row>
    <row r="18" customFormat="false" ht="12.8" hidden="false" customHeight="false" outlineLevel="0" collapsed="false"/>
    <row r="19" customFormat="false" ht="12.8" hidden="false" customHeight="false" outlineLevel="0" collapsed="false"/>
    <row r="20" customFormat="false" ht="12.8" hidden="false" customHeight="false" outlineLevel="0" collapsed="false"/>
    <row r="22" customFormat="false" ht="12.8" hidden="false" customHeight="false" outlineLevel="0" collapsed="false">
      <c r="C22" s="0"/>
    </row>
    <row r="23" customFormat="false" ht="12.8" hidden="false" customHeight="false" outlineLevel="0" collapsed="false">
      <c r="C23" s="0"/>
    </row>
    <row r="24" customFormat="false" ht="12.8" hidden="false" customHeight="false" outlineLevel="0" collapsed="false">
      <c r="C24" s="0"/>
    </row>
    <row r="25" customFormat="false" ht="12.8" hidden="false" customHeight="false" outlineLevel="0" collapsed="false">
      <c r="C25" s="0"/>
    </row>
    <row r="26" customFormat="false" ht="12.8" hidden="false" customHeight="false" outlineLevel="0" collapsed="false">
      <c r="C26" s="0"/>
    </row>
    <row r="27" customFormat="false" ht="12.8" hidden="false" customHeight="false" outlineLevel="0" collapsed="false">
      <c r="C27" s="0"/>
    </row>
    <row r="28" customFormat="false" ht="12.8" hidden="false" customHeight="false" outlineLevel="0" collapsed="false">
      <c r="C28" s="0"/>
    </row>
    <row r="29" customFormat="false" ht="12.8" hidden="false" customHeight="false" outlineLevel="0" collapsed="false">
      <c r="C29" s="0"/>
    </row>
    <row r="30" customFormat="false" ht="12.8" hidden="false" customHeight="false" outlineLevel="0" collapsed="false">
      <c r="C30" s="0"/>
    </row>
    <row r="31" customFormat="false" ht="12.8" hidden="false" customHeight="false" outlineLevel="0" collapsed="false">
      <c r="C31" s="0"/>
    </row>
    <row r="32" customFormat="false" ht="12.8" hidden="false" customHeight="false" outlineLevel="0" collapsed="false">
      <c r="C32" s="0"/>
    </row>
    <row r="33" customFormat="false" ht="12.8" hidden="false" customHeight="false" outlineLevel="0" collapsed="false">
      <c r="C33" s="0"/>
    </row>
    <row r="34" customFormat="false" ht="12.8" hidden="false" customHeight="false" outlineLevel="0" collapsed="false">
      <c r="C34" s="0"/>
    </row>
    <row r="35" customFormat="false" ht="12.8" hidden="false" customHeight="false" outlineLevel="0" collapsed="false">
      <c r="C35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11.19"/>
    <col collapsed="false" customWidth="true" hidden="false" outlineLevel="0" max="3" min="3" style="0" width="14.62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7354</v>
      </c>
      <c r="B2" s="0" t="n">
        <v>26</v>
      </c>
      <c r="C2" s="11" t="n">
        <v>20061.6</v>
      </c>
    </row>
    <row r="3" customFormat="false" ht="12.8" hidden="false" customHeight="false" outlineLevel="0" collapsed="false">
      <c r="A3" s="0" t="s">
        <v>18393</v>
      </c>
      <c r="B3" s="0" t="n">
        <v>74</v>
      </c>
      <c r="C3" s="11" t="n">
        <v>57098.4</v>
      </c>
    </row>
    <row r="4" customFormat="false" ht="12.8" hidden="false" customHeight="false" outlineLevel="0" collapsed="false">
      <c r="A4" s="0" t="s">
        <v>3329</v>
      </c>
      <c r="B4" s="0" t="n">
        <v>1</v>
      </c>
      <c r="C4" s="11" t="n">
        <v>771.6</v>
      </c>
    </row>
    <row r="5" customFormat="false" ht="12.8" hidden="false" customHeight="false" outlineLevel="0" collapsed="false">
      <c r="A5" s="0" t="s">
        <v>16351</v>
      </c>
      <c r="B5" s="0" t="n">
        <v>18</v>
      </c>
      <c r="C5" s="11" t="n">
        <v>15669.12</v>
      </c>
    </row>
    <row r="6" customFormat="false" ht="12.8" hidden="false" customHeight="false" outlineLevel="0" collapsed="false">
      <c r="A6" s="0" t="s">
        <v>17409</v>
      </c>
      <c r="B6" s="0" t="n">
        <v>32</v>
      </c>
      <c r="C6" s="11" t="n">
        <v>24691.2</v>
      </c>
    </row>
    <row r="7" customFormat="false" ht="12.8" hidden="false" customHeight="false" outlineLevel="0" collapsed="false">
      <c r="A7" s="0" t="s">
        <v>14091</v>
      </c>
      <c r="B7" s="0" t="n">
        <v>78</v>
      </c>
      <c r="C7" s="11" t="n">
        <v>42810.94</v>
      </c>
    </row>
    <row r="8" customFormat="false" ht="12.8" hidden="false" customHeight="false" outlineLevel="0" collapsed="false">
      <c r="A8" s="0" t="s">
        <v>13092</v>
      </c>
      <c r="B8" s="0" t="n">
        <v>50</v>
      </c>
      <c r="C8" s="11" t="n">
        <v>38580</v>
      </c>
    </row>
    <row r="9" customFormat="false" ht="12.8" hidden="false" customHeight="false" outlineLevel="0" collapsed="false">
      <c r="A9" s="0" t="s">
        <v>16397</v>
      </c>
      <c r="B9" s="0" t="n">
        <v>71</v>
      </c>
      <c r="C9" s="11" t="n">
        <v>29744.58</v>
      </c>
    </row>
    <row r="10" customFormat="false" ht="12.8" hidden="false" customHeight="false" outlineLevel="0" collapsed="false">
      <c r="A10" s="0" t="s">
        <v>16427</v>
      </c>
      <c r="B10" s="0" t="n">
        <v>10</v>
      </c>
      <c r="C10" s="11" t="n">
        <v>1127.7</v>
      </c>
    </row>
    <row r="11" customFormat="false" ht="12.8" hidden="false" customHeight="false" outlineLevel="0" collapsed="false">
      <c r="A11" s="0" t="s">
        <v>16436</v>
      </c>
      <c r="B11" s="0" t="n">
        <v>1</v>
      </c>
      <c r="C11" s="11" t="n">
        <v>449.44</v>
      </c>
    </row>
    <row r="12" customFormat="false" ht="12.8" hidden="false" customHeight="false" outlineLevel="0" collapsed="false">
      <c r="A12" s="0" t="s">
        <v>11720</v>
      </c>
      <c r="B12" s="0" t="n">
        <v>7</v>
      </c>
      <c r="C12" s="11" t="n">
        <v>1808.92</v>
      </c>
    </row>
    <row r="13" customFormat="false" ht="12.8" hidden="false" customHeight="false" outlineLevel="0" collapsed="false">
      <c r="A13" s="0" t="s">
        <v>15902</v>
      </c>
      <c r="B13" s="0" t="n">
        <v>27</v>
      </c>
      <c r="C13" s="11" t="n">
        <v>18900.24</v>
      </c>
    </row>
    <row r="14" customFormat="false" ht="12.8" hidden="false" customHeight="false" outlineLevel="0" collapsed="false">
      <c r="A14" s="0" t="s">
        <v>12263</v>
      </c>
      <c r="B14" s="0" t="n">
        <v>40</v>
      </c>
      <c r="C14" s="11" t="n">
        <v>20960.37</v>
      </c>
    </row>
    <row r="15" customFormat="false" ht="12.8" hidden="false" customHeight="false" outlineLevel="0" collapsed="false">
      <c r="A15" s="0" t="s">
        <v>4301</v>
      </c>
      <c r="B15" s="0" t="n">
        <v>149</v>
      </c>
      <c r="C15" s="0" t="n">
        <v>78073.92</v>
      </c>
    </row>
    <row r="16" customFormat="false" ht="12.8" hidden="false" customHeight="false" outlineLevel="0" collapsed="false">
      <c r="A16" s="0" t="s">
        <v>12644</v>
      </c>
      <c r="B16" s="0" t="n">
        <v>5</v>
      </c>
      <c r="C16" s="0" t="n">
        <v>871.22</v>
      </c>
    </row>
    <row r="17" customFormat="false" ht="12.8" hidden="false" customHeight="false" outlineLevel="0" collapsed="false">
      <c r="A17" s="0" t="s">
        <v>18399</v>
      </c>
      <c r="B17" s="0" t="n">
        <v>70</v>
      </c>
      <c r="C17" s="0" t="n">
        <v>26835.82</v>
      </c>
    </row>
    <row r="18" customFormat="false" ht="12.8" hidden="false" customHeight="false" outlineLevel="0" collapsed="false">
      <c r="A18" s="0" t="s">
        <v>18400</v>
      </c>
      <c r="B18" s="0" t="n">
        <v>26</v>
      </c>
      <c r="C18" s="0" t="n">
        <v>2932.02</v>
      </c>
    </row>
    <row r="19" customFormat="false" ht="12.8" hidden="false" customHeight="false" outlineLevel="0" collapsed="false">
      <c r="A19" s="0" t="s">
        <v>18402</v>
      </c>
      <c r="B19" s="0" t="n">
        <v>685</v>
      </c>
      <c r="C19" s="0" t="n">
        <v>381387.09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3"/>
  <sheetViews>
    <sheetView showFormulas="false" showGridLines="true" showRowColHeaders="true" showZeros="true" rightToLeft="false" tabSelected="false" showOutlineSymbols="true" defaultGridColor="true" view="normal" topLeftCell="A54" colorId="64" zoomScale="90" zoomScaleNormal="90" zoomScalePageLayoutView="100" workbookViewId="0">
      <selection pane="topLeft" activeCell="J133" activeCellId="0" sqref="J133"/>
    </sheetView>
  </sheetViews>
  <sheetFormatPr defaultColWidth="11.839843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3" style="0" width="13.21"/>
    <col collapsed="false" customWidth="true" hidden="false" outlineLevel="0" max="4" min="4" style="0" width="10.89"/>
    <col collapsed="false" customWidth="true" hidden="false" outlineLevel="0" max="6" min="6" style="0" width="10.73"/>
    <col collapsed="false" customWidth="true" hidden="false" outlineLevel="0" max="9" min="8" style="0" width="10.89"/>
    <col collapsed="false" customWidth="true" hidden="false" outlineLevel="0" max="10" min="10" style="0" width="8.13"/>
    <col collapsed="false" customWidth="true" hidden="false" outlineLevel="0" max="11" min="11" style="0" width="11.52"/>
  </cols>
  <sheetData>
    <row r="1" customFormat="false" ht="12.8" hidden="false" customHeight="false" outlineLevel="0" collapsed="false">
      <c r="A1" s="0" t="s">
        <v>18387</v>
      </c>
      <c r="B1" s="0" t="s">
        <v>18403</v>
      </c>
      <c r="C1" s="0" t="s">
        <v>18404</v>
      </c>
      <c r="D1" s="0" t="s">
        <v>18405</v>
      </c>
      <c r="E1" s="0" t="s">
        <v>18406</v>
      </c>
      <c r="F1" s="0" t="s">
        <v>18407</v>
      </c>
      <c r="G1" s="0" t="s">
        <v>18408</v>
      </c>
      <c r="H1" s="0" t="s">
        <v>18409</v>
      </c>
      <c r="I1" s="0" t="s">
        <v>18410</v>
      </c>
      <c r="J1" s="0" t="s">
        <v>18402</v>
      </c>
    </row>
    <row r="2" customFormat="false" ht="12.8" hidden="false" customHeight="false" outlineLevel="0" collapsed="false">
      <c r="A2" s="0" t="s">
        <v>11565</v>
      </c>
      <c r="B2" s="0" t="n">
        <v>63</v>
      </c>
      <c r="C2" s="0" t="n">
        <v>0</v>
      </c>
      <c r="D2" s="0" t="n">
        <v>0</v>
      </c>
      <c r="E2" s="0" t="n">
        <v>61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124</v>
      </c>
    </row>
    <row r="3" customFormat="false" ht="12.8" hidden="false" customHeight="false" outlineLevel="0" collapsed="false">
      <c r="A3" s="0" t="s">
        <v>7354</v>
      </c>
      <c r="B3" s="0" t="n">
        <v>26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26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20</v>
      </c>
      <c r="G4" s="0" t="n">
        <v>0</v>
      </c>
      <c r="H4" s="0" t="n">
        <v>0</v>
      </c>
      <c r="I4" s="0" t="n">
        <v>0</v>
      </c>
      <c r="J4" s="0" t="n">
        <v>20</v>
      </c>
    </row>
    <row r="5" customFormat="false" ht="12.8" hidden="false" customHeight="false" outlineLevel="0" collapsed="false">
      <c r="A5" s="0" t="s">
        <v>257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1</v>
      </c>
      <c r="I5" s="0" t="n">
        <v>0</v>
      </c>
      <c r="J5" s="0" t="n">
        <v>1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1</v>
      </c>
      <c r="H6" s="0" t="n">
        <v>0</v>
      </c>
      <c r="I6" s="0" t="n">
        <v>0</v>
      </c>
      <c r="J6" s="0" t="n">
        <v>1</v>
      </c>
    </row>
    <row r="7" customFormat="false" ht="12.8" hidden="false" customHeight="false" outlineLevel="0" collapsed="false">
      <c r="A7" s="0" t="s">
        <v>7372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31</v>
      </c>
      <c r="J7" s="0" t="n">
        <v>31</v>
      </c>
    </row>
    <row r="8" customFormat="false" ht="12.8" hidden="false" customHeight="false" outlineLevel="0" collapsed="false">
      <c r="A8" s="0" t="s">
        <v>7374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1</v>
      </c>
    </row>
    <row r="9" customFormat="false" ht="12.8" hidden="false" customHeight="false" outlineLevel="0" collapsed="false">
      <c r="A9" s="0" t="s">
        <v>243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1</v>
      </c>
      <c r="H9" s="0" t="n">
        <v>0</v>
      </c>
      <c r="I9" s="0" t="n">
        <v>0</v>
      </c>
      <c r="J9" s="0" t="n">
        <v>1</v>
      </c>
    </row>
    <row r="10" customFormat="false" ht="12.8" hidden="false" customHeight="false" outlineLevel="0" collapsed="false">
      <c r="A10" s="0" t="s">
        <v>18391</v>
      </c>
      <c r="B10" s="0" t="n">
        <v>158</v>
      </c>
      <c r="C10" s="0" t="n">
        <v>0</v>
      </c>
      <c r="D10" s="0" t="n">
        <v>0</v>
      </c>
      <c r="E10" s="0" t="n">
        <v>0</v>
      </c>
      <c r="F10" s="0" t="n">
        <v>13</v>
      </c>
      <c r="G10" s="0" t="n">
        <v>0</v>
      </c>
      <c r="H10" s="0" t="n">
        <v>0</v>
      </c>
      <c r="I10" s="0" t="n">
        <v>0</v>
      </c>
      <c r="J10" s="0" t="n">
        <v>171</v>
      </c>
    </row>
    <row r="11" customFormat="false" ht="12.8" hidden="false" customHeight="false" outlineLevel="0" collapsed="false">
      <c r="A11" s="0" t="s">
        <v>13764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23</v>
      </c>
      <c r="G11" s="0" t="n">
        <v>0</v>
      </c>
      <c r="H11" s="0" t="n">
        <v>0</v>
      </c>
      <c r="I11" s="0" t="n">
        <v>0</v>
      </c>
      <c r="J11" s="0" t="n">
        <v>23</v>
      </c>
    </row>
    <row r="12" customFormat="false" ht="12.8" hidden="false" customHeight="false" outlineLevel="0" collapsed="false">
      <c r="A12" s="0" t="s">
        <v>18392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1</v>
      </c>
      <c r="I12" s="0" t="n">
        <v>0</v>
      </c>
      <c r="J12" s="0" t="n">
        <v>1</v>
      </c>
    </row>
    <row r="13" customFormat="false" ht="12.8" hidden="false" customHeight="false" outlineLevel="0" collapsed="false">
      <c r="A13" s="0" t="s">
        <v>15555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1</v>
      </c>
      <c r="J13" s="0" t="n">
        <v>1</v>
      </c>
    </row>
    <row r="14" customFormat="false" ht="12.8" hidden="false" customHeight="false" outlineLevel="0" collapsed="false">
      <c r="A14" s="0" t="s">
        <v>18393</v>
      </c>
      <c r="B14" s="0" t="n">
        <v>111</v>
      </c>
      <c r="C14" s="0" t="n">
        <v>0</v>
      </c>
      <c r="D14" s="0" t="n">
        <v>0</v>
      </c>
      <c r="E14" s="0" t="n">
        <v>0</v>
      </c>
      <c r="F14" s="0" t="n">
        <v>14</v>
      </c>
      <c r="G14" s="0" t="n">
        <v>0</v>
      </c>
      <c r="H14" s="0" t="n">
        <v>0</v>
      </c>
      <c r="I14" s="0" t="n">
        <v>0</v>
      </c>
      <c r="J14" s="0" t="n">
        <v>125</v>
      </c>
    </row>
    <row r="15" customFormat="false" ht="12.8" hidden="false" customHeight="false" outlineLevel="0" collapsed="false">
      <c r="A15" s="0" t="s">
        <v>13342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6</v>
      </c>
      <c r="G15" s="0" t="n">
        <v>0</v>
      </c>
      <c r="H15" s="0" t="n">
        <v>0</v>
      </c>
      <c r="I15" s="0" t="n">
        <v>0</v>
      </c>
      <c r="J15" s="0" t="n">
        <v>6</v>
      </c>
    </row>
    <row r="16" customFormat="false" ht="12.8" hidden="false" customHeight="false" outlineLevel="0" collapsed="false">
      <c r="A16" s="0" t="s">
        <v>1401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2</v>
      </c>
      <c r="J16" s="0" t="n">
        <v>2</v>
      </c>
    </row>
    <row r="17" customFormat="false" ht="12.8" hidden="false" customHeight="false" outlineLevel="0" collapsed="false">
      <c r="A17" s="0" t="s">
        <v>3258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41</v>
      </c>
      <c r="J17" s="0" t="n">
        <v>41</v>
      </c>
    </row>
    <row r="18" customFormat="false" ht="12.8" hidden="false" customHeight="false" outlineLevel="0" collapsed="false">
      <c r="A18" s="0" t="s">
        <v>4913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1</v>
      </c>
      <c r="J18" s="0" t="n">
        <v>1</v>
      </c>
    </row>
    <row r="19" customFormat="false" ht="12.8" hidden="false" customHeight="false" outlineLevel="0" collapsed="false">
      <c r="A19" s="0" t="s">
        <v>18394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13</v>
      </c>
      <c r="J19" s="0" t="n">
        <v>13</v>
      </c>
    </row>
    <row r="20" customFormat="false" ht="12.8" hidden="false" customHeight="false" outlineLevel="0" collapsed="false">
      <c r="A20" s="0" t="s">
        <v>8036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1</v>
      </c>
      <c r="H20" s="0" t="n">
        <v>0</v>
      </c>
      <c r="I20" s="0" t="n">
        <v>0</v>
      </c>
      <c r="J20" s="0" t="n">
        <v>1</v>
      </c>
    </row>
    <row r="21" customFormat="false" ht="12.8" hidden="false" customHeight="false" outlineLevel="0" collapsed="false">
      <c r="A21" s="0" t="s">
        <v>8037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6</v>
      </c>
      <c r="G21" s="0" t="n">
        <v>0</v>
      </c>
      <c r="H21" s="0" t="n">
        <v>0</v>
      </c>
      <c r="I21" s="0" t="n">
        <v>0</v>
      </c>
      <c r="J21" s="0" t="n">
        <v>6</v>
      </c>
    </row>
    <row r="22" customFormat="false" ht="12.8" hidden="false" customHeight="false" outlineLevel="0" collapsed="false">
      <c r="A22" s="0" t="s">
        <v>14070</v>
      </c>
      <c r="B22" s="0" t="n">
        <v>0</v>
      </c>
      <c r="C22" s="0" t="n">
        <v>0</v>
      </c>
      <c r="D22" s="0" t="n">
        <v>2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2</v>
      </c>
    </row>
    <row r="23" customFormat="false" ht="12.8" hidden="false" customHeight="false" outlineLevel="0" collapsed="false">
      <c r="A23" s="0" t="s">
        <v>3317</v>
      </c>
      <c r="B23" s="0" t="n">
        <v>0</v>
      </c>
      <c r="C23" s="0" t="n">
        <v>0</v>
      </c>
      <c r="D23" s="0" t="n">
        <v>0</v>
      </c>
      <c r="E23" s="0" t="n">
        <v>53</v>
      </c>
      <c r="F23" s="0" t="n">
        <v>56</v>
      </c>
      <c r="G23" s="0" t="n">
        <v>6</v>
      </c>
      <c r="H23" s="0" t="n">
        <v>0</v>
      </c>
      <c r="I23" s="0" t="n">
        <v>1</v>
      </c>
      <c r="J23" s="0" t="n">
        <v>116</v>
      </c>
    </row>
    <row r="24" customFormat="false" ht="12.8" hidden="false" customHeight="false" outlineLevel="0" collapsed="false">
      <c r="A24" s="0" t="s">
        <v>3329</v>
      </c>
      <c r="B24" s="0" t="n">
        <v>1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1</v>
      </c>
    </row>
    <row r="25" customFormat="false" ht="12.8" hidden="false" customHeight="false" outlineLevel="0" collapsed="false">
      <c r="A25" s="0" t="s">
        <v>5560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8</v>
      </c>
      <c r="G25" s="0" t="n">
        <v>0</v>
      </c>
      <c r="H25" s="0" t="n">
        <v>0</v>
      </c>
      <c r="I25" s="0" t="n">
        <v>3</v>
      </c>
      <c r="J25" s="0" t="n">
        <v>11</v>
      </c>
    </row>
    <row r="26" customFormat="false" ht="12.8" hidden="false" customHeight="false" outlineLevel="0" collapsed="false">
      <c r="A26" s="0" t="s">
        <v>16351</v>
      </c>
      <c r="B26" s="0" t="n">
        <v>32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32</v>
      </c>
    </row>
    <row r="27" customFormat="false" ht="12.8" hidden="false" customHeight="false" outlineLevel="0" collapsed="false">
      <c r="A27" s="0" t="s">
        <v>17406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24</v>
      </c>
      <c r="J27" s="0" t="n">
        <v>24</v>
      </c>
    </row>
    <row r="28" customFormat="false" ht="12.8" hidden="false" customHeight="false" outlineLevel="0" collapsed="false">
      <c r="A28" s="0" t="s">
        <v>17409</v>
      </c>
      <c r="B28" s="0" t="n">
        <v>32</v>
      </c>
      <c r="C28" s="0" t="n">
        <v>0</v>
      </c>
      <c r="D28" s="0" t="n">
        <v>0</v>
      </c>
      <c r="E28" s="0" t="n">
        <v>0</v>
      </c>
      <c r="F28" s="0" t="n">
        <v>17</v>
      </c>
      <c r="G28" s="0" t="n">
        <v>0</v>
      </c>
      <c r="H28" s="0" t="n">
        <v>0</v>
      </c>
      <c r="I28" s="0" t="n">
        <v>0</v>
      </c>
      <c r="J28" s="0" t="n">
        <v>49</v>
      </c>
    </row>
    <row r="29" customFormat="false" ht="12.8" hidden="false" customHeight="false" outlineLevel="0" collapsed="false">
      <c r="A29" s="0" t="s">
        <v>14091</v>
      </c>
      <c r="B29" s="0" t="n">
        <v>84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49</v>
      </c>
      <c r="J29" s="0" t="n">
        <v>133</v>
      </c>
    </row>
    <row r="30" customFormat="false" ht="12.8" hidden="false" customHeight="false" outlineLevel="0" collapsed="false">
      <c r="A30" s="0" t="s">
        <v>9632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54</v>
      </c>
      <c r="J30" s="0" t="n">
        <v>54</v>
      </c>
    </row>
    <row r="31" customFormat="false" ht="12.8" hidden="false" customHeight="false" outlineLevel="0" collapsed="false">
      <c r="A31" s="0" t="s">
        <v>1807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3</v>
      </c>
      <c r="J31" s="0" t="n">
        <v>3</v>
      </c>
    </row>
    <row r="32" customFormat="false" ht="12.8" hidden="false" customHeight="false" outlineLevel="0" collapsed="false">
      <c r="A32" s="0" t="s">
        <v>16377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1</v>
      </c>
      <c r="J32" s="0" t="n">
        <v>1</v>
      </c>
    </row>
    <row r="33" customFormat="false" ht="12.8" hidden="false" customHeight="false" outlineLevel="0" collapsed="false">
      <c r="A33" s="0" t="s">
        <v>15780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22</v>
      </c>
      <c r="J33" s="0" t="n">
        <v>22</v>
      </c>
    </row>
    <row r="34" customFormat="false" ht="12.8" hidden="false" customHeight="false" outlineLevel="0" collapsed="false">
      <c r="A34" s="0" t="s">
        <v>18395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6</v>
      </c>
      <c r="G34" s="0" t="n">
        <v>0</v>
      </c>
      <c r="H34" s="0" t="n">
        <v>0</v>
      </c>
      <c r="I34" s="0" t="n">
        <v>0</v>
      </c>
      <c r="J34" s="0" t="n">
        <v>6</v>
      </c>
    </row>
    <row r="35" customFormat="false" ht="12.8" hidden="false" customHeight="false" outlineLevel="0" collapsed="false">
      <c r="A35" s="0" t="s">
        <v>583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1</v>
      </c>
      <c r="H35" s="0" t="n">
        <v>0</v>
      </c>
      <c r="I35" s="0" t="n">
        <v>0</v>
      </c>
      <c r="J35" s="0" t="n">
        <v>1</v>
      </c>
    </row>
    <row r="36" customFormat="false" ht="12.8" hidden="false" customHeight="false" outlineLevel="0" collapsed="false">
      <c r="A36" s="0" t="s">
        <v>590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2</v>
      </c>
      <c r="G36" s="0" t="n">
        <v>0</v>
      </c>
      <c r="H36" s="0" t="n">
        <v>0</v>
      </c>
      <c r="I36" s="0" t="n">
        <v>29</v>
      </c>
      <c r="J36" s="0" t="n">
        <v>31</v>
      </c>
    </row>
    <row r="37" customFormat="false" ht="12.8" hidden="false" customHeight="false" outlineLevel="0" collapsed="false">
      <c r="A37" s="0" t="s">
        <v>13092</v>
      </c>
      <c r="B37" s="0" t="n">
        <v>50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50</v>
      </c>
    </row>
    <row r="38" customFormat="false" ht="12.8" hidden="false" customHeight="false" outlineLevel="0" collapsed="false">
      <c r="A38" s="0" t="s">
        <v>16397</v>
      </c>
      <c r="B38" s="0" t="n">
        <v>84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84</v>
      </c>
    </row>
    <row r="39" customFormat="false" ht="12.8" hidden="false" customHeight="false" outlineLevel="0" collapsed="false">
      <c r="A39" s="0" t="s">
        <v>16427</v>
      </c>
      <c r="B39" s="0" t="n">
        <v>20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20</v>
      </c>
    </row>
    <row r="40" customFormat="false" ht="12.8" hidden="false" customHeight="false" outlineLevel="0" collapsed="false">
      <c r="A40" s="0" t="s">
        <v>16436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1</v>
      </c>
    </row>
    <row r="41" customFormat="false" ht="12.8" hidden="false" customHeight="false" outlineLevel="0" collapsed="false">
      <c r="A41" s="0" t="s">
        <v>11720</v>
      </c>
      <c r="B41" s="0" t="n">
        <v>21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21</v>
      </c>
    </row>
    <row r="42" customFormat="false" ht="12.8" hidden="false" customHeight="false" outlineLevel="0" collapsed="false">
      <c r="A42" s="0" t="s">
        <v>18396</v>
      </c>
      <c r="B42" s="0" t="n">
        <v>53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53</v>
      </c>
    </row>
    <row r="43" customFormat="false" ht="12.8" hidden="false" customHeight="false" outlineLevel="0" collapsed="false">
      <c r="A43" s="0" t="s">
        <v>628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1</v>
      </c>
      <c r="H43" s="0" t="n">
        <v>0</v>
      </c>
      <c r="I43" s="0" t="n">
        <v>0</v>
      </c>
      <c r="J43" s="0" t="n">
        <v>1</v>
      </c>
    </row>
    <row r="44" customFormat="false" ht="12.8" hidden="false" customHeight="false" outlineLevel="0" collapsed="false">
      <c r="A44" s="0" t="s">
        <v>9897</v>
      </c>
      <c r="B44" s="0" t="n">
        <v>54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54</v>
      </c>
    </row>
    <row r="45" customFormat="false" ht="12.8" hidden="false" customHeight="false" outlineLevel="0" collapsed="false">
      <c r="A45" s="0" t="s">
        <v>3854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22</v>
      </c>
      <c r="G45" s="0" t="n">
        <v>0</v>
      </c>
      <c r="H45" s="0" t="n">
        <v>1</v>
      </c>
      <c r="I45" s="0" t="n">
        <v>1</v>
      </c>
      <c r="J45" s="0" t="n">
        <v>24</v>
      </c>
    </row>
    <row r="46" customFormat="false" ht="12.8" hidden="false" customHeight="false" outlineLevel="0" collapsed="false">
      <c r="A46" s="0" t="s">
        <v>9960</v>
      </c>
      <c r="B46" s="0" t="n">
        <v>6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6</v>
      </c>
    </row>
    <row r="47" customFormat="false" ht="12.8" hidden="false" customHeight="false" outlineLevel="0" collapsed="false">
      <c r="A47" s="0" t="s">
        <v>15902</v>
      </c>
      <c r="B47" s="0" t="n">
        <v>27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27</v>
      </c>
    </row>
    <row r="48" customFormat="false" ht="12.8" hidden="false" customHeight="false" outlineLevel="0" collapsed="false">
      <c r="A48" s="0" t="s">
        <v>4049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1</v>
      </c>
      <c r="J48" s="0" t="n">
        <v>1</v>
      </c>
    </row>
    <row r="49" customFormat="false" ht="12.8" hidden="false" customHeight="false" outlineLevel="0" collapsed="false">
      <c r="A49" s="0" t="s">
        <v>12263</v>
      </c>
      <c r="B49" s="0" t="n">
        <v>95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95</v>
      </c>
    </row>
    <row r="50" customFormat="false" ht="12.8" hidden="false" customHeight="false" outlineLevel="0" collapsed="false">
      <c r="A50" s="0" t="s">
        <v>799</v>
      </c>
      <c r="B50" s="0" t="n">
        <v>17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17</v>
      </c>
    </row>
    <row r="51" customFormat="false" ht="12.8" hidden="false" customHeight="false" outlineLevel="0" collapsed="false">
      <c r="A51" s="0" t="s">
        <v>13831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25</v>
      </c>
      <c r="J51" s="0" t="n">
        <v>25</v>
      </c>
    </row>
    <row r="52" customFormat="false" ht="12.8" hidden="false" customHeight="false" outlineLevel="0" collapsed="false">
      <c r="A52" s="0" t="s">
        <v>18397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2</v>
      </c>
      <c r="G52" s="0" t="n">
        <v>0</v>
      </c>
      <c r="H52" s="0" t="n">
        <v>0</v>
      </c>
      <c r="I52" s="0" t="n">
        <v>0</v>
      </c>
      <c r="J52" s="0" t="n">
        <v>2</v>
      </c>
    </row>
    <row r="53" customFormat="false" ht="12.8" hidden="false" customHeight="false" outlineLevel="0" collapsed="false">
      <c r="A53" s="0" t="s">
        <v>13735</v>
      </c>
      <c r="B53" s="0" t="n">
        <v>0</v>
      </c>
      <c r="C53" s="0" t="n">
        <v>1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1</v>
      </c>
    </row>
    <row r="54" customFormat="false" ht="12.8" hidden="false" customHeight="false" outlineLevel="0" collapsed="false">
      <c r="A54" s="0" t="s">
        <v>10141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42</v>
      </c>
      <c r="G54" s="0" t="n">
        <v>0</v>
      </c>
      <c r="H54" s="0" t="n">
        <v>0</v>
      </c>
      <c r="I54" s="0" t="n">
        <v>0</v>
      </c>
      <c r="J54" s="0" t="n">
        <v>42</v>
      </c>
    </row>
    <row r="55" customFormat="false" ht="12.8" hidden="false" customHeight="false" outlineLevel="0" collapsed="false">
      <c r="A55" s="0" t="s">
        <v>11502</v>
      </c>
      <c r="B55" s="0" t="n">
        <v>52</v>
      </c>
      <c r="C55" s="0" t="n">
        <v>0</v>
      </c>
      <c r="D55" s="0" t="n">
        <v>0</v>
      </c>
      <c r="E55" s="0" t="n">
        <v>0</v>
      </c>
      <c r="F55" s="0" t="n">
        <v>23</v>
      </c>
      <c r="G55" s="0" t="n">
        <v>0</v>
      </c>
      <c r="H55" s="0" t="n">
        <v>0</v>
      </c>
      <c r="I55" s="0" t="n">
        <v>0</v>
      </c>
      <c r="J55" s="0" t="n">
        <v>75</v>
      </c>
    </row>
    <row r="56" customFormat="false" ht="12.8" hidden="false" customHeight="false" outlineLevel="0" collapsed="false">
      <c r="A56" s="0" t="s">
        <v>17765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162</v>
      </c>
      <c r="G56" s="0" t="n">
        <v>0</v>
      </c>
      <c r="H56" s="0" t="n">
        <v>0</v>
      </c>
      <c r="I56" s="0" t="n">
        <v>0</v>
      </c>
      <c r="J56" s="0" t="n">
        <v>162</v>
      </c>
    </row>
    <row r="57" customFormat="false" ht="12.8" hidden="false" customHeight="false" outlineLevel="0" collapsed="false">
      <c r="A57" s="0" t="s">
        <v>4301</v>
      </c>
      <c r="B57" s="0" t="n">
        <v>214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214</v>
      </c>
    </row>
    <row r="58" customFormat="false" ht="12.8" hidden="false" customHeight="false" outlineLevel="0" collapsed="false">
      <c r="A58" s="0" t="s">
        <v>10233</v>
      </c>
      <c r="B58" s="0" t="n">
        <v>55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55</v>
      </c>
    </row>
    <row r="59" customFormat="false" ht="12.8" hidden="false" customHeight="false" outlineLevel="0" collapsed="false">
      <c r="A59" s="0" t="s">
        <v>4403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1</v>
      </c>
      <c r="H59" s="0" t="n">
        <v>0</v>
      </c>
      <c r="I59" s="0" t="n">
        <v>0</v>
      </c>
      <c r="J59" s="0" t="n">
        <v>1</v>
      </c>
    </row>
    <row r="60" customFormat="false" ht="12.8" hidden="false" customHeight="false" outlineLevel="0" collapsed="false">
      <c r="A60" s="0" t="s">
        <v>18398</v>
      </c>
      <c r="B60" s="0" t="n">
        <v>22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22</v>
      </c>
    </row>
    <row r="61" customFormat="false" ht="12.8" hidden="false" customHeight="false" outlineLevel="0" collapsed="false">
      <c r="A61" s="0" t="s">
        <v>14717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78</v>
      </c>
      <c r="G61" s="0" t="n">
        <v>0</v>
      </c>
      <c r="H61" s="0" t="n">
        <v>0</v>
      </c>
      <c r="I61" s="0" t="n">
        <v>0</v>
      </c>
      <c r="J61" s="0" t="n">
        <v>78</v>
      </c>
    </row>
    <row r="62" customFormat="false" ht="12.8" hidden="false" customHeight="false" outlineLevel="0" collapsed="false">
      <c r="A62" s="0" t="s">
        <v>12644</v>
      </c>
      <c r="B62" s="0" t="n">
        <v>5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5</v>
      </c>
    </row>
    <row r="63" customFormat="false" ht="12.8" hidden="false" customHeight="false" outlineLevel="0" collapsed="false">
      <c r="A63" s="0" t="s">
        <v>18399</v>
      </c>
      <c r="B63" s="0" t="n">
        <v>170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170</v>
      </c>
    </row>
    <row r="64" customFormat="false" ht="12.8" hidden="false" customHeight="false" outlineLevel="0" collapsed="false">
      <c r="A64" s="0" t="s">
        <v>18400</v>
      </c>
      <c r="B64" s="0" t="n">
        <v>145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145</v>
      </c>
    </row>
    <row r="65" customFormat="false" ht="12.8" hidden="false" customHeight="false" outlineLevel="0" collapsed="false">
      <c r="A65" s="0" t="s">
        <v>18401</v>
      </c>
      <c r="B65" s="0" t="n">
        <v>146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146</v>
      </c>
    </row>
    <row r="66" customFormat="false" ht="12.8" hidden="false" customHeight="false" outlineLevel="0" collapsed="false">
      <c r="A66" s="0" t="s">
        <v>18402</v>
      </c>
      <c r="B66" s="0" t="n">
        <v>1744</v>
      </c>
      <c r="C66" s="0" t="n">
        <v>1</v>
      </c>
      <c r="D66" s="0" t="n">
        <v>2</v>
      </c>
      <c r="E66" s="0" t="n">
        <v>114</v>
      </c>
      <c r="F66" s="0" t="n">
        <v>500</v>
      </c>
      <c r="G66" s="0" t="n">
        <v>13</v>
      </c>
      <c r="H66" s="0" t="n">
        <v>3</v>
      </c>
      <c r="I66" s="0" t="n">
        <v>302</v>
      </c>
      <c r="J66" s="0" t="n">
        <v>2679</v>
      </c>
    </row>
    <row r="67" customFormat="false" ht="12.8" hidden="false" customHeight="false" outlineLevel="0" collapsed="false"/>
    <row r="68" customFormat="false" ht="12.8" hidden="false" customHeight="false" outlineLevel="0" collapsed="false">
      <c r="A68" s="0" t="s">
        <v>18387</v>
      </c>
      <c r="B68" s="0" t="s">
        <v>18403</v>
      </c>
      <c r="C68" s="0" t="s">
        <v>18404</v>
      </c>
      <c r="D68" s="0" t="s">
        <v>18405</v>
      </c>
      <c r="E68" s="0" t="s">
        <v>18406</v>
      </c>
      <c r="F68" s="0" t="s">
        <v>18407</v>
      </c>
      <c r="G68" s="0" t="s">
        <v>18408</v>
      </c>
      <c r="H68" s="0" t="s">
        <v>18409</v>
      </c>
      <c r="I68" s="0" t="s">
        <v>18410</v>
      </c>
      <c r="J68" s="0" t="s">
        <v>18402</v>
      </c>
    </row>
    <row r="69" customFormat="false" ht="12.8" hidden="false" customHeight="false" outlineLevel="0" collapsed="false">
      <c r="A69" s="0" t="s">
        <v>11565</v>
      </c>
      <c r="B69" s="0" t="n">
        <f aca="false">B2*150</f>
        <v>9450</v>
      </c>
      <c r="C69" s="0" t="n">
        <f aca="false">C2*200</f>
        <v>0</v>
      </c>
      <c r="D69" s="0" t="n">
        <f aca="false">D2*250</f>
        <v>0</v>
      </c>
      <c r="E69" s="0" t="n">
        <f aca="false">E2*250</f>
        <v>15250</v>
      </c>
      <c r="F69" s="0" t="n">
        <f aca="false">F2*300</f>
        <v>0</v>
      </c>
      <c r="G69" s="0" t="n">
        <f aca="false">G2*400</f>
        <v>0</v>
      </c>
      <c r="H69" s="0" t="n">
        <f aca="false">H2*500</f>
        <v>0</v>
      </c>
      <c r="I69" s="0" t="n">
        <f aca="false">I2*500</f>
        <v>0</v>
      </c>
      <c r="J69" s="0" t="n">
        <f aca="false">SUM(B69:I69)</f>
        <v>24700</v>
      </c>
    </row>
    <row r="70" customFormat="false" ht="12.8" hidden="false" customHeight="false" outlineLevel="0" collapsed="false">
      <c r="A70" s="0" t="s">
        <v>7354</v>
      </c>
      <c r="B70" s="0" t="n">
        <f aca="false">B3*150</f>
        <v>3900</v>
      </c>
      <c r="C70" s="0" t="n">
        <f aca="false">C3*200</f>
        <v>0</v>
      </c>
      <c r="D70" s="0" t="n">
        <f aca="false">D3*250</f>
        <v>0</v>
      </c>
      <c r="E70" s="0" t="n">
        <f aca="false">E3*250</f>
        <v>0</v>
      </c>
      <c r="F70" s="0" t="n">
        <f aca="false">F3*300</f>
        <v>0</v>
      </c>
      <c r="G70" s="0" t="n">
        <f aca="false">G3*400</f>
        <v>0</v>
      </c>
      <c r="H70" s="0" t="n">
        <f aca="false">H3*500</f>
        <v>0</v>
      </c>
      <c r="I70" s="0" t="n">
        <f aca="false">I3*500</f>
        <v>0</v>
      </c>
      <c r="J70" s="0" t="n">
        <f aca="false">SUM(B70:I70)</f>
        <v>3900</v>
      </c>
    </row>
    <row r="71" customFormat="false" ht="12.8" hidden="false" customHeight="false" outlineLevel="0" collapsed="false">
      <c r="A71" s="0" t="s">
        <v>18280</v>
      </c>
      <c r="B71" s="0" t="n">
        <f aca="false">B4*150</f>
        <v>0</v>
      </c>
      <c r="C71" s="0" t="n">
        <f aca="false">C4*200</f>
        <v>0</v>
      </c>
      <c r="D71" s="0" t="n">
        <f aca="false">D4*250</f>
        <v>0</v>
      </c>
      <c r="E71" s="0" t="n">
        <f aca="false">E4*250</f>
        <v>0</v>
      </c>
      <c r="F71" s="0" t="n">
        <f aca="false">F4*300</f>
        <v>6000</v>
      </c>
      <c r="G71" s="0" t="n">
        <f aca="false">G4*400</f>
        <v>0</v>
      </c>
      <c r="H71" s="0" t="n">
        <f aca="false">H4*500</f>
        <v>0</v>
      </c>
      <c r="I71" s="0" t="n">
        <f aca="false">I4*500</f>
        <v>0</v>
      </c>
      <c r="J71" s="0" t="n">
        <f aca="false">SUM(B71:I71)</f>
        <v>6000</v>
      </c>
    </row>
    <row r="72" customFormat="false" ht="12.8" hidden="false" customHeight="false" outlineLevel="0" collapsed="false">
      <c r="A72" s="0" t="s">
        <v>257</v>
      </c>
      <c r="B72" s="0" t="n">
        <f aca="false">B5*150</f>
        <v>0</v>
      </c>
      <c r="C72" s="0" t="n">
        <f aca="false">C5*200</f>
        <v>0</v>
      </c>
      <c r="D72" s="0" t="n">
        <f aca="false">D5*250</f>
        <v>0</v>
      </c>
      <c r="E72" s="0" t="n">
        <f aca="false">E5*250</f>
        <v>0</v>
      </c>
      <c r="F72" s="0" t="n">
        <f aca="false">F5*300</f>
        <v>0</v>
      </c>
      <c r="G72" s="0" t="n">
        <f aca="false">G5*400</f>
        <v>0</v>
      </c>
      <c r="H72" s="0" t="n">
        <f aca="false">H5*500</f>
        <v>500</v>
      </c>
      <c r="I72" s="0" t="n">
        <f aca="false">I5*500</f>
        <v>0</v>
      </c>
      <c r="J72" s="0" t="n">
        <f aca="false">SUM(B72:I72)</f>
        <v>500</v>
      </c>
    </row>
    <row r="73" customFormat="false" ht="12.8" hidden="false" customHeight="false" outlineLevel="0" collapsed="false">
      <c r="A73" s="0" t="s">
        <v>18390</v>
      </c>
      <c r="B73" s="0" t="n">
        <f aca="false">B6*150</f>
        <v>0</v>
      </c>
      <c r="C73" s="0" t="n">
        <f aca="false">C6*200</f>
        <v>0</v>
      </c>
      <c r="D73" s="0" t="n">
        <f aca="false">D6*250</f>
        <v>0</v>
      </c>
      <c r="E73" s="0" t="n">
        <f aca="false">E6*250</f>
        <v>0</v>
      </c>
      <c r="F73" s="0" t="n">
        <f aca="false">F6*300</f>
        <v>0</v>
      </c>
      <c r="G73" s="0" t="n">
        <f aca="false">G6*400</f>
        <v>400</v>
      </c>
      <c r="H73" s="0" t="n">
        <f aca="false">H6*500</f>
        <v>0</v>
      </c>
      <c r="I73" s="0" t="n">
        <f aca="false">I6*500</f>
        <v>0</v>
      </c>
      <c r="J73" s="0" t="n">
        <f aca="false">SUM(B73:I73)</f>
        <v>400</v>
      </c>
    </row>
    <row r="74" customFormat="false" ht="12.8" hidden="false" customHeight="false" outlineLevel="0" collapsed="false">
      <c r="A74" s="0" t="s">
        <v>7372</v>
      </c>
      <c r="B74" s="0" t="n">
        <f aca="false">B7*150</f>
        <v>0</v>
      </c>
      <c r="C74" s="0" t="n">
        <f aca="false">C7*200</f>
        <v>0</v>
      </c>
      <c r="D74" s="0" t="n">
        <f aca="false">D7*250</f>
        <v>0</v>
      </c>
      <c r="E74" s="0" t="n">
        <f aca="false">E7*250</f>
        <v>0</v>
      </c>
      <c r="F74" s="0" t="n">
        <f aca="false">F7*300</f>
        <v>0</v>
      </c>
      <c r="G74" s="0" t="n">
        <f aca="false">G7*400</f>
        <v>0</v>
      </c>
      <c r="H74" s="0" t="n">
        <f aca="false">H7*500</f>
        <v>0</v>
      </c>
      <c r="I74" s="0" t="n">
        <f aca="false">I7*500</f>
        <v>15500</v>
      </c>
      <c r="J74" s="0" t="n">
        <f aca="false">SUM(B74:I74)</f>
        <v>15500</v>
      </c>
    </row>
    <row r="75" customFormat="false" ht="12.8" hidden="false" customHeight="false" outlineLevel="0" collapsed="false">
      <c r="A75" s="0" t="s">
        <v>7374</v>
      </c>
      <c r="B75" s="0" t="n">
        <f aca="false">B8*150</f>
        <v>0</v>
      </c>
      <c r="C75" s="0" t="n">
        <f aca="false">C8*200</f>
        <v>0</v>
      </c>
      <c r="D75" s="0" t="n">
        <f aca="false">D8*250</f>
        <v>0</v>
      </c>
      <c r="E75" s="0" t="n">
        <f aca="false">E8*250</f>
        <v>0</v>
      </c>
      <c r="F75" s="0" t="n">
        <f aca="false">F8*300</f>
        <v>0</v>
      </c>
      <c r="G75" s="0" t="n">
        <f aca="false">G8*400</f>
        <v>400</v>
      </c>
      <c r="H75" s="0" t="n">
        <f aca="false">H8*500</f>
        <v>0</v>
      </c>
      <c r="I75" s="0" t="n">
        <f aca="false">I8*500</f>
        <v>0</v>
      </c>
      <c r="J75" s="0" t="n">
        <f aca="false">SUM(B75:I75)</f>
        <v>400</v>
      </c>
    </row>
    <row r="76" customFormat="false" ht="12.8" hidden="false" customHeight="false" outlineLevel="0" collapsed="false">
      <c r="A76" s="0" t="s">
        <v>243</v>
      </c>
      <c r="B76" s="0" t="n">
        <f aca="false">B9*150</f>
        <v>0</v>
      </c>
      <c r="C76" s="0" t="n">
        <f aca="false">C9*200</f>
        <v>0</v>
      </c>
      <c r="D76" s="0" t="n">
        <f aca="false">D9*250</f>
        <v>0</v>
      </c>
      <c r="E76" s="0" t="n">
        <f aca="false">E9*250</f>
        <v>0</v>
      </c>
      <c r="F76" s="0" t="n">
        <f aca="false">F9*300</f>
        <v>0</v>
      </c>
      <c r="G76" s="0" t="n">
        <f aca="false">G9*400</f>
        <v>400</v>
      </c>
      <c r="H76" s="0" t="n">
        <f aca="false">H9*500</f>
        <v>0</v>
      </c>
      <c r="I76" s="0" t="n">
        <f aca="false">I9*500</f>
        <v>0</v>
      </c>
      <c r="J76" s="0" t="n">
        <f aca="false">SUM(B76:I76)</f>
        <v>400</v>
      </c>
    </row>
    <row r="77" customFormat="false" ht="12.8" hidden="false" customHeight="false" outlineLevel="0" collapsed="false">
      <c r="A77" s="0" t="s">
        <v>18391</v>
      </c>
      <c r="B77" s="0" t="n">
        <f aca="false">B10*150</f>
        <v>23700</v>
      </c>
      <c r="C77" s="0" t="n">
        <f aca="false">C10*200</f>
        <v>0</v>
      </c>
      <c r="D77" s="0" t="n">
        <f aca="false">D10*250</f>
        <v>0</v>
      </c>
      <c r="E77" s="0" t="n">
        <f aca="false">E10*250</f>
        <v>0</v>
      </c>
      <c r="F77" s="0" t="n">
        <f aca="false">F10*300</f>
        <v>3900</v>
      </c>
      <c r="G77" s="0" t="n">
        <f aca="false">G10*400</f>
        <v>0</v>
      </c>
      <c r="H77" s="0" t="n">
        <f aca="false">H10*500</f>
        <v>0</v>
      </c>
      <c r="I77" s="0" t="n">
        <f aca="false">I10*500</f>
        <v>0</v>
      </c>
      <c r="J77" s="0" t="n">
        <f aca="false">SUM(B77:I77)</f>
        <v>27600</v>
      </c>
    </row>
    <row r="78" customFormat="false" ht="12.8" hidden="false" customHeight="false" outlineLevel="0" collapsed="false">
      <c r="A78" s="0" t="s">
        <v>13764</v>
      </c>
      <c r="B78" s="0" t="n">
        <f aca="false">B11*150</f>
        <v>0</v>
      </c>
      <c r="C78" s="0" t="n">
        <f aca="false">C11*200</f>
        <v>0</v>
      </c>
      <c r="D78" s="0" t="n">
        <f aca="false">D11*250</f>
        <v>0</v>
      </c>
      <c r="E78" s="0" t="n">
        <f aca="false">E11*250</f>
        <v>0</v>
      </c>
      <c r="F78" s="0" t="n">
        <f aca="false">F11*300</f>
        <v>6900</v>
      </c>
      <c r="G78" s="0" t="n">
        <f aca="false">G11*400</f>
        <v>0</v>
      </c>
      <c r="H78" s="0" t="n">
        <f aca="false">H11*500</f>
        <v>0</v>
      </c>
      <c r="I78" s="0" t="n">
        <f aca="false">I11*500</f>
        <v>0</v>
      </c>
      <c r="J78" s="0" t="n">
        <f aca="false">SUM(B78:I78)</f>
        <v>6900</v>
      </c>
    </row>
    <row r="79" customFormat="false" ht="12.8" hidden="false" customHeight="false" outlineLevel="0" collapsed="false">
      <c r="A79" s="0" t="s">
        <v>18392</v>
      </c>
      <c r="B79" s="0" t="n">
        <f aca="false">B12*150</f>
        <v>0</v>
      </c>
      <c r="C79" s="0" t="n">
        <f aca="false">C12*200</f>
        <v>0</v>
      </c>
      <c r="D79" s="0" t="n">
        <f aca="false">D12*250</f>
        <v>0</v>
      </c>
      <c r="E79" s="0" t="n">
        <f aca="false">E12*250</f>
        <v>0</v>
      </c>
      <c r="F79" s="0" t="n">
        <f aca="false">F12*300</f>
        <v>0</v>
      </c>
      <c r="G79" s="0" t="n">
        <f aca="false">G12*400</f>
        <v>0</v>
      </c>
      <c r="H79" s="0" t="n">
        <f aca="false">H12*500</f>
        <v>500</v>
      </c>
      <c r="I79" s="0" t="n">
        <f aca="false">I12*500</f>
        <v>0</v>
      </c>
      <c r="J79" s="0" t="n">
        <f aca="false">SUM(B79:I79)</f>
        <v>500</v>
      </c>
    </row>
    <row r="80" customFormat="false" ht="12.8" hidden="false" customHeight="false" outlineLevel="0" collapsed="false">
      <c r="A80" s="0" t="s">
        <v>15555</v>
      </c>
      <c r="B80" s="0" t="n">
        <f aca="false">B13*150</f>
        <v>0</v>
      </c>
      <c r="C80" s="0" t="n">
        <f aca="false">C13*200</f>
        <v>0</v>
      </c>
      <c r="D80" s="0" t="n">
        <f aca="false">D13*250</f>
        <v>0</v>
      </c>
      <c r="E80" s="0" t="n">
        <f aca="false">E13*250</f>
        <v>0</v>
      </c>
      <c r="F80" s="0" t="n">
        <f aca="false">F13*300</f>
        <v>0</v>
      </c>
      <c r="G80" s="0" t="n">
        <f aca="false">G13*400</f>
        <v>0</v>
      </c>
      <c r="H80" s="0" t="n">
        <f aca="false">H13*500</f>
        <v>0</v>
      </c>
      <c r="I80" s="0" t="n">
        <f aca="false">I13*500</f>
        <v>500</v>
      </c>
      <c r="J80" s="0" t="n">
        <f aca="false">SUM(B80:I80)</f>
        <v>500</v>
      </c>
    </row>
    <row r="81" customFormat="false" ht="12.8" hidden="false" customHeight="false" outlineLevel="0" collapsed="false">
      <c r="A81" s="0" t="s">
        <v>18393</v>
      </c>
      <c r="B81" s="0" t="n">
        <f aca="false">B14*150</f>
        <v>16650</v>
      </c>
      <c r="C81" s="0" t="n">
        <f aca="false">C14*200</f>
        <v>0</v>
      </c>
      <c r="D81" s="0" t="n">
        <f aca="false">D14*250</f>
        <v>0</v>
      </c>
      <c r="E81" s="0" t="n">
        <f aca="false">E14*250</f>
        <v>0</v>
      </c>
      <c r="F81" s="0" t="n">
        <f aca="false">F14*300</f>
        <v>4200</v>
      </c>
      <c r="G81" s="0" t="n">
        <f aca="false">G14*400</f>
        <v>0</v>
      </c>
      <c r="H81" s="0" t="n">
        <f aca="false">H14*500</f>
        <v>0</v>
      </c>
      <c r="I81" s="0" t="n">
        <f aca="false">I14*500</f>
        <v>0</v>
      </c>
      <c r="J81" s="0" t="n">
        <f aca="false">SUM(B81:I81)</f>
        <v>20850</v>
      </c>
    </row>
    <row r="82" customFormat="false" ht="12.8" hidden="false" customHeight="false" outlineLevel="0" collapsed="false">
      <c r="A82" s="0" t="s">
        <v>13342</v>
      </c>
      <c r="B82" s="0" t="n">
        <f aca="false">B15*150</f>
        <v>0</v>
      </c>
      <c r="C82" s="0" t="n">
        <f aca="false">C15*200</f>
        <v>0</v>
      </c>
      <c r="D82" s="0" t="n">
        <f aca="false">D15*250</f>
        <v>0</v>
      </c>
      <c r="E82" s="0" t="n">
        <f aca="false">E15*250</f>
        <v>0</v>
      </c>
      <c r="F82" s="0" t="n">
        <f aca="false">F15*300</f>
        <v>1800</v>
      </c>
      <c r="G82" s="0" t="n">
        <f aca="false">G15*400</f>
        <v>0</v>
      </c>
      <c r="H82" s="0" t="n">
        <f aca="false">H15*500</f>
        <v>0</v>
      </c>
      <c r="I82" s="0" t="n">
        <f aca="false">I15*500</f>
        <v>0</v>
      </c>
      <c r="J82" s="0" t="n">
        <f aca="false">SUM(B82:I82)</f>
        <v>1800</v>
      </c>
    </row>
    <row r="83" customFormat="false" ht="12.8" hidden="false" customHeight="false" outlineLevel="0" collapsed="false">
      <c r="A83" s="0" t="s">
        <v>1401</v>
      </c>
      <c r="B83" s="0" t="n">
        <f aca="false">B16*150</f>
        <v>0</v>
      </c>
      <c r="C83" s="0" t="n">
        <f aca="false">C16*200</f>
        <v>0</v>
      </c>
      <c r="D83" s="0" t="n">
        <f aca="false">D16*250</f>
        <v>0</v>
      </c>
      <c r="E83" s="0" t="n">
        <f aca="false">E16*250</f>
        <v>0</v>
      </c>
      <c r="F83" s="0" t="n">
        <f aca="false">F16*300</f>
        <v>0</v>
      </c>
      <c r="G83" s="0" t="n">
        <f aca="false">G16*400</f>
        <v>0</v>
      </c>
      <c r="H83" s="0" t="n">
        <f aca="false">H16*500</f>
        <v>0</v>
      </c>
      <c r="I83" s="0" t="n">
        <f aca="false">I16*500</f>
        <v>1000</v>
      </c>
      <c r="J83" s="0" t="n">
        <f aca="false">SUM(B83:I83)</f>
        <v>1000</v>
      </c>
    </row>
    <row r="84" customFormat="false" ht="12.8" hidden="false" customHeight="false" outlineLevel="0" collapsed="false">
      <c r="A84" s="0" t="s">
        <v>3258</v>
      </c>
      <c r="B84" s="0" t="n">
        <f aca="false">B17*150</f>
        <v>0</v>
      </c>
      <c r="C84" s="0" t="n">
        <f aca="false">C17*200</f>
        <v>0</v>
      </c>
      <c r="D84" s="0" t="n">
        <f aca="false">D17*250</f>
        <v>0</v>
      </c>
      <c r="E84" s="0" t="n">
        <f aca="false">E17*250</f>
        <v>0</v>
      </c>
      <c r="F84" s="0" t="n">
        <f aca="false">F17*300</f>
        <v>0</v>
      </c>
      <c r="G84" s="0" t="n">
        <f aca="false">G17*400</f>
        <v>0</v>
      </c>
      <c r="H84" s="0" t="n">
        <f aca="false">H17*500</f>
        <v>0</v>
      </c>
      <c r="I84" s="0" t="n">
        <f aca="false">I17*500</f>
        <v>20500</v>
      </c>
      <c r="J84" s="0" t="n">
        <f aca="false">SUM(B84:I84)</f>
        <v>20500</v>
      </c>
    </row>
    <row r="85" customFormat="false" ht="12.8" hidden="false" customHeight="false" outlineLevel="0" collapsed="false">
      <c r="A85" s="0" t="s">
        <v>4913</v>
      </c>
      <c r="B85" s="0" t="n">
        <f aca="false">B18*150</f>
        <v>0</v>
      </c>
      <c r="C85" s="0" t="n">
        <f aca="false">C18*200</f>
        <v>0</v>
      </c>
      <c r="D85" s="0" t="n">
        <f aca="false">D18*250</f>
        <v>0</v>
      </c>
      <c r="E85" s="0" t="n">
        <f aca="false">E18*250</f>
        <v>0</v>
      </c>
      <c r="F85" s="0" t="n">
        <f aca="false">F18*300</f>
        <v>0</v>
      </c>
      <c r="G85" s="0" t="n">
        <f aca="false">G18*400</f>
        <v>0</v>
      </c>
      <c r="H85" s="0" t="n">
        <f aca="false">H18*500</f>
        <v>0</v>
      </c>
      <c r="I85" s="0" t="n">
        <f aca="false">I18*500</f>
        <v>500</v>
      </c>
      <c r="J85" s="0" t="n">
        <f aca="false">SUM(B85:I85)</f>
        <v>500</v>
      </c>
    </row>
    <row r="86" customFormat="false" ht="12.8" hidden="false" customHeight="false" outlineLevel="0" collapsed="false">
      <c r="A86" s="0" t="s">
        <v>18394</v>
      </c>
      <c r="B86" s="0" t="n">
        <f aca="false">B19*150</f>
        <v>0</v>
      </c>
      <c r="C86" s="0" t="n">
        <f aca="false">C19*200</f>
        <v>0</v>
      </c>
      <c r="D86" s="0" t="n">
        <f aca="false">D19*250</f>
        <v>0</v>
      </c>
      <c r="E86" s="0" t="n">
        <f aca="false">E19*250</f>
        <v>0</v>
      </c>
      <c r="F86" s="0" t="n">
        <f aca="false">F19*300</f>
        <v>0</v>
      </c>
      <c r="G86" s="0" t="n">
        <f aca="false">G19*400</f>
        <v>0</v>
      </c>
      <c r="H86" s="0" t="n">
        <f aca="false">H19*500</f>
        <v>0</v>
      </c>
      <c r="I86" s="0" t="n">
        <f aca="false">I19*500</f>
        <v>6500</v>
      </c>
      <c r="J86" s="0" t="n">
        <f aca="false">SUM(B86:I86)</f>
        <v>6500</v>
      </c>
    </row>
    <row r="87" customFormat="false" ht="12.8" hidden="false" customHeight="false" outlineLevel="0" collapsed="false">
      <c r="A87" s="0" t="s">
        <v>8036</v>
      </c>
      <c r="B87" s="0" t="n">
        <f aca="false">B20*150</f>
        <v>0</v>
      </c>
      <c r="C87" s="0" t="n">
        <f aca="false">C20*200</f>
        <v>0</v>
      </c>
      <c r="D87" s="0" t="n">
        <f aca="false">D20*250</f>
        <v>0</v>
      </c>
      <c r="E87" s="0" t="n">
        <f aca="false">E20*250</f>
        <v>0</v>
      </c>
      <c r="F87" s="0" t="n">
        <f aca="false">F20*300</f>
        <v>0</v>
      </c>
      <c r="G87" s="0" t="n">
        <f aca="false">G20*400</f>
        <v>400</v>
      </c>
      <c r="H87" s="0" t="n">
        <f aca="false">H20*500</f>
        <v>0</v>
      </c>
      <c r="I87" s="0" t="n">
        <f aca="false">I20*500</f>
        <v>0</v>
      </c>
      <c r="J87" s="0" t="n">
        <f aca="false">SUM(B87:I87)</f>
        <v>400</v>
      </c>
    </row>
    <row r="88" customFormat="false" ht="12.8" hidden="false" customHeight="false" outlineLevel="0" collapsed="false">
      <c r="A88" s="0" t="s">
        <v>8037</v>
      </c>
      <c r="B88" s="0" t="n">
        <f aca="false">B21*150</f>
        <v>0</v>
      </c>
      <c r="C88" s="0" t="n">
        <f aca="false">C21*200</f>
        <v>0</v>
      </c>
      <c r="D88" s="0" t="n">
        <f aca="false">D21*250</f>
        <v>0</v>
      </c>
      <c r="E88" s="0" t="n">
        <f aca="false">E21*250</f>
        <v>0</v>
      </c>
      <c r="F88" s="0" t="n">
        <f aca="false">F21*300</f>
        <v>1800</v>
      </c>
      <c r="G88" s="0" t="n">
        <f aca="false">G21*400</f>
        <v>0</v>
      </c>
      <c r="H88" s="0" t="n">
        <f aca="false">H21*500</f>
        <v>0</v>
      </c>
      <c r="I88" s="0" t="n">
        <f aca="false">I21*500</f>
        <v>0</v>
      </c>
      <c r="J88" s="0" t="n">
        <f aca="false">SUM(B88:I88)</f>
        <v>1800</v>
      </c>
    </row>
    <row r="89" customFormat="false" ht="12.8" hidden="false" customHeight="false" outlineLevel="0" collapsed="false">
      <c r="A89" s="0" t="s">
        <v>14070</v>
      </c>
      <c r="B89" s="0" t="n">
        <f aca="false">B22*150</f>
        <v>0</v>
      </c>
      <c r="C89" s="0" t="n">
        <f aca="false">C22*200</f>
        <v>0</v>
      </c>
      <c r="D89" s="0" t="n">
        <f aca="false">D22*250</f>
        <v>500</v>
      </c>
      <c r="E89" s="0" t="n">
        <f aca="false">E22*250</f>
        <v>0</v>
      </c>
      <c r="F89" s="0" t="n">
        <f aca="false">F22*300</f>
        <v>0</v>
      </c>
      <c r="G89" s="0" t="n">
        <f aca="false">G22*400</f>
        <v>0</v>
      </c>
      <c r="H89" s="0" t="n">
        <f aca="false">H22*500</f>
        <v>0</v>
      </c>
      <c r="I89" s="0" t="n">
        <f aca="false">I22*500</f>
        <v>0</v>
      </c>
      <c r="J89" s="0" t="n">
        <f aca="false">SUM(B89:I89)</f>
        <v>500</v>
      </c>
    </row>
    <row r="90" customFormat="false" ht="12.8" hidden="false" customHeight="false" outlineLevel="0" collapsed="false">
      <c r="A90" s="0" t="s">
        <v>3317</v>
      </c>
      <c r="B90" s="0" t="n">
        <f aca="false">B23*150</f>
        <v>0</v>
      </c>
      <c r="C90" s="0" t="n">
        <f aca="false">C23*200</f>
        <v>0</v>
      </c>
      <c r="D90" s="0" t="n">
        <f aca="false">D23*250</f>
        <v>0</v>
      </c>
      <c r="E90" s="0" t="n">
        <f aca="false">E23*250</f>
        <v>13250</v>
      </c>
      <c r="F90" s="0" t="n">
        <f aca="false">F23*300</f>
        <v>16800</v>
      </c>
      <c r="G90" s="0" t="n">
        <f aca="false">G23*400</f>
        <v>2400</v>
      </c>
      <c r="H90" s="0" t="n">
        <f aca="false">H23*500</f>
        <v>0</v>
      </c>
      <c r="I90" s="0" t="n">
        <f aca="false">I23*500</f>
        <v>500</v>
      </c>
      <c r="J90" s="0" t="n">
        <f aca="false">SUM(B90:I90)</f>
        <v>32950</v>
      </c>
    </row>
    <row r="91" customFormat="false" ht="12.8" hidden="false" customHeight="false" outlineLevel="0" collapsed="false">
      <c r="A91" s="0" t="s">
        <v>3329</v>
      </c>
      <c r="B91" s="0" t="n">
        <f aca="false">B24*150</f>
        <v>150</v>
      </c>
      <c r="C91" s="0" t="n">
        <f aca="false">C24*200</f>
        <v>0</v>
      </c>
      <c r="D91" s="0" t="n">
        <f aca="false">D24*250</f>
        <v>0</v>
      </c>
      <c r="E91" s="0" t="n">
        <f aca="false">E24*250</f>
        <v>0</v>
      </c>
      <c r="F91" s="0" t="n">
        <f aca="false">F24*300</f>
        <v>0</v>
      </c>
      <c r="G91" s="0" t="n">
        <f aca="false">G24*400</f>
        <v>0</v>
      </c>
      <c r="H91" s="0" t="n">
        <f aca="false">H24*500</f>
        <v>0</v>
      </c>
      <c r="I91" s="0" t="n">
        <f aca="false">I24*500</f>
        <v>0</v>
      </c>
      <c r="J91" s="0" t="n">
        <f aca="false">SUM(B91:I91)</f>
        <v>150</v>
      </c>
    </row>
    <row r="92" customFormat="false" ht="12.8" hidden="false" customHeight="false" outlineLevel="0" collapsed="false">
      <c r="A92" s="0" t="s">
        <v>5560</v>
      </c>
      <c r="B92" s="0" t="n">
        <f aca="false">B25*150</f>
        <v>0</v>
      </c>
      <c r="C92" s="0" t="n">
        <f aca="false">C25*200</f>
        <v>0</v>
      </c>
      <c r="D92" s="0" t="n">
        <f aca="false">D25*250</f>
        <v>0</v>
      </c>
      <c r="E92" s="0" t="n">
        <f aca="false">E25*250</f>
        <v>0</v>
      </c>
      <c r="F92" s="0" t="n">
        <f aca="false">F25*300</f>
        <v>2400</v>
      </c>
      <c r="G92" s="0" t="n">
        <f aca="false">G25*400</f>
        <v>0</v>
      </c>
      <c r="H92" s="0" t="n">
        <f aca="false">H25*500</f>
        <v>0</v>
      </c>
      <c r="I92" s="0" t="n">
        <f aca="false">I25*500</f>
        <v>1500</v>
      </c>
      <c r="J92" s="0" t="n">
        <f aca="false">SUM(B92:I92)</f>
        <v>3900</v>
      </c>
    </row>
    <row r="93" customFormat="false" ht="12.8" hidden="false" customHeight="false" outlineLevel="0" collapsed="false">
      <c r="A93" s="0" t="s">
        <v>16351</v>
      </c>
      <c r="B93" s="0" t="n">
        <f aca="false">B26*150</f>
        <v>4800</v>
      </c>
      <c r="C93" s="0" t="n">
        <f aca="false">C26*200</f>
        <v>0</v>
      </c>
      <c r="D93" s="0" t="n">
        <f aca="false">D26*250</f>
        <v>0</v>
      </c>
      <c r="E93" s="0" t="n">
        <f aca="false">E26*250</f>
        <v>0</v>
      </c>
      <c r="F93" s="0" t="n">
        <f aca="false">F26*300</f>
        <v>0</v>
      </c>
      <c r="G93" s="0" t="n">
        <f aca="false">G26*400</f>
        <v>0</v>
      </c>
      <c r="H93" s="0" t="n">
        <f aca="false">H26*500</f>
        <v>0</v>
      </c>
      <c r="I93" s="0" t="n">
        <f aca="false">I26*500</f>
        <v>0</v>
      </c>
      <c r="J93" s="0" t="n">
        <f aca="false">SUM(B93:I93)</f>
        <v>4800</v>
      </c>
    </row>
    <row r="94" customFormat="false" ht="12.8" hidden="false" customHeight="false" outlineLevel="0" collapsed="false">
      <c r="A94" s="0" t="s">
        <v>17406</v>
      </c>
      <c r="B94" s="0" t="n">
        <f aca="false">B27*150</f>
        <v>0</v>
      </c>
      <c r="C94" s="0" t="n">
        <f aca="false">C27*200</f>
        <v>0</v>
      </c>
      <c r="D94" s="0" t="n">
        <f aca="false">D27*250</f>
        <v>0</v>
      </c>
      <c r="E94" s="0" t="n">
        <f aca="false">E27*250</f>
        <v>0</v>
      </c>
      <c r="F94" s="0" t="n">
        <f aca="false">F27*300</f>
        <v>0</v>
      </c>
      <c r="G94" s="0" t="n">
        <f aca="false">G27*400</f>
        <v>0</v>
      </c>
      <c r="H94" s="0" t="n">
        <f aca="false">H27*500</f>
        <v>0</v>
      </c>
      <c r="I94" s="0" t="n">
        <f aca="false">I27*500</f>
        <v>12000</v>
      </c>
      <c r="J94" s="0" t="n">
        <f aca="false">SUM(B94:I94)</f>
        <v>12000</v>
      </c>
    </row>
    <row r="95" customFormat="false" ht="12.8" hidden="false" customHeight="false" outlineLevel="0" collapsed="false">
      <c r="A95" s="0" t="s">
        <v>17409</v>
      </c>
      <c r="B95" s="0" t="n">
        <f aca="false">B28*150</f>
        <v>4800</v>
      </c>
      <c r="C95" s="0" t="n">
        <f aca="false">C28*200</f>
        <v>0</v>
      </c>
      <c r="D95" s="0" t="n">
        <f aca="false">D28*250</f>
        <v>0</v>
      </c>
      <c r="E95" s="0" t="n">
        <f aca="false">E28*250</f>
        <v>0</v>
      </c>
      <c r="F95" s="0" t="n">
        <f aca="false">F28*300</f>
        <v>5100</v>
      </c>
      <c r="G95" s="0" t="n">
        <f aca="false">G28*400</f>
        <v>0</v>
      </c>
      <c r="H95" s="0" t="n">
        <f aca="false">H28*500</f>
        <v>0</v>
      </c>
      <c r="I95" s="0" t="n">
        <f aca="false">I28*500</f>
        <v>0</v>
      </c>
      <c r="J95" s="0" t="n">
        <f aca="false">SUM(B95:I95)</f>
        <v>9900</v>
      </c>
    </row>
    <row r="96" customFormat="false" ht="12.8" hidden="false" customHeight="false" outlineLevel="0" collapsed="false">
      <c r="A96" s="0" t="s">
        <v>14091</v>
      </c>
      <c r="B96" s="0" t="n">
        <f aca="false">B29*150</f>
        <v>12600</v>
      </c>
      <c r="C96" s="0" t="n">
        <f aca="false">C29*200</f>
        <v>0</v>
      </c>
      <c r="D96" s="0" t="n">
        <f aca="false">D29*250</f>
        <v>0</v>
      </c>
      <c r="E96" s="0" t="n">
        <f aca="false">E29*250</f>
        <v>0</v>
      </c>
      <c r="F96" s="0" t="n">
        <f aca="false">F29*300</f>
        <v>0</v>
      </c>
      <c r="G96" s="0" t="n">
        <f aca="false">G29*400</f>
        <v>0</v>
      </c>
      <c r="H96" s="0" t="n">
        <f aca="false">H29*500</f>
        <v>0</v>
      </c>
      <c r="I96" s="0" t="n">
        <f aca="false">I29*500</f>
        <v>24500</v>
      </c>
      <c r="J96" s="0" t="n">
        <f aca="false">SUM(B96:I96)</f>
        <v>37100</v>
      </c>
    </row>
    <row r="97" customFormat="false" ht="12.8" hidden="false" customHeight="false" outlineLevel="0" collapsed="false">
      <c r="A97" s="0" t="s">
        <v>9632</v>
      </c>
      <c r="B97" s="0" t="n">
        <f aca="false">B30*150</f>
        <v>0</v>
      </c>
      <c r="C97" s="0" t="n">
        <f aca="false">C30*200</f>
        <v>0</v>
      </c>
      <c r="D97" s="0" t="n">
        <f aca="false">D30*250</f>
        <v>0</v>
      </c>
      <c r="E97" s="0" t="n">
        <f aca="false">E30*250</f>
        <v>0</v>
      </c>
      <c r="F97" s="0" t="n">
        <f aca="false">F30*300</f>
        <v>0</v>
      </c>
      <c r="G97" s="0" t="n">
        <f aca="false">G30*400</f>
        <v>0</v>
      </c>
      <c r="H97" s="0" t="n">
        <f aca="false">H30*500</f>
        <v>0</v>
      </c>
      <c r="I97" s="0" t="n">
        <f aca="false">I30*500</f>
        <v>27000</v>
      </c>
      <c r="J97" s="0" t="n">
        <f aca="false">SUM(B97:I97)</f>
        <v>27000</v>
      </c>
    </row>
    <row r="98" customFormat="false" ht="12.8" hidden="false" customHeight="false" outlineLevel="0" collapsed="false">
      <c r="A98" s="0" t="s">
        <v>1807</v>
      </c>
      <c r="B98" s="0" t="n">
        <f aca="false">B31*150</f>
        <v>0</v>
      </c>
      <c r="C98" s="0" t="n">
        <f aca="false">C31*200</f>
        <v>0</v>
      </c>
      <c r="D98" s="0" t="n">
        <f aca="false">D31*250</f>
        <v>0</v>
      </c>
      <c r="E98" s="0" t="n">
        <f aca="false">E31*250</f>
        <v>0</v>
      </c>
      <c r="F98" s="0" t="n">
        <f aca="false">F31*300</f>
        <v>0</v>
      </c>
      <c r="G98" s="0" t="n">
        <f aca="false">G31*400</f>
        <v>0</v>
      </c>
      <c r="H98" s="0" t="n">
        <f aca="false">H31*500</f>
        <v>0</v>
      </c>
      <c r="I98" s="0" t="n">
        <f aca="false">I31*500</f>
        <v>1500</v>
      </c>
      <c r="J98" s="0" t="n">
        <f aca="false">SUM(B98:I98)</f>
        <v>1500</v>
      </c>
    </row>
    <row r="99" customFormat="false" ht="12.8" hidden="false" customHeight="false" outlineLevel="0" collapsed="false">
      <c r="A99" s="0" t="s">
        <v>16377</v>
      </c>
      <c r="B99" s="0" t="n">
        <f aca="false">B32*150</f>
        <v>0</v>
      </c>
      <c r="C99" s="0" t="n">
        <f aca="false">C32*200</f>
        <v>0</v>
      </c>
      <c r="D99" s="0" t="n">
        <f aca="false">D32*250</f>
        <v>0</v>
      </c>
      <c r="E99" s="0" t="n">
        <f aca="false">E32*250</f>
        <v>0</v>
      </c>
      <c r="F99" s="0" t="n">
        <f aca="false">F32*300</f>
        <v>0</v>
      </c>
      <c r="G99" s="0" t="n">
        <f aca="false">G32*400</f>
        <v>0</v>
      </c>
      <c r="H99" s="0" t="n">
        <f aca="false">H32*500</f>
        <v>0</v>
      </c>
      <c r="I99" s="0" t="n">
        <f aca="false">I32*500</f>
        <v>500</v>
      </c>
      <c r="J99" s="0" t="n">
        <f aca="false">SUM(B99:I99)</f>
        <v>500</v>
      </c>
    </row>
    <row r="100" customFormat="false" ht="12.8" hidden="false" customHeight="false" outlineLevel="0" collapsed="false">
      <c r="A100" s="0" t="s">
        <v>15780</v>
      </c>
      <c r="B100" s="0" t="n">
        <f aca="false">B33*150</f>
        <v>0</v>
      </c>
      <c r="C100" s="0" t="n">
        <f aca="false">C33*200</f>
        <v>0</v>
      </c>
      <c r="D100" s="0" t="n">
        <f aca="false">D33*250</f>
        <v>0</v>
      </c>
      <c r="E100" s="0" t="n">
        <f aca="false">E33*250</f>
        <v>0</v>
      </c>
      <c r="F100" s="0" t="n">
        <f aca="false">F33*300</f>
        <v>0</v>
      </c>
      <c r="G100" s="0" t="n">
        <f aca="false">G33*400</f>
        <v>0</v>
      </c>
      <c r="H100" s="0" t="n">
        <f aca="false">H33*500</f>
        <v>0</v>
      </c>
      <c r="I100" s="0" t="n">
        <f aca="false">I33*500</f>
        <v>11000</v>
      </c>
      <c r="J100" s="0" t="n">
        <f aca="false">SUM(B100:I100)</f>
        <v>11000</v>
      </c>
    </row>
    <row r="101" customFormat="false" ht="12.8" hidden="false" customHeight="false" outlineLevel="0" collapsed="false">
      <c r="A101" s="0" t="s">
        <v>18395</v>
      </c>
      <c r="B101" s="0" t="n">
        <f aca="false">B34*150</f>
        <v>0</v>
      </c>
      <c r="C101" s="0" t="n">
        <f aca="false">C34*200</f>
        <v>0</v>
      </c>
      <c r="D101" s="0" t="n">
        <f aca="false">D34*250</f>
        <v>0</v>
      </c>
      <c r="E101" s="0" t="n">
        <f aca="false">E34*250</f>
        <v>0</v>
      </c>
      <c r="F101" s="0" t="n">
        <f aca="false">F34*300</f>
        <v>1800</v>
      </c>
      <c r="G101" s="0" t="n">
        <f aca="false">G34*400</f>
        <v>0</v>
      </c>
      <c r="H101" s="0" t="n">
        <f aca="false">H34*500</f>
        <v>0</v>
      </c>
      <c r="I101" s="0" t="n">
        <f aca="false">I34*500</f>
        <v>0</v>
      </c>
      <c r="J101" s="0" t="n">
        <f aca="false">SUM(B101:I101)</f>
        <v>1800</v>
      </c>
    </row>
    <row r="102" customFormat="false" ht="12.8" hidden="false" customHeight="false" outlineLevel="0" collapsed="false">
      <c r="A102" s="0" t="s">
        <v>583</v>
      </c>
      <c r="B102" s="0" t="n">
        <f aca="false">B35*150</f>
        <v>0</v>
      </c>
      <c r="C102" s="0" t="n">
        <f aca="false">C35*200</f>
        <v>0</v>
      </c>
      <c r="D102" s="0" t="n">
        <f aca="false">D35*250</f>
        <v>0</v>
      </c>
      <c r="E102" s="0" t="n">
        <f aca="false">E35*250</f>
        <v>0</v>
      </c>
      <c r="F102" s="0" t="n">
        <f aca="false">F35*300</f>
        <v>0</v>
      </c>
      <c r="G102" s="0" t="n">
        <f aca="false">G35*400</f>
        <v>400</v>
      </c>
      <c r="H102" s="0" t="n">
        <f aca="false">H35*500</f>
        <v>0</v>
      </c>
      <c r="I102" s="0" t="n">
        <f aca="false">I35*500</f>
        <v>0</v>
      </c>
      <c r="J102" s="0" t="n">
        <f aca="false">SUM(B102:I102)</f>
        <v>400</v>
      </c>
    </row>
    <row r="103" customFormat="false" ht="12.8" hidden="false" customHeight="false" outlineLevel="0" collapsed="false">
      <c r="A103" s="0" t="s">
        <v>590</v>
      </c>
      <c r="B103" s="0" t="n">
        <f aca="false">B36*150</f>
        <v>0</v>
      </c>
      <c r="C103" s="0" t="n">
        <f aca="false">C36*200</f>
        <v>0</v>
      </c>
      <c r="D103" s="0" t="n">
        <f aca="false">D36*250</f>
        <v>0</v>
      </c>
      <c r="E103" s="0" t="n">
        <f aca="false">E36*250</f>
        <v>0</v>
      </c>
      <c r="F103" s="0" t="n">
        <f aca="false">F36*300</f>
        <v>600</v>
      </c>
      <c r="G103" s="0" t="n">
        <f aca="false">G36*400</f>
        <v>0</v>
      </c>
      <c r="H103" s="0" t="n">
        <f aca="false">H36*500</f>
        <v>0</v>
      </c>
      <c r="I103" s="0" t="n">
        <f aca="false">I36*500</f>
        <v>14500</v>
      </c>
      <c r="J103" s="0" t="n">
        <f aca="false">SUM(B103:I103)</f>
        <v>15100</v>
      </c>
    </row>
    <row r="104" customFormat="false" ht="12.8" hidden="false" customHeight="false" outlineLevel="0" collapsed="false">
      <c r="A104" s="0" t="s">
        <v>13092</v>
      </c>
      <c r="B104" s="0" t="n">
        <f aca="false">B37*150</f>
        <v>7500</v>
      </c>
      <c r="C104" s="0" t="n">
        <f aca="false">C37*200</f>
        <v>0</v>
      </c>
      <c r="D104" s="0" t="n">
        <f aca="false">D37*250</f>
        <v>0</v>
      </c>
      <c r="E104" s="0" t="n">
        <f aca="false">E37*250</f>
        <v>0</v>
      </c>
      <c r="F104" s="0" t="n">
        <f aca="false">F37*300</f>
        <v>0</v>
      </c>
      <c r="G104" s="0" t="n">
        <f aca="false">G37*400</f>
        <v>0</v>
      </c>
      <c r="H104" s="0" t="n">
        <f aca="false">H37*500</f>
        <v>0</v>
      </c>
      <c r="I104" s="0" t="n">
        <f aca="false">I37*500</f>
        <v>0</v>
      </c>
      <c r="J104" s="0" t="n">
        <f aca="false">SUM(B104:I104)</f>
        <v>7500</v>
      </c>
    </row>
    <row r="105" customFormat="false" ht="12.8" hidden="false" customHeight="false" outlineLevel="0" collapsed="false">
      <c r="A105" s="0" t="s">
        <v>16397</v>
      </c>
      <c r="B105" s="0" t="n">
        <f aca="false">B38*150</f>
        <v>12600</v>
      </c>
      <c r="C105" s="0" t="n">
        <f aca="false">C38*200</f>
        <v>0</v>
      </c>
      <c r="D105" s="0" t="n">
        <f aca="false">D38*250</f>
        <v>0</v>
      </c>
      <c r="E105" s="0" t="n">
        <f aca="false">E38*250</f>
        <v>0</v>
      </c>
      <c r="F105" s="0" t="n">
        <f aca="false">F38*300</f>
        <v>0</v>
      </c>
      <c r="G105" s="0" t="n">
        <f aca="false">G38*400</f>
        <v>0</v>
      </c>
      <c r="H105" s="0" t="n">
        <f aca="false">H38*500</f>
        <v>0</v>
      </c>
      <c r="I105" s="0" t="n">
        <f aca="false">I38*500</f>
        <v>0</v>
      </c>
      <c r="J105" s="0" t="n">
        <f aca="false">SUM(B105:I105)</f>
        <v>12600</v>
      </c>
    </row>
    <row r="106" customFormat="false" ht="12.8" hidden="false" customHeight="false" outlineLevel="0" collapsed="false">
      <c r="A106" s="0" t="s">
        <v>16427</v>
      </c>
      <c r="B106" s="0" t="n">
        <f aca="false">B39*150</f>
        <v>3000</v>
      </c>
      <c r="C106" s="0" t="n">
        <f aca="false">C39*200</f>
        <v>0</v>
      </c>
      <c r="D106" s="0" t="n">
        <f aca="false">D39*250</f>
        <v>0</v>
      </c>
      <c r="E106" s="0" t="n">
        <f aca="false">E39*250</f>
        <v>0</v>
      </c>
      <c r="F106" s="0" t="n">
        <f aca="false">F39*300</f>
        <v>0</v>
      </c>
      <c r="G106" s="0" t="n">
        <f aca="false">G39*400</f>
        <v>0</v>
      </c>
      <c r="H106" s="0" t="n">
        <f aca="false">H39*500</f>
        <v>0</v>
      </c>
      <c r="I106" s="0" t="n">
        <f aca="false">I39*500</f>
        <v>0</v>
      </c>
      <c r="J106" s="0" t="n">
        <f aca="false">SUM(B106:I106)</f>
        <v>3000</v>
      </c>
    </row>
    <row r="107" customFormat="false" ht="12.8" hidden="false" customHeight="false" outlineLevel="0" collapsed="false">
      <c r="A107" s="0" t="s">
        <v>16436</v>
      </c>
      <c r="B107" s="0" t="n">
        <f aca="false">B40*150</f>
        <v>150</v>
      </c>
      <c r="C107" s="0" t="n">
        <f aca="false">C40*200</f>
        <v>0</v>
      </c>
      <c r="D107" s="0" t="n">
        <f aca="false">D40*250</f>
        <v>0</v>
      </c>
      <c r="E107" s="0" t="n">
        <f aca="false">E40*250</f>
        <v>0</v>
      </c>
      <c r="F107" s="0" t="n">
        <f aca="false">F40*300</f>
        <v>0</v>
      </c>
      <c r="G107" s="0" t="n">
        <f aca="false">G40*400</f>
        <v>0</v>
      </c>
      <c r="H107" s="0" t="n">
        <f aca="false">H40*500</f>
        <v>0</v>
      </c>
      <c r="I107" s="0" t="n">
        <f aca="false">I40*500</f>
        <v>0</v>
      </c>
      <c r="J107" s="0" t="n">
        <f aca="false">SUM(B107:I107)</f>
        <v>150</v>
      </c>
    </row>
    <row r="108" customFormat="false" ht="12.8" hidden="false" customHeight="false" outlineLevel="0" collapsed="false">
      <c r="A108" s="0" t="s">
        <v>11720</v>
      </c>
      <c r="B108" s="0" t="n">
        <f aca="false">B41*150</f>
        <v>3150</v>
      </c>
      <c r="C108" s="0" t="n">
        <f aca="false">C41*200</f>
        <v>0</v>
      </c>
      <c r="D108" s="0" t="n">
        <f aca="false">D41*250</f>
        <v>0</v>
      </c>
      <c r="E108" s="0" t="n">
        <f aca="false">E41*250</f>
        <v>0</v>
      </c>
      <c r="F108" s="0" t="n">
        <f aca="false">F41*300</f>
        <v>0</v>
      </c>
      <c r="G108" s="0" t="n">
        <f aca="false">G41*400</f>
        <v>0</v>
      </c>
      <c r="H108" s="0" t="n">
        <f aca="false">H41*500</f>
        <v>0</v>
      </c>
      <c r="I108" s="0" t="n">
        <f aca="false">I41*500</f>
        <v>0</v>
      </c>
      <c r="J108" s="0" t="n">
        <f aca="false">SUM(B108:I108)</f>
        <v>3150</v>
      </c>
    </row>
    <row r="109" customFormat="false" ht="12.8" hidden="false" customHeight="false" outlineLevel="0" collapsed="false">
      <c r="A109" s="0" t="s">
        <v>18396</v>
      </c>
      <c r="B109" s="0" t="n">
        <f aca="false">B42*150</f>
        <v>7950</v>
      </c>
      <c r="C109" s="0" t="n">
        <f aca="false">C42*200</f>
        <v>0</v>
      </c>
      <c r="D109" s="0" t="n">
        <f aca="false">D42*250</f>
        <v>0</v>
      </c>
      <c r="E109" s="0" t="n">
        <f aca="false">E42*250</f>
        <v>0</v>
      </c>
      <c r="F109" s="0" t="n">
        <f aca="false">F42*300</f>
        <v>0</v>
      </c>
      <c r="G109" s="0" t="n">
        <f aca="false">G42*400</f>
        <v>0</v>
      </c>
      <c r="H109" s="0" t="n">
        <f aca="false">H42*500</f>
        <v>0</v>
      </c>
      <c r="I109" s="0" t="n">
        <f aca="false">I42*500</f>
        <v>0</v>
      </c>
      <c r="J109" s="0" t="n">
        <f aca="false">SUM(B109:I109)</f>
        <v>7950</v>
      </c>
    </row>
    <row r="110" customFormat="false" ht="12.8" hidden="false" customHeight="false" outlineLevel="0" collapsed="false">
      <c r="A110" s="0" t="s">
        <v>628</v>
      </c>
      <c r="B110" s="0" t="n">
        <f aca="false">B43*150</f>
        <v>0</v>
      </c>
      <c r="C110" s="0" t="n">
        <f aca="false">C43*200</f>
        <v>0</v>
      </c>
      <c r="D110" s="0" t="n">
        <f aca="false">D43*250</f>
        <v>0</v>
      </c>
      <c r="E110" s="0" t="n">
        <f aca="false">E43*250</f>
        <v>0</v>
      </c>
      <c r="F110" s="0" t="n">
        <f aca="false">F43*300</f>
        <v>0</v>
      </c>
      <c r="G110" s="0" t="n">
        <f aca="false">G43*400</f>
        <v>400</v>
      </c>
      <c r="H110" s="0" t="n">
        <f aca="false">H43*500</f>
        <v>0</v>
      </c>
      <c r="I110" s="0" t="n">
        <f aca="false">I43*500</f>
        <v>0</v>
      </c>
      <c r="J110" s="0" t="n">
        <f aca="false">SUM(B110:I110)</f>
        <v>400</v>
      </c>
    </row>
    <row r="111" customFormat="false" ht="12.8" hidden="false" customHeight="false" outlineLevel="0" collapsed="false">
      <c r="A111" s="0" t="s">
        <v>9897</v>
      </c>
      <c r="B111" s="0" t="n">
        <f aca="false">B44*150</f>
        <v>8100</v>
      </c>
      <c r="C111" s="0" t="n">
        <f aca="false">C44*200</f>
        <v>0</v>
      </c>
      <c r="D111" s="0" t="n">
        <f aca="false">D44*250</f>
        <v>0</v>
      </c>
      <c r="E111" s="0" t="n">
        <f aca="false">E44*250</f>
        <v>0</v>
      </c>
      <c r="F111" s="0" t="n">
        <f aca="false">F44*300</f>
        <v>0</v>
      </c>
      <c r="G111" s="0" t="n">
        <f aca="false">G44*400</f>
        <v>0</v>
      </c>
      <c r="H111" s="0" t="n">
        <f aca="false">H44*500</f>
        <v>0</v>
      </c>
      <c r="I111" s="0" t="n">
        <f aca="false">I44*500</f>
        <v>0</v>
      </c>
      <c r="J111" s="0" t="n">
        <f aca="false">SUM(B111:I111)</f>
        <v>8100</v>
      </c>
    </row>
    <row r="112" customFormat="false" ht="12.8" hidden="false" customHeight="false" outlineLevel="0" collapsed="false">
      <c r="A112" s="0" t="s">
        <v>3854</v>
      </c>
      <c r="B112" s="0" t="n">
        <f aca="false">B45*150</f>
        <v>0</v>
      </c>
      <c r="C112" s="0" t="n">
        <f aca="false">C45*200</f>
        <v>0</v>
      </c>
      <c r="D112" s="0" t="n">
        <f aca="false">D45*250</f>
        <v>0</v>
      </c>
      <c r="E112" s="0" t="n">
        <f aca="false">E45*250</f>
        <v>0</v>
      </c>
      <c r="F112" s="0" t="n">
        <f aca="false">F45*300</f>
        <v>6600</v>
      </c>
      <c r="G112" s="0" t="n">
        <f aca="false">G45*400</f>
        <v>0</v>
      </c>
      <c r="H112" s="0" t="n">
        <f aca="false">H45*500</f>
        <v>500</v>
      </c>
      <c r="I112" s="0" t="n">
        <f aca="false">I45*500</f>
        <v>500</v>
      </c>
      <c r="J112" s="0" t="n">
        <f aca="false">SUM(B112:I112)</f>
        <v>7600</v>
      </c>
    </row>
    <row r="113" customFormat="false" ht="12.8" hidden="false" customHeight="false" outlineLevel="0" collapsed="false">
      <c r="A113" s="0" t="s">
        <v>9960</v>
      </c>
      <c r="B113" s="0" t="n">
        <f aca="false">B46*150</f>
        <v>900</v>
      </c>
      <c r="C113" s="0" t="n">
        <f aca="false">C46*200</f>
        <v>0</v>
      </c>
      <c r="D113" s="0" t="n">
        <f aca="false">D46*250</f>
        <v>0</v>
      </c>
      <c r="E113" s="0" t="n">
        <f aca="false">E46*250</f>
        <v>0</v>
      </c>
      <c r="F113" s="0" t="n">
        <f aca="false">F46*300</f>
        <v>0</v>
      </c>
      <c r="G113" s="0" t="n">
        <f aca="false">G46*400</f>
        <v>0</v>
      </c>
      <c r="H113" s="0" t="n">
        <f aca="false">H46*500</f>
        <v>0</v>
      </c>
      <c r="I113" s="0" t="n">
        <f aca="false">I46*500</f>
        <v>0</v>
      </c>
      <c r="J113" s="0" t="n">
        <f aca="false">SUM(B113:I113)</f>
        <v>900</v>
      </c>
    </row>
    <row r="114" customFormat="false" ht="12.8" hidden="false" customHeight="false" outlineLevel="0" collapsed="false">
      <c r="A114" s="0" t="s">
        <v>15902</v>
      </c>
      <c r="B114" s="0" t="n">
        <f aca="false">B47*150</f>
        <v>4050</v>
      </c>
      <c r="C114" s="0" t="n">
        <f aca="false">C47*200</f>
        <v>0</v>
      </c>
      <c r="D114" s="0" t="n">
        <f aca="false">D47*250</f>
        <v>0</v>
      </c>
      <c r="E114" s="0" t="n">
        <f aca="false">E47*250</f>
        <v>0</v>
      </c>
      <c r="F114" s="0" t="n">
        <f aca="false">F47*300</f>
        <v>0</v>
      </c>
      <c r="G114" s="0" t="n">
        <f aca="false">G47*400</f>
        <v>0</v>
      </c>
      <c r="H114" s="0" t="n">
        <f aca="false">H47*500</f>
        <v>0</v>
      </c>
      <c r="I114" s="0" t="n">
        <f aca="false">I47*500</f>
        <v>0</v>
      </c>
      <c r="J114" s="0" t="n">
        <f aca="false">SUM(B114:I114)</f>
        <v>4050</v>
      </c>
    </row>
    <row r="115" customFormat="false" ht="12.8" hidden="false" customHeight="false" outlineLevel="0" collapsed="false">
      <c r="A115" s="0" t="s">
        <v>4049</v>
      </c>
      <c r="B115" s="0" t="n">
        <f aca="false">B48*150</f>
        <v>0</v>
      </c>
      <c r="C115" s="0" t="n">
        <f aca="false">C48*200</f>
        <v>0</v>
      </c>
      <c r="D115" s="0" t="n">
        <f aca="false">D48*250</f>
        <v>0</v>
      </c>
      <c r="E115" s="0" t="n">
        <f aca="false">E48*250</f>
        <v>0</v>
      </c>
      <c r="F115" s="0" t="n">
        <f aca="false">F48*300</f>
        <v>0</v>
      </c>
      <c r="G115" s="0" t="n">
        <f aca="false">G48*400</f>
        <v>0</v>
      </c>
      <c r="H115" s="0" t="n">
        <f aca="false">H48*500</f>
        <v>0</v>
      </c>
      <c r="I115" s="0" t="n">
        <f aca="false">I48*500</f>
        <v>500</v>
      </c>
      <c r="J115" s="0" t="n">
        <f aca="false">SUM(B115:I115)</f>
        <v>500</v>
      </c>
    </row>
    <row r="116" customFormat="false" ht="12.8" hidden="false" customHeight="false" outlineLevel="0" collapsed="false">
      <c r="A116" s="0" t="s">
        <v>12263</v>
      </c>
      <c r="B116" s="0" t="n">
        <f aca="false">B49*150</f>
        <v>14250</v>
      </c>
      <c r="C116" s="0" t="n">
        <f aca="false">C49*200</f>
        <v>0</v>
      </c>
      <c r="D116" s="0" t="n">
        <f aca="false">D49*250</f>
        <v>0</v>
      </c>
      <c r="E116" s="0" t="n">
        <f aca="false">E49*250</f>
        <v>0</v>
      </c>
      <c r="F116" s="0" t="n">
        <f aca="false">F49*300</f>
        <v>0</v>
      </c>
      <c r="G116" s="0" t="n">
        <f aca="false">G49*400</f>
        <v>0</v>
      </c>
      <c r="H116" s="0" t="n">
        <f aca="false">H49*500</f>
        <v>0</v>
      </c>
      <c r="I116" s="0" t="n">
        <f aca="false">I49*500</f>
        <v>0</v>
      </c>
      <c r="J116" s="0" t="n">
        <f aca="false">SUM(B116:I116)</f>
        <v>14250</v>
      </c>
    </row>
    <row r="117" customFormat="false" ht="12.8" hidden="false" customHeight="false" outlineLevel="0" collapsed="false">
      <c r="A117" s="0" t="s">
        <v>799</v>
      </c>
      <c r="B117" s="0" t="n">
        <f aca="false">B50*150</f>
        <v>2550</v>
      </c>
      <c r="C117" s="0" t="n">
        <f aca="false">C50*200</f>
        <v>0</v>
      </c>
      <c r="D117" s="0" t="n">
        <f aca="false">D50*250</f>
        <v>0</v>
      </c>
      <c r="E117" s="0" t="n">
        <f aca="false">E50*250</f>
        <v>0</v>
      </c>
      <c r="F117" s="0" t="n">
        <f aca="false">F50*300</f>
        <v>0</v>
      </c>
      <c r="G117" s="0" t="n">
        <f aca="false">G50*400</f>
        <v>0</v>
      </c>
      <c r="H117" s="0" t="n">
        <f aca="false">H50*500</f>
        <v>0</v>
      </c>
      <c r="I117" s="0" t="n">
        <f aca="false">I50*500</f>
        <v>0</v>
      </c>
      <c r="J117" s="0" t="n">
        <f aca="false">SUM(B117:I117)</f>
        <v>2550</v>
      </c>
    </row>
    <row r="118" customFormat="false" ht="12.8" hidden="false" customHeight="false" outlineLevel="0" collapsed="false">
      <c r="A118" s="0" t="s">
        <v>13831</v>
      </c>
      <c r="B118" s="0" t="n">
        <f aca="false">B51*150</f>
        <v>0</v>
      </c>
      <c r="C118" s="0" t="n">
        <f aca="false">C51*200</f>
        <v>0</v>
      </c>
      <c r="D118" s="0" t="n">
        <f aca="false">D51*250</f>
        <v>0</v>
      </c>
      <c r="E118" s="0" t="n">
        <f aca="false">E51*250</f>
        <v>0</v>
      </c>
      <c r="F118" s="0" t="n">
        <f aca="false">F51*300</f>
        <v>0</v>
      </c>
      <c r="G118" s="0" t="n">
        <f aca="false">G51*400</f>
        <v>0</v>
      </c>
      <c r="H118" s="0" t="n">
        <f aca="false">H51*500</f>
        <v>0</v>
      </c>
      <c r="I118" s="0" t="n">
        <f aca="false">I51*500</f>
        <v>12500</v>
      </c>
      <c r="J118" s="0" t="n">
        <f aca="false">SUM(B118:I118)</f>
        <v>12500</v>
      </c>
    </row>
    <row r="119" customFormat="false" ht="12.8" hidden="false" customHeight="false" outlineLevel="0" collapsed="false">
      <c r="A119" s="0" t="s">
        <v>18397</v>
      </c>
      <c r="B119" s="0" t="n">
        <f aca="false">B52*150</f>
        <v>0</v>
      </c>
      <c r="C119" s="0" t="n">
        <f aca="false">C52*200</f>
        <v>0</v>
      </c>
      <c r="D119" s="0" t="n">
        <f aca="false">D52*250</f>
        <v>0</v>
      </c>
      <c r="E119" s="0" t="n">
        <f aca="false">E52*250</f>
        <v>0</v>
      </c>
      <c r="F119" s="0" t="n">
        <f aca="false">F52*300</f>
        <v>600</v>
      </c>
      <c r="G119" s="0" t="n">
        <f aca="false">G52*400</f>
        <v>0</v>
      </c>
      <c r="H119" s="0" t="n">
        <f aca="false">H52*500</f>
        <v>0</v>
      </c>
      <c r="I119" s="0" t="n">
        <f aca="false">I52*500</f>
        <v>0</v>
      </c>
      <c r="J119" s="0" t="n">
        <f aca="false">SUM(B119:I119)</f>
        <v>600</v>
      </c>
    </row>
    <row r="120" customFormat="false" ht="12.8" hidden="false" customHeight="false" outlineLevel="0" collapsed="false">
      <c r="A120" s="0" t="s">
        <v>13735</v>
      </c>
      <c r="B120" s="0" t="n">
        <f aca="false">B53*150</f>
        <v>0</v>
      </c>
      <c r="C120" s="0" t="n">
        <f aca="false">C53*200</f>
        <v>200</v>
      </c>
      <c r="D120" s="0" t="n">
        <f aca="false">D53*250</f>
        <v>0</v>
      </c>
      <c r="E120" s="0" t="n">
        <f aca="false">E53*250</f>
        <v>0</v>
      </c>
      <c r="F120" s="0" t="n">
        <f aca="false">F53*300</f>
        <v>0</v>
      </c>
      <c r="G120" s="0" t="n">
        <f aca="false">G53*400</f>
        <v>0</v>
      </c>
      <c r="H120" s="0" t="n">
        <f aca="false">H53*500</f>
        <v>0</v>
      </c>
      <c r="I120" s="0" t="n">
        <f aca="false">I53*500</f>
        <v>0</v>
      </c>
      <c r="J120" s="0" t="n">
        <f aca="false">SUM(B120:I120)</f>
        <v>200</v>
      </c>
    </row>
    <row r="121" customFormat="false" ht="12.8" hidden="false" customHeight="false" outlineLevel="0" collapsed="false">
      <c r="A121" s="0" t="s">
        <v>10141</v>
      </c>
      <c r="B121" s="0" t="n">
        <f aca="false">B54*150</f>
        <v>0</v>
      </c>
      <c r="C121" s="0" t="n">
        <f aca="false">C54*200</f>
        <v>0</v>
      </c>
      <c r="D121" s="0" t="n">
        <f aca="false">D54*250</f>
        <v>0</v>
      </c>
      <c r="E121" s="0" t="n">
        <f aca="false">E54*250</f>
        <v>0</v>
      </c>
      <c r="F121" s="0" t="n">
        <f aca="false">F54*300</f>
        <v>12600</v>
      </c>
      <c r="G121" s="0" t="n">
        <f aca="false">G54*400</f>
        <v>0</v>
      </c>
      <c r="H121" s="0" t="n">
        <f aca="false">H54*500</f>
        <v>0</v>
      </c>
      <c r="I121" s="0" t="n">
        <f aca="false">I54*500</f>
        <v>0</v>
      </c>
      <c r="J121" s="0" t="n">
        <f aca="false">SUM(B121:I121)</f>
        <v>12600</v>
      </c>
    </row>
    <row r="122" customFormat="false" ht="12.8" hidden="false" customHeight="false" outlineLevel="0" collapsed="false">
      <c r="A122" s="0" t="s">
        <v>11502</v>
      </c>
      <c r="B122" s="0" t="n">
        <f aca="false">B55*150</f>
        <v>7800</v>
      </c>
      <c r="C122" s="0" t="n">
        <f aca="false">C55*200</f>
        <v>0</v>
      </c>
      <c r="D122" s="0" t="n">
        <f aca="false">D55*250</f>
        <v>0</v>
      </c>
      <c r="E122" s="0" t="n">
        <f aca="false">E55*250</f>
        <v>0</v>
      </c>
      <c r="F122" s="0" t="n">
        <f aca="false">F55*300</f>
        <v>6900</v>
      </c>
      <c r="G122" s="0" t="n">
        <f aca="false">G55*400</f>
        <v>0</v>
      </c>
      <c r="H122" s="0" t="n">
        <f aca="false">H55*500</f>
        <v>0</v>
      </c>
      <c r="I122" s="0" t="n">
        <f aca="false">I55*500</f>
        <v>0</v>
      </c>
      <c r="J122" s="0" t="n">
        <f aca="false">SUM(B122:I122)</f>
        <v>14700</v>
      </c>
    </row>
    <row r="123" customFormat="false" ht="12.8" hidden="false" customHeight="false" outlineLevel="0" collapsed="false">
      <c r="A123" s="0" t="s">
        <v>17765</v>
      </c>
      <c r="B123" s="0" t="n">
        <f aca="false">B56*150</f>
        <v>0</v>
      </c>
      <c r="C123" s="0" t="n">
        <f aca="false">C56*200</f>
        <v>0</v>
      </c>
      <c r="D123" s="0" t="n">
        <f aca="false">D56*250</f>
        <v>0</v>
      </c>
      <c r="E123" s="0" t="n">
        <f aca="false">E56*250</f>
        <v>0</v>
      </c>
      <c r="F123" s="0" t="n">
        <f aca="false">F56*300</f>
        <v>48600</v>
      </c>
      <c r="G123" s="0" t="n">
        <f aca="false">G56*400</f>
        <v>0</v>
      </c>
      <c r="H123" s="0" t="n">
        <f aca="false">H56*500</f>
        <v>0</v>
      </c>
      <c r="I123" s="0" t="n">
        <f aca="false">I56*500</f>
        <v>0</v>
      </c>
      <c r="J123" s="0" t="n">
        <f aca="false">SUM(B123:I123)</f>
        <v>48600</v>
      </c>
    </row>
    <row r="124" customFormat="false" ht="12.8" hidden="false" customHeight="false" outlineLevel="0" collapsed="false">
      <c r="A124" s="0" t="s">
        <v>4301</v>
      </c>
      <c r="B124" s="0" t="n">
        <f aca="false">B57*150</f>
        <v>32100</v>
      </c>
      <c r="C124" s="0" t="n">
        <f aca="false">C57*200</f>
        <v>0</v>
      </c>
      <c r="D124" s="0" t="n">
        <f aca="false">D57*250</f>
        <v>0</v>
      </c>
      <c r="E124" s="0" t="n">
        <f aca="false">E57*250</f>
        <v>0</v>
      </c>
      <c r="F124" s="0" t="n">
        <f aca="false">F57*300</f>
        <v>0</v>
      </c>
      <c r="G124" s="0" t="n">
        <f aca="false">G57*400</f>
        <v>0</v>
      </c>
      <c r="H124" s="0" t="n">
        <f aca="false">H57*500</f>
        <v>0</v>
      </c>
      <c r="I124" s="0" t="n">
        <f aca="false">I57*500</f>
        <v>0</v>
      </c>
      <c r="J124" s="0" t="n">
        <f aca="false">SUM(B124:I124)</f>
        <v>32100</v>
      </c>
    </row>
    <row r="125" customFormat="false" ht="12.8" hidden="false" customHeight="false" outlineLevel="0" collapsed="false">
      <c r="A125" s="0" t="s">
        <v>10233</v>
      </c>
      <c r="B125" s="0" t="n">
        <f aca="false">B58*150</f>
        <v>8250</v>
      </c>
      <c r="C125" s="0" t="n">
        <f aca="false">C58*200</f>
        <v>0</v>
      </c>
      <c r="D125" s="0" t="n">
        <f aca="false">D58*250</f>
        <v>0</v>
      </c>
      <c r="E125" s="0" t="n">
        <f aca="false">E58*250</f>
        <v>0</v>
      </c>
      <c r="F125" s="0" t="n">
        <f aca="false">F58*300</f>
        <v>0</v>
      </c>
      <c r="G125" s="0" t="n">
        <f aca="false">G58*400</f>
        <v>0</v>
      </c>
      <c r="H125" s="0" t="n">
        <f aca="false">H58*500</f>
        <v>0</v>
      </c>
      <c r="I125" s="0" t="n">
        <f aca="false">I58*500</f>
        <v>0</v>
      </c>
      <c r="J125" s="0" t="n">
        <f aca="false">SUM(B125:I125)</f>
        <v>8250</v>
      </c>
    </row>
    <row r="126" customFormat="false" ht="12.8" hidden="false" customHeight="false" outlineLevel="0" collapsed="false">
      <c r="A126" s="0" t="s">
        <v>4403</v>
      </c>
      <c r="B126" s="0" t="n">
        <f aca="false">B59*150</f>
        <v>0</v>
      </c>
      <c r="C126" s="0" t="n">
        <f aca="false">C59*200</f>
        <v>0</v>
      </c>
      <c r="D126" s="0" t="n">
        <f aca="false">D59*250</f>
        <v>0</v>
      </c>
      <c r="E126" s="0" t="n">
        <f aca="false">E59*250</f>
        <v>0</v>
      </c>
      <c r="F126" s="0" t="n">
        <f aca="false">F59*300</f>
        <v>0</v>
      </c>
      <c r="G126" s="0" t="n">
        <f aca="false">G59*400</f>
        <v>400</v>
      </c>
      <c r="H126" s="0" t="n">
        <f aca="false">H59*500</f>
        <v>0</v>
      </c>
      <c r="I126" s="0" t="n">
        <f aca="false">I59*500</f>
        <v>0</v>
      </c>
      <c r="J126" s="0" t="n">
        <f aca="false">SUM(B126:I126)</f>
        <v>400</v>
      </c>
    </row>
    <row r="127" customFormat="false" ht="12.8" hidden="false" customHeight="false" outlineLevel="0" collapsed="false">
      <c r="A127" s="0" t="s">
        <v>18398</v>
      </c>
      <c r="B127" s="0" t="n">
        <f aca="false">B60*150</f>
        <v>3300</v>
      </c>
      <c r="C127" s="0" t="n">
        <f aca="false">C60*200</f>
        <v>0</v>
      </c>
      <c r="D127" s="0" t="n">
        <f aca="false">D60*250</f>
        <v>0</v>
      </c>
      <c r="E127" s="0" t="n">
        <f aca="false">E60*250</f>
        <v>0</v>
      </c>
      <c r="F127" s="0" t="n">
        <f aca="false">F60*300</f>
        <v>0</v>
      </c>
      <c r="G127" s="0" t="n">
        <f aca="false">G60*400</f>
        <v>0</v>
      </c>
      <c r="H127" s="0" t="n">
        <f aca="false">H60*500</f>
        <v>0</v>
      </c>
      <c r="I127" s="0" t="n">
        <f aca="false">I60*500</f>
        <v>0</v>
      </c>
      <c r="J127" s="0" t="n">
        <f aca="false">SUM(B127:I127)</f>
        <v>3300</v>
      </c>
    </row>
    <row r="128" customFormat="false" ht="12.8" hidden="false" customHeight="false" outlineLevel="0" collapsed="false">
      <c r="A128" s="0" t="s">
        <v>14717</v>
      </c>
      <c r="B128" s="0" t="n">
        <f aca="false">B61*150</f>
        <v>0</v>
      </c>
      <c r="C128" s="0" t="n">
        <f aca="false">C61*200</f>
        <v>0</v>
      </c>
      <c r="D128" s="0" t="n">
        <f aca="false">D61*250</f>
        <v>0</v>
      </c>
      <c r="E128" s="0" t="n">
        <f aca="false">E61*250</f>
        <v>0</v>
      </c>
      <c r="F128" s="0" t="n">
        <f aca="false">F61*300</f>
        <v>23400</v>
      </c>
      <c r="G128" s="0" t="n">
        <f aca="false">G61*400</f>
        <v>0</v>
      </c>
      <c r="H128" s="0" t="n">
        <f aca="false">H61*500</f>
        <v>0</v>
      </c>
      <c r="I128" s="0" t="n">
        <f aca="false">I61*500</f>
        <v>0</v>
      </c>
      <c r="J128" s="0" t="n">
        <f aca="false">SUM(B128:I128)</f>
        <v>23400</v>
      </c>
    </row>
    <row r="129" customFormat="false" ht="12.8" hidden="false" customHeight="false" outlineLevel="0" collapsed="false">
      <c r="A129" s="0" t="s">
        <v>12644</v>
      </c>
      <c r="B129" s="0" t="n">
        <f aca="false">B62*150</f>
        <v>750</v>
      </c>
      <c r="C129" s="0" t="n">
        <f aca="false">C62*200</f>
        <v>0</v>
      </c>
      <c r="D129" s="0" t="n">
        <f aca="false">D62*250</f>
        <v>0</v>
      </c>
      <c r="E129" s="0" t="n">
        <f aca="false">E62*250</f>
        <v>0</v>
      </c>
      <c r="F129" s="0" t="n">
        <f aca="false">F62*300</f>
        <v>0</v>
      </c>
      <c r="G129" s="0" t="n">
        <f aca="false">G62*400</f>
        <v>0</v>
      </c>
      <c r="H129" s="0" t="n">
        <f aca="false">H62*500</f>
        <v>0</v>
      </c>
      <c r="I129" s="0" t="n">
        <f aca="false">I62*500</f>
        <v>0</v>
      </c>
      <c r="J129" s="0" t="n">
        <f aca="false">SUM(B129:I129)</f>
        <v>750</v>
      </c>
    </row>
    <row r="130" customFormat="false" ht="12.8" hidden="false" customHeight="false" outlineLevel="0" collapsed="false">
      <c r="A130" s="0" t="s">
        <v>18399</v>
      </c>
      <c r="B130" s="0" t="n">
        <f aca="false">B63*150</f>
        <v>25500</v>
      </c>
      <c r="C130" s="0" t="n">
        <f aca="false">C63*200</f>
        <v>0</v>
      </c>
      <c r="D130" s="0" t="n">
        <f aca="false">D63*250</f>
        <v>0</v>
      </c>
      <c r="E130" s="0" t="n">
        <f aca="false">E63*250</f>
        <v>0</v>
      </c>
      <c r="F130" s="0" t="n">
        <f aca="false">F63*300</f>
        <v>0</v>
      </c>
      <c r="G130" s="0" t="n">
        <f aca="false">G63*400</f>
        <v>0</v>
      </c>
      <c r="H130" s="0" t="n">
        <f aca="false">H63*500</f>
        <v>0</v>
      </c>
      <c r="I130" s="0" t="n">
        <f aca="false">I63*500</f>
        <v>0</v>
      </c>
      <c r="J130" s="0" t="n">
        <f aca="false">SUM(B130:I130)</f>
        <v>25500</v>
      </c>
    </row>
    <row r="131" customFormat="false" ht="12.8" hidden="false" customHeight="false" outlineLevel="0" collapsed="false">
      <c r="A131" s="0" t="s">
        <v>18400</v>
      </c>
      <c r="B131" s="0" t="n">
        <f aca="false">B64*150</f>
        <v>21750</v>
      </c>
      <c r="C131" s="0" t="n">
        <f aca="false">C64*200</f>
        <v>0</v>
      </c>
      <c r="D131" s="0" t="n">
        <f aca="false">D64*250</f>
        <v>0</v>
      </c>
      <c r="E131" s="0" t="n">
        <f aca="false">E64*250</f>
        <v>0</v>
      </c>
      <c r="F131" s="0" t="n">
        <f aca="false">F64*300</f>
        <v>0</v>
      </c>
      <c r="G131" s="0" t="n">
        <f aca="false">G64*400</f>
        <v>0</v>
      </c>
      <c r="H131" s="0" t="n">
        <f aca="false">H64*500</f>
        <v>0</v>
      </c>
      <c r="I131" s="0" t="n">
        <f aca="false">I64*500</f>
        <v>0</v>
      </c>
      <c r="J131" s="0" t="n">
        <f aca="false">SUM(B131:I131)</f>
        <v>21750</v>
      </c>
    </row>
    <row r="132" customFormat="false" ht="12.8" hidden="false" customHeight="false" outlineLevel="0" collapsed="false">
      <c r="A132" s="0" t="s">
        <v>18401</v>
      </c>
      <c r="B132" s="0" t="n">
        <f aca="false">B65*150</f>
        <v>21900</v>
      </c>
      <c r="C132" s="0" t="n">
        <f aca="false">C65*200</f>
        <v>0</v>
      </c>
      <c r="D132" s="0" t="n">
        <f aca="false">D65*250</f>
        <v>0</v>
      </c>
      <c r="E132" s="0" t="n">
        <f aca="false">E65*250</f>
        <v>0</v>
      </c>
      <c r="F132" s="0" t="n">
        <f aca="false">F65*300</f>
        <v>0</v>
      </c>
      <c r="G132" s="0" t="n">
        <f aca="false">G65*400</f>
        <v>0</v>
      </c>
      <c r="H132" s="0" t="n">
        <f aca="false">H65*500</f>
        <v>0</v>
      </c>
      <c r="I132" s="0" t="n">
        <f aca="false">I65*500</f>
        <v>0</v>
      </c>
      <c r="J132" s="0" t="n">
        <f aca="false">SUM(B132:I132)</f>
        <v>21900</v>
      </c>
    </row>
    <row r="133" customFormat="false" ht="12.8" hidden="false" customHeight="false" outlineLevel="0" collapsed="false">
      <c r="A133" s="0" t="s">
        <v>18402</v>
      </c>
      <c r="B133" s="0" t="n">
        <f aca="false">B66*150</f>
        <v>261600</v>
      </c>
      <c r="C133" s="0" t="n">
        <f aca="false">C66*200</f>
        <v>200</v>
      </c>
      <c r="D133" s="0" t="n">
        <f aca="false">D66*250</f>
        <v>500</v>
      </c>
      <c r="E133" s="0" t="n">
        <f aca="false">E66*250</f>
        <v>28500</v>
      </c>
      <c r="F133" s="0" t="n">
        <f aca="false">F66*300</f>
        <v>150000</v>
      </c>
      <c r="G133" s="0" t="n">
        <f aca="false">G66*400</f>
        <v>5200</v>
      </c>
      <c r="H133" s="0" t="n">
        <f aca="false">H66*500</f>
        <v>1500</v>
      </c>
      <c r="I133" s="0" t="n">
        <f aca="false">I66*500</f>
        <v>151000</v>
      </c>
      <c r="J133" s="0" t="n">
        <f aca="false">SUM(B133:I133)</f>
        <v>598500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3"/>
  <sheetViews>
    <sheetView showFormulas="false" showGridLines="true" showRowColHeaders="true" showZeros="true" rightToLeft="false" tabSelected="false" showOutlineSymbols="true" defaultGridColor="true" view="normal" topLeftCell="A91" colorId="64" zoomScale="90" zoomScaleNormal="90" zoomScalePageLayoutView="100" workbookViewId="0">
      <selection pane="topLeft" activeCell="D137" activeCellId="0" sqref="D137"/>
    </sheetView>
  </sheetViews>
  <sheetFormatPr defaultColWidth="11.839843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3"/>
    <col collapsed="false" customWidth="true" hidden="false" outlineLevel="0" max="5" min="4" style="0" width="10.89"/>
    <col collapsed="false" customWidth="true" hidden="false" outlineLevel="0" max="8" min="8" style="0" width="10.73"/>
    <col collapsed="false" customWidth="true" hidden="false" outlineLevel="0" max="9" min="9" style="0" width="13.21"/>
    <col collapsed="false" customWidth="true" hidden="false" outlineLevel="0" max="10" min="10" style="0" width="10.89"/>
    <col collapsed="false" customWidth="true" hidden="false" outlineLevel="0" max="11" min="11" style="0" width="12.44"/>
    <col collapsed="false" customWidth="true" hidden="false" outlineLevel="0" max="12" min="12" style="0" width="15.08"/>
  </cols>
  <sheetData>
    <row r="1" customFormat="false" ht="12.8" hidden="false" customHeight="false" outlineLevel="0" collapsed="false">
      <c r="A1" s="0" t="s">
        <v>18387</v>
      </c>
      <c r="B1" s="0" t="s">
        <v>18407</v>
      </c>
      <c r="C1" s="0" t="s">
        <v>18411</v>
      </c>
      <c r="D1" s="0" t="s">
        <v>18412</v>
      </c>
      <c r="E1" s="0" t="s">
        <v>18409</v>
      </c>
      <c r="F1" s="0" t="s">
        <v>18413</v>
      </c>
      <c r="G1" s="0" t="s">
        <v>18414</v>
      </c>
      <c r="H1" s="0" t="s">
        <v>18415</v>
      </c>
      <c r="I1" s="0" t="s">
        <v>18416</v>
      </c>
      <c r="J1" s="0" t="s">
        <v>18417</v>
      </c>
      <c r="K1" s="0" t="s">
        <v>18418</v>
      </c>
      <c r="L1" s="0" t="s">
        <v>18419</v>
      </c>
      <c r="M1" s="0" t="s">
        <v>18402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63</v>
      </c>
      <c r="D2" s="0" t="n">
        <v>0</v>
      </c>
      <c r="E2" s="0" t="n">
        <v>0</v>
      </c>
      <c r="F2" s="0" t="n">
        <v>0</v>
      </c>
      <c r="G2" s="0" t="n">
        <v>61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124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26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26</v>
      </c>
    </row>
    <row r="4" customFormat="false" ht="12.8" hidden="false" customHeight="false" outlineLevel="0" collapsed="false">
      <c r="A4" s="0" t="s">
        <v>18280</v>
      </c>
      <c r="B4" s="0" t="n">
        <v>20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20</v>
      </c>
    </row>
    <row r="5" customFormat="false" ht="12.8" hidden="false" customHeight="false" outlineLevel="0" collapsed="false">
      <c r="A5" s="0" t="s">
        <v>257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1</v>
      </c>
      <c r="K5" s="0" t="n">
        <v>0</v>
      </c>
      <c r="L5" s="0" t="n">
        <v>0</v>
      </c>
      <c r="M5" s="0" t="n">
        <v>1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1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1</v>
      </c>
    </row>
    <row r="7" customFormat="false" ht="12.8" hidden="false" customHeight="false" outlineLevel="0" collapsed="false">
      <c r="A7" s="0" t="s">
        <v>7372</v>
      </c>
      <c r="B7" s="0" t="n">
        <v>0</v>
      </c>
      <c r="C7" s="0" t="n">
        <v>0</v>
      </c>
      <c r="D7" s="0" t="n">
        <v>31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1</v>
      </c>
      <c r="L7" s="0" t="n">
        <v>0</v>
      </c>
      <c r="M7" s="0" t="n">
        <v>32</v>
      </c>
    </row>
    <row r="8" customFormat="false" ht="12.8" hidden="false" customHeight="false" outlineLevel="0" collapsed="false">
      <c r="A8" s="0" t="s">
        <v>7374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1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1</v>
      </c>
    </row>
    <row r="9" customFormat="false" ht="12.8" hidden="false" customHeight="false" outlineLevel="0" collapsed="false">
      <c r="A9" s="0" t="s">
        <v>243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1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1</v>
      </c>
    </row>
    <row r="10" customFormat="false" ht="12.8" hidden="false" customHeight="false" outlineLevel="0" collapsed="false">
      <c r="A10" s="0" t="s">
        <v>18391</v>
      </c>
      <c r="B10" s="0" t="n">
        <v>13</v>
      </c>
      <c r="C10" s="0" t="n">
        <v>158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171</v>
      </c>
    </row>
    <row r="11" customFormat="false" ht="12.8" hidden="false" customHeight="false" outlineLevel="0" collapsed="false">
      <c r="A11" s="0" t="s">
        <v>13764</v>
      </c>
      <c r="B11" s="0" t="n">
        <v>23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23</v>
      </c>
    </row>
    <row r="12" customFormat="false" ht="12.8" hidden="false" customHeight="false" outlineLevel="0" collapsed="false">
      <c r="A12" s="0" t="s">
        <v>18392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1</v>
      </c>
      <c r="K12" s="0" t="n">
        <v>0</v>
      </c>
      <c r="L12" s="0" t="n">
        <v>0</v>
      </c>
      <c r="M12" s="0" t="n">
        <v>1</v>
      </c>
    </row>
    <row r="13" customFormat="false" ht="12.8" hidden="false" customHeight="false" outlineLevel="0" collapsed="false">
      <c r="A13" s="0" t="s">
        <v>15555</v>
      </c>
      <c r="B13" s="0" t="n">
        <v>0</v>
      </c>
      <c r="C13" s="0" t="n">
        <v>0</v>
      </c>
      <c r="D13" s="0" t="n">
        <v>1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1</v>
      </c>
    </row>
    <row r="14" customFormat="false" ht="12.8" hidden="false" customHeight="false" outlineLevel="0" collapsed="false">
      <c r="A14" s="0" t="s">
        <v>18393</v>
      </c>
      <c r="B14" s="0" t="n">
        <v>14</v>
      </c>
      <c r="C14" s="0" t="n">
        <v>111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125</v>
      </c>
    </row>
    <row r="15" customFormat="false" ht="12.8" hidden="false" customHeight="false" outlineLevel="0" collapsed="false">
      <c r="A15" s="0" t="s">
        <v>13342</v>
      </c>
      <c r="B15" s="0" t="n">
        <v>6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6</v>
      </c>
    </row>
    <row r="16" customFormat="false" ht="12.8" hidden="false" customHeight="false" outlineLevel="0" collapsed="false">
      <c r="A16" s="0" t="s">
        <v>1401</v>
      </c>
      <c r="B16" s="0" t="n">
        <v>0</v>
      </c>
      <c r="C16" s="0" t="n">
        <v>0</v>
      </c>
      <c r="D16" s="0" t="n">
        <v>2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2</v>
      </c>
    </row>
    <row r="17" customFormat="false" ht="12.8" hidden="false" customHeight="false" outlineLevel="0" collapsed="false">
      <c r="A17" s="0" t="s">
        <v>3258</v>
      </c>
      <c r="B17" s="0" t="n">
        <v>0</v>
      </c>
      <c r="C17" s="0" t="n">
        <v>0</v>
      </c>
      <c r="D17" s="0" t="n">
        <v>41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41</v>
      </c>
    </row>
    <row r="18" customFormat="false" ht="12.8" hidden="false" customHeight="false" outlineLevel="0" collapsed="false">
      <c r="A18" s="0" t="s">
        <v>4913</v>
      </c>
      <c r="B18" s="0" t="n">
        <v>0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1</v>
      </c>
    </row>
    <row r="19" customFormat="false" ht="12.8" hidden="false" customHeight="false" outlineLevel="0" collapsed="false">
      <c r="A19" s="0" t="s">
        <v>18394</v>
      </c>
      <c r="B19" s="0" t="n">
        <v>0</v>
      </c>
      <c r="C19" s="0" t="n">
        <v>0</v>
      </c>
      <c r="D19" s="0" t="n">
        <v>13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13</v>
      </c>
    </row>
    <row r="20" customFormat="false" ht="12.8" hidden="false" customHeight="false" outlineLevel="0" collapsed="false">
      <c r="A20" s="0" t="s">
        <v>8036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1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1</v>
      </c>
    </row>
    <row r="21" customFormat="false" ht="12.8" hidden="false" customHeight="false" outlineLevel="0" collapsed="false">
      <c r="A21" s="0" t="s">
        <v>8037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6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6</v>
      </c>
    </row>
    <row r="22" customFormat="false" ht="12.8" hidden="false" customHeight="false" outlineLevel="0" collapsed="false">
      <c r="A22" s="0" t="s">
        <v>14070</v>
      </c>
      <c r="B22" s="0" t="n">
        <v>0</v>
      </c>
      <c r="C22" s="0" t="n">
        <v>0</v>
      </c>
      <c r="D22" s="0" t="n">
        <v>0</v>
      </c>
      <c r="E22" s="0" t="n">
        <v>2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2</v>
      </c>
    </row>
    <row r="23" customFormat="false" ht="12.8" hidden="false" customHeight="false" outlineLevel="0" collapsed="false">
      <c r="A23" s="0" t="s">
        <v>3317</v>
      </c>
      <c r="B23" s="0" t="n">
        <v>56</v>
      </c>
      <c r="C23" s="0" t="n">
        <v>0</v>
      </c>
      <c r="D23" s="0" t="n">
        <v>1</v>
      </c>
      <c r="E23" s="0" t="n">
        <v>0</v>
      </c>
      <c r="F23" s="0" t="n">
        <v>6</v>
      </c>
      <c r="G23" s="0" t="n">
        <v>53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116</v>
      </c>
    </row>
    <row r="24" customFormat="false" ht="12.8" hidden="false" customHeight="false" outlineLevel="0" collapsed="false">
      <c r="A24" s="0" t="s">
        <v>3329</v>
      </c>
      <c r="B24" s="0" t="n">
        <v>0</v>
      </c>
      <c r="C24" s="0" t="n">
        <v>1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1</v>
      </c>
    </row>
    <row r="25" customFormat="false" ht="12.8" hidden="false" customHeight="false" outlineLevel="0" collapsed="false">
      <c r="A25" s="0" t="s">
        <v>5560</v>
      </c>
      <c r="B25" s="0" t="n">
        <v>8</v>
      </c>
      <c r="C25" s="0" t="n">
        <v>0</v>
      </c>
      <c r="D25" s="0" t="n">
        <v>3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11</v>
      </c>
    </row>
    <row r="26" customFormat="false" ht="12.8" hidden="false" customHeight="false" outlineLevel="0" collapsed="false">
      <c r="A26" s="0" t="s">
        <v>16351</v>
      </c>
      <c r="B26" s="0" t="n">
        <v>0</v>
      </c>
      <c r="C26" s="0" t="n">
        <v>32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32</v>
      </c>
    </row>
    <row r="27" customFormat="false" ht="12.8" hidden="false" customHeight="false" outlineLevel="0" collapsed="false">
      <c r="A27" s="0" t="s">
        <v>17406</v>
      </c>
      <c r="B27" s="0" t="n">
        <v>0</v>
      </c>
      <c r="C27" s="0" t="n">
        <v>0</v>
      </c>
      <c r="D27" s="0" t="n">
        <v>24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24</v>
      </c>
    </row>
    <row r="28" customFormat="false" ht="12.8" hidden="false" customHeight="false" outlineLevel="0" collapsed="false">
      <c r="A28" s="0" t="s">
        <v>17409</v>
      </c>
      <c r="B28" s="0" t="n">
        <v>17</v>
      </c>
      <c r="C28" s="0" t="n">
        <v>32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49</v>
      </c>
    </row>
    <row r="29" customFormat="false" ht="12.8" hidden="false" customHeight="false" outlineLevel="0" collapsed="false">
      <c r="A29" s="0" t="s">
        <v>14091</v>
      </c>
      <c r="B29" s="0" t="n">
        <v>0</v>
      </c>
      <c r="C29" s="0" t="n">
        <v>84</v>
      </c>
      <c r="D29" s="0" t="n">
        <v>49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133</v>
      </c>
    </row>
    <row r="30" customFormat="false" ht="12.8" hidden="false" customHeight="false" outlineLevel="0" collapsed="false">
      <c r="A30" s="0" t="s">
        <v>9632</v>
      </c>
      <c r="B30" s="0" t="n">
        <v>0</v>
      </c>
      <c r="C30" s="0" t="n">
        <v>0</v>
      </c>
      <c r="D30" s="0" t="n">
        <v>54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54</v>
      </c>
    </row>
    <row r="31" customFormat="false" ht="12.8" hidden="false" customHeight="false" outlineLevel="0" collapsed="false">
      <c r="A31" s="0" t="s">
        <v>1807</v>
      </c>
      <c r="B31" s="0" t="n">
        <v>0</v>
      </c>
      <c r="C31" s="0" t="n">
        <v>0</v>
      </c>
      <c r="D31" s="0" t="n">
        <v>3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3</v>
      </c>
    </row>
    <row r="32" customFormat="false" ht="12.8" hidden="false" customHeight="false" outlineLevel="0" collapsed="false">
      <c r="A32" s="0" t="s">
        <v>16377</v>
      </c>
      <c r="B32" s="0" t="n">
        <v>0</v>
      </c>
      <c r="C32" s="0" t="n">
        <v>0</v>
      </c>
      <c r="D32" s="0" t="n">
        <v>1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1</v>
      </c>
    </row>
    <row r="33" customFormat="false" ht="12.8" hidden="false" customHeight="false" outlineLevel="0" collapsed="false">
      <c r="A33" s="0" t="s">
        <v>15780</v>
      </c>
      <c r="B33" s="0" t="n">
        <v>0</v>
      </c>
      <c r="C33" s="0" t="n">
        <v>0</v>
      </c>
      <c r="D33" s="0" t="n">
        <v>22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22</v>
      </c>
    </row>
    <row r="34" customFormat="false" ht="12.8" hidden="false" customHeight="false" outlineLevel="0" collapsed="false">
      <c r="A34" s="0" t="s">
        <v>18395</v>
      </c>
      <c r="B34" s="0" t="n">
        <v>6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6</v>
      </c>
    </row>
    <row r="35" customFormat="false" ht="12.8" hidden="false" customHeight="false" outlineLevel="0" collapsed="false">
      <c r="A35" s="0" t="s">
        <v>583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1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1</v>
      </c>
    </row>
    <row r="36" customFormat="false" ht="12.8" hidden="false" customHeight="false" outlineLevel="0" collapsed="false">
      <c r="A36" s="0" t="s">
        <v>590</v>
      </c>
      <c r="B36" s="0" t="n">
        <v>0</v>
      </c>
      <c r="C36" s="0" t="n">
        <v>0</v>
      </c>
      <c r="D36" s="0" t="n">
        <v>29</v>
      </c>
      <c r="E36" s="0" t="n">
        <v>0</v>
      </c>
      <c r="F36" s="0" t="n">
        <v>0</v>
      </c>
      <c r="G36" s="0" t="n">
        <v>0</v>
      </c>
      <c r="H36" s="0" t="n">
        <v>2</v>
      </c>
      <c r="I36" s="0" t="n">
        <v>0</v>
      </c>
      <c r="J36" s="0" t="n">
        <v>0</v>
      </c>
      <c r="K36" s="0" t="n">
        <v>14</v>
      </c>
      <c r="L36" s="0" t="n">
        <v>0</v>
      </c>
      <c r="M36" s="0" t="n">
        <v>45</v>
      </c>
    </row>
    <row r="37" customFormat="false" ht="12.8" hidden="false" customHeight="false" outlineLevel="0" collapsed="false">
      <c r="A37" s="0" t="s">
        <v>13092</v>
      </c>
      <c r="B37" s="0" t="n">
        <v>0</v>
      </c>
      <c r="C37" s="0" t="n">
        <v>50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50</v>
      </c>
    </row>
    <row r="38" customFormat="false" ht="12.8" hidden="false" customHeight="false" outlineLevel="0" collapsed="false">
      <c r="A38" s="0" t="s">
        <v>16397</v>
      </c>
      <c r="B38" s="0" t="n">
        <v>0</v>
      </c>
      <c r="C38" s="0" t="n">
        <v>84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10</v>
      </c>
      <c r="M38" s="0" t="n">
        <v>94</v>
      </c>
    </row>
    <row r="39" customFormat="false" ht="12.8" hidden="false" customHeight="false" outlineLevel="0" collapsed="false">
      <c r="A39" s="0" t="s">
        <v>16427</v>
      </c>
      <c r="B39" s="0" t="n">
        <v>0</v>
      </c>
      <c r="C39" s="0" t="n">
        <v>20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20</v>
      </c>
    </row>
    <row r="40" customFormat="false" ht="12.8" hidden="false" customHeight="false" outlineLevel="0" collapsed="false">
      <c r="A40" s="0" t="s">
        <v>16436</v>
      </c>
      <c r="B40" s="0" t="n">
        <v>0</v>
      </c>
      <c r="C40" s="0" t="n">
        <v>1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7</v>
      </c>
      <c r="M40" s="0" t="n">
        <v>8</v>
      </c>
    </row>
    <row r="41" customFormat="false" ht="12.8" hidden="false" customHeight="false" outlineLevel="0" collapsed="false">
      <c r="A41" s="0" t="s">
        <v>11720</v>
      </c>
      <c r="B41" s="0" t="n">
        <v>0</v>
      </c>
      <c r="C41" s="0" t="n">
        <v>21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21</v>
      </c>
    </row>
    <row r="42" customFormat="false" ht="12.8" hidden="false" customHeight="false" outlineLevel="0" collapsed="false">
      <c r="A42" s="0" t="s">
        <v>18396</v>
      </c>
      <c r="B42" s="0" t="n">
        <v>0</v>
      </c>
      <c r="C42" s="0" t="n">
        <v>53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53</v>
      </c>
    </row>
    <row r="43" customFormat="false" ht="12.8" hidden="false" customHeight="false" outlineLevel="0" collapsed="false">
      <c r="A43" s="0" t="s">
        <v>628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1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1</v>
      </c>
    </row>
    <row r="44" customFormat="false" ht="12.8" hidden="false" customHeight="false" outlineLevel="0" collapsed="false">
      <c r="A44" s="0" t="s">
        <v>9897</v>
      </c>
      <c r="B44" s="0" t="n">
        <v>0</v>
      </c>
      <c r="C44" s="0" t="n">
        <v>54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54</v>
      </c>
    </row>
    <row r="45" customFormat="false" ht="12.8" hidden="false" customHeight="false" outlineLevel="0" collapsed="false">
      <c r="A45" s="0" t="s">
        <v>3854</v>
      </c>
      <c r="B45" s="0" t="n">
        <v>22</v>
      </c>
      <c r="C45" s="0" t="n">
        <v>0</v>
      </c>
      <c r="D45" s="0" t="n">
        <v>1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1</v>
      </c>
      <c r="K45" s="0" t="n">
        <v>0</v>
      </c>
      <c r="L45" s="0" t="n">
        <v>0</v>
      </c>
      <c r="M45" s="0" t="n">
        <v>24</v>
      </c>
    </row>
    <row r="46" customFormat="false" ht="12.8" hidden="false" customHeight="false" outlineLevel="0" collapsed="false">
      <c r="A46" s="0" t="s">
        <v>9960</v>
      </c>
      <c r="B46" s="0" t="n">
        <v>0</v>
      </c>
      <c r="C46" s="0" t="n">
        <v>6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6</v>
      </c>
    </row>
    <row r="47" customFormat="false" ht="12.8" hidden="false" customHeight="false" outlineLevel="0" collapsed="false">
      <c r="A47" s="0" t="s">
        <v>15902</v>
      </c>
      <c r="B47" s="0" t="n">
        <v>0</v>
      </c>
      <c r="C47" s="0" t="n">
        <v>27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27</v>
      </c>
    </row>
    <row r="48" customFormat="false" ht="12.8" hidden="false" customHeight="false" outlineLevel="0" collapsed="false">
      <c r="A48" s="0" t="s">
        <v>4049</v>
      </c>
      <c r="B48" s="0" t="n">
        <v>0</v>
      </c>
      <c r="C48" s="0" t="n">
        <v>0</v>
      </c>
      <c r="D48" s="0" t="n">
        <v>1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1</v>
      </c>
    </row>
    <row r="49" customFormat="false" ht="12.8" hidden="false" customHeight="false" outlineLevel="0" collapsed="false">
      <c r="A49" s="0" t="s">
        <v>12263</v>
      </c>
      <c r="B49" s="0" t="n">
        <v>0</v>
      </c>
      <c r="C49" s="0" t="n">
        <v>95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95</v>
      </c>
    </row>
    <row r="50" customFormat="false" ht="12.8" hidden="false" customHeight="false" outlineLevel="0" collapsed="false">
      <c r="A50" s="0" t="s">
        <v>799</v>
      </c>
      <c r="B50" s="0" t="n">
        <v>0</v>
      </c>
      <c r="C50" s="0" t="n">
        <v>17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105</v>
      </c>
      <c r="M50" s="0" t="n">
        <v>122</v>
      </c>
    </row>
    <row r="51" customFormat="false" ht="12.8" hidden="false" customHeight="false" outlineLevel="0" collapsed="false">
      <c r="A51" s="0" t="s">
        <v>13831</v>
      </c>
      <c r="B51" s="0" t="n">
        <v>0</v>
      </c>
      <c r="C51" s="0" t="n">
        <v>0</v>
      </c>
      <c r="D51" s="0" t="n">
        <v>25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25</v>
      </c>
    </row>
    <row r="52" customFormat="false" ht="12.8" hidden="false" customHeight="false" outlineLevel="0" collapsed="false">
      <c r="A52" s="0" t="s">
        <v>18397</v>
      </c>
      <c r="B52" s="0" t="n">
        <v>2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2</v>
      </c>
    </row>
    <row r="53" customFormat="false" ht="12.8" hidden="false" customHeight="false" outlineLevel="0" collapsed="false">
      <c r="A53" s="0" t="s">
        <v>13735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1</v>
      </c>
      <c r="J53" s="0" t="n">
        <v>0</v>
      </c>
      <c r="K53" s="0" t="n">
        <v>0</v>
      </c>
      <c r="L53" s="0" t="n">
        <v>0</v>
      </c>
      <c r="M53" s="0" t="n">
        <v>1</v>
      </c>
    </row>
    <row r="54" customFormat="false" ht="12.8" hidden="false" customHeight="false" outlineLevel="0" collapsed="false">
      <c r="A54" s="0" t="s">
        <v>10141</v>
      </c>
      <c r="B54" s="0" t="n">
        <v>42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42</v>
      </c>
    </row>
    <row r="55" customFormat="false" ht="12.8" hidden="false" customHeight="false" outlineLevel="0" collapsed="false">
      <c r="A55" s="0" t="s">
        <v>11502</v>
      </c>
      <c r="B55" s="0" t="n">
        <v>23</v>
      </c>
      <c r="C55" s="0" t="n">
        <v>52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75</v>
      </c>
    </row>
    <row r="56" customFormat="false" ht="12.8" hidden="false" customHeight="false" outlineLevel="0" collapsed="false">
      <c r="A56" s="0" t="s">
        <v>17765</v>
      </c>
      <c r="B56" s="0" t="n">
        <v>162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162</v>
      </c>
    </row>
    <row r="57" customFormat="false" ht="12.8" hidden="false" customHeight="false" outlineLevel="0" collapsed="false">
      <c r="A57" s="0" t="s">
        <v>4301</v>
      </c>
      <c r="B57" s="0" t="n">
        <v>0</v>
      </c>
      <c r="C57" s="0" t="n">
        <v>214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214</v>
      </c>
    </row>
    <row r="58" customFormat="false" ht="12.8" hidden="false" customHeight="false" outlineLevel="0" collapsed="false">
      <c r="A58" s="0" t="s">
        <v>10233</v>
      </c>
      <c r="B58" s="0" t="n">
        <v>0</v>
      </c>
      <c r="C58" s="0" t="n">
        <v>55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55</v>
      </c>
    </row>
    <row r="59" customFormat="false" ht="12.8" hidden="false" customHeight="false" outlineLevel="0" collapsed="false">
      <c r="A59" s="0" t="s">
        <v>4403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1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1</v>
      </c>
    </row>
    <row r="60" customFormat="false" ht="12.8" hidden="false" customHeight="false" outlineLevel="0" collapsed="false">
      <c r="A60" s="0" t="s">
        <v>18398</v>
      </c>
      <c r="B60" s="0" t="n">
        <v>0</v>
      </c>
      <c r="C60" s="0" t="n">
        <v>22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22</v>
      </c>
    </row>
    <row r="61" customFormat="false" ht="12.8" hidden="false" customHeight="false" outlineLevel="0" collapsed="false">
      <c r="A61" s="0" t="s">
        <v>14717</v>
      </c>
      <c r="B61" s="0" t="n">
        <v>78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78</v>
      </c>
    </row>
    <row r="62" customFormat="false" ht="12.8" hidden="false" customHeight="false" outlineLevel="0" collapsed="false">
      <c r="A62" s="0" t="s">
        <v>12644</v>
      </c>
      <c r="B62" s="0" t="n">
        <v>0</v>
      </c>
      <c r="C62" s="0" t="n">
        <v>5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5</v>
      </c>
    </row>
    <row r="63" customFormat="false" ht="12.8" hidden="false" customHeight="false" outlineLevel="0" collapsed="false">
      <c r="A63" s="0" t="s">
        <v>18399</v>
      </c>
      <c r="B63" s="0" t="n">
        <v>0</v>
      </c>
      <c r="C63" s="0" t="n">
        <v>170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170</v>
      </c>
    </row>
    <row r="64" customFormat="false" ht="12.8" hidden="false" customHeight="false" outlineLevel="0" collapsed="false">
      <c r="A64" s="0" t="s">
        <v>18400</v>
      </c>
      <c r="B64" s="0" t="n">
        <v>0</v>
      </c>
      <c r="C64" s="0" t="n">
        <v>145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145</v>
      </c>
    </row>
    <row r="65" customFormat="false" ht="12.8" hidden="false" customHeight="false" outlineLevel="0" collapsed="false">
      <c r="A65" s="0" t="s">
        <v>18401</v>
      </c>
      <c r="B65" s="0" t="n">
        <v>0</v>
      </c>
      <c r="C65" s="0" t="n">
        <v>146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170</v>
      </c>
      <c r="M65" s="0" t="n">
        <v>316</v>
      </c>
    </row>
    <row r="66" customFormat="false" ht="12.8" hidden="false" customHeight="false" outlineLevel="0" collapsed="false">
      <c r="A66" s="0" t="s">
        <v>18402</v>
      </c>
      <c r="B66" s="0" t="n">
        <v>492</v>
      </c>
      <c r="C66" s="0" t="n">
        <v>1744</v>
      </c>
      <c r="D66" s="0" t="n">
        <v>302</v>
      </c>
      <c r="E66" s="0" t="n">
        <v>2</v>
      </c>
      <c r="F66" s="0" t="n">
        <v>13</v>
      </c>
      <c r="G66" s="0" t="n">
        <v>114</v>
      </c>
      <c r="H66" s="0" t="n">
        <v>8</v>
      </c>
      <c r="I66" s="0" t="n">
        <v>1</v>
      </c>
      <c r="J66" s="0" t="n">
        <v>3</v>
      </c>
      <c r="K66" s="0" t="n">
        <v>15</v>
      </c>
      <c r="L66" s="0" t="n">
        <v>292</v>
      </c>
      <c r="M66" s="0" t="n">
        <v>2986</v>
      </c>
    </row>
    <row r="67" customFormat="false" ht="12.8" hidden="false" customHeight="false" outlineLevel="0" collapsed="false"/>
    <row r="68" customFormat="false" ht="12.8" hidden="false" customHeight="false" outlineLevel="0" collapsed="false">
      <c r="A68" s="0" t="s">
        <v>18387</v>
      </c>
      <c r="B68" s="0" t="s">
        <v>18407</v>
      </c>
      <c r="C68" s="0" t="s">
        <v>18411</v>
      </c>
      <c r="D68" s="0" t="s">
        <v>18412</v>
      </c>
      <c r="E68" s="0" t="s">
        <v>18409</v>
      </c>
      <c r="F68" s="0" t="s">
        <v>18413</v>
      </c>
      <c r="G68" s="0" t="s">
        <v>18414</v>
      </c>
      <c r="H68" s="0" t="s">
        <v>18415</v>
      </c>
      <c r="I68" s="0" t="s">
        <v>18416</v>
      </c>
      <c r="J68" s="0" t="s">
        <v>18417</v>
      </c>
      <c r="K68" s="0" t="s">
        <v>18418</v>
      </c>
      <c r="L68" s="0" t="s">
        <v>18419</v>
      </c>
      <c r="M68" s="0" t="s">
        <v>18402</v>
      </c>
    </row>
    <row r="69" customFormat="false" ht="12.8" hidden="false" customHeight="false" outlineLevel="0" collapsed="false">
      <c r="A69" s="0" t="s">
        <v>11565</v>
      </c>
      <c r="B69" s="0" t="n">
        <f aca="false">B2*300</f>
        <v>0</v>
      </c>
      <c r="C69" s="0" t="n">
        <f aca="false">C2*300</f>
        <v>18900</v>
      </c>
      <c r="D69" s="0" t="n">
        <f aca="false">D2*400</f>
        <v>0</v>
      </c>
      <c r="E69" s="0" t="n">
        <f aca="false">E2*500</f>
        <v>0</v>
      </c>
      <c r="F69" s="0" t="n">
        <f aca="false">F2*500</f>
        <v>0</v>
      </c>
      <c r="G69" s="0" t="n">
        <f aca="false">G2*500</f>
        <v>30500</v>
      </c>
      <c r="H69" s="0" t="n">
        <f aca="false">H2*500</f>
        <v>0</v>
      </c>
      <c r="I69" s="0" t="n">
        <f aca="false">I2*650</f>
        <v>0</v>
      </c>
      <c r="J69" s="0" t="n">
        <f aca="false">J2*800</f>
        <v>0</v>
      </c>
      <c r="K69" s="0" t="n">
        <f aca="false">K2*1200</f>
        <v>0</v>
      </c>
      <c r="L69" s="0" t="n">
        <f aca="false">L2*1254.56</f>
        <v>0</v>
      </c>
      <c r="M69" s="0" t="n">
        <f aca="false">SUM(B69:L69)</f>
        <v>49400</v>
      </c>
    </row>
    <row r="70" customFormat="false" ht="12.8" hidden="false" customHeight="false" outlineLevel="0" collapsed="false">
      <c r="A70" s="0" t="s">
        <v>7354</v>
      </c>
      <c r="B70" s="0" t="n">
        <f aca="false">B3*300</f>
        <v>0</v>
      </c>
      <c r="C70" s="0" t="n">
        <f aca="false">C3*300</f>
        <v>7800</v>
      </c>
      <c r="D70" s="0" t="n">
        <f aca="false">D3*400</f>
        <v>0</v>
      </c>
      <c r="E70" s="0" t="n">
        <f aca="false">E3*500</f>
        <v>0</v>
      </c>
      <c r="F70" s="0" t="n">
        <f aca="false">F3*500</f>
        <v>0</v>
      </c>
      <c r="G70" s="0" t="n">
        <f aca="false">G3*500</f>
        <v>0</v>
      </c>
      <c r="H70" s="0" t="n">
        <f aca="false">H3*500</f>
        <v>0</v>
      </c>
      <c r="I70" s="0" t="n">
        <f aca="false">I3*650</f>
        <v>0</v>
      </c>
      <c r="J70" s="0" t="n">
        <f aca="false">J3*800</f>
        <v>0</v>
      </c>
      <c r="K70" s="0" t="n">
        <f aca="false">K3*1200</f>
        <v>0</v>
      </c>
      <c r="L70" s="0" t="n">
        <f aca="false">L3*1254.56</f>
        <v>0</v>
      </c>
      <c r="M70" s="0" t="n">
        <f aca="false">SUM(B70:L70)</f>
        <v>7800</v>
      </c>
    </row>
    <row r="71" customFormat="false" ht="12.8" hidden="false" customHeight="false" outlineLevel="0" collapsed="false">
      <c r="A71" s="0" t="s">
        <v>18280</v>
      </c>
      <c r="B71" s="0" t="n">
        <f aca="false">B4*300</f>
        <v>6000</v>
      </c>
      <c r="C71" s="0" t="n">
        <f aca="false">C4*300</f>
        <v>0</v>
      </c>
      <c r="D71" s="0" t="n">
        <f aca="false">D4*400</f>
        <v>0</v>
      </c>
      <c r="E71" s="0" t="n">
        <f aca="false">E4*500</f>
        <v>0</v>
      </c>
      <c r="F71" s="0" t="n">
        <f aca="false">F4*500</f>
        <v>0</v>
      </c>
      <c r="G71" s="0" t="n">
        <f aca="false">G4*500</f>
        <v>0</v>
      </c>
      <c r="H71" s="0" t="n">
        <f aca="false">H4*500</f>
        <v>0</v>
      </c>
      <c r="I71" s="0" t="n">
        <f aca="false">I4*650</f>
        <v>0</v>
      </c>
      <c r="J71" s="0" t="n">
        <f aca="false">J4*800</f>
        <v>0</v>
      </c>
      <c r="K71" s="0" t="n">
        <f aca="false">K4*1200</f>
        <v>0</v>
      </c>
      <c r="L71" s="0" t="n">
        <f aca="false">L4*1254.56</f>
        <v>0</v>
      </c>
      <c r="M71" s="0" t="n">
        <f aca="false">SUM(B71:L71)</f>
        <v>6000</v>
      </c>
    </row>
    <row r="72" customFormat="false" ht="12.8" hidden="false" customHeight="false" outlineLevel="0" collapsed="false">
      <c r="A72" s="0" t="s">
        <v>257</v>
      </c>
      <c r="B72" s="0" t="n">
        <f aca="false">B5*300</f>
        <v>0</v>
      </c>
      <c r="C72" s="0" t="n">
        <f aca="false">C5*300</f>
        <v>0</v>
      </c>
      <c r="D72" s="0" t="n">
        <f aca="false">D5*400</f>
        <v>0</v>
      </c>
      <c r="E72" s="0" t="n">
        <f aca="false">E5*500</f>
        <v>0</v>
      </c>
      <c r="F72" s="0" t="n">
        <f aca="false">F5*500</f>
        <v>0</v>
      </c>
      <c r="G72" s="0" t="n">
        <f aca="false">G5*500</f>
        <v>0</v>
      </c>
      <c r="H72" s="0" t="n">
        <f aca="false">H5*500</f>
        <v>0</v>
      </c>
      <c r="I72" s="0" t="n">
        <f aca="false">I5*650</f>
        <v>0</v>
      </c>
      <c r="J72" s="0" t="n">
        <f aca="false">J5*800</f>
        <v>800</v>
      </c>
      <c r="K72" s="0" t="n">
        <f aca="false">K5*1200</f>
        <v>0</v>
      </c>
      <c r="L72" s="0" t="n">
        <f aca="false">L5*1254.56</f>
        <v>0</v>
      </c>
      <c r="M72" s="0" t="n">
        <f aca="false">SUM(B72:L72)</f>
        <v>800</v>
      </c>
    </row>
    <row r="73" customFormat="false" ht="12.8" hidden="false" customHeight="false" outlineLevel="0" collapsed="false">
      <c r="A73" s="0" t="s">
        <v>18390</v>
      </c>
      <c r="B73" s="0" t="n">
        <f aca="false">B6*300</f>
        <v>0</v>
      </c>
      <c r="C73" s="0" t="n">
        <f aca="false">C6*300</f>
        <v>0</v>
      </c>
      <c r="D73" s="0" t="n">
        <f aca="false">D6*400</f>
        <v>0</v>
      </c>
      <c r="E73" s="0" t="n">
        <f aca="false">E6*500</f>
        <v>0</v>
      </c>
      <c r="F73" s="0" t="n">
        <f aca="false">F6*500</f>
        <v>500</v>
      </c>
      <c r="G73" s="0" t="n">
        <f aca="false">G6*500</f>
        <v>0</v>
      </c>
      <c r="H73" s="0" t="n">
        <f aca="false">H6*500</f>
        <v>0</v>
      </c>
      <c r="I73" s="0" t="n">
        <f aca="false">I6*650</f>
        <v>0</v>
      </c>
      <c r="J73" s="0" t="n">
        <f aca="false">J6*800</f>
        <v>0</v>
      </c>
      <c r="K73" s="0" t="n">
        <f aca="false">K6*1200</f>
        <v>0</v>
      </c>
      <c r="L73" s="0" t="n">
        <f aca="false">L6*1254.56</f>
        <v>0</v>
      </c>
      <c r="M73" s="0" t="n">
        <f aca="false">SUM(B73:L73)</f>
        <v>500</v>
      </c>
    </row>
    <row r="74" customFormat="false" ht="12.8" hidden="false" customHeight="false" outlineLevel="0" collapsed="false">
      <c r="A74" s="0" t="s">
        <v>7372</v>
      </c>
      <c r="B74" s="0" t="n">
        <f aca="false">B7*300</f>
        <v>0</v>
      </c>
      <c r="C74" s="0" t="n">
        <f aca="false">C7*300</f>
        <v>0</v>
      </c>
      <c r="D74" s="0" t="n">
        <f aca="false">D7*400</f>
        <v>12400</v>
      </c>
      <c r="E74" s="0" t="n">
        <f aca="false">E7*500</f>
        <v>0</v>
      </c>
      <c r="F74" s="0" t="n">
        <f aca="false">F7*500</f>
        <v>0</v>
      </c>
      <c r="G74" s="0" t="n">
        <f aca="false">G7*500</f>
        <v>0</v>
      </c>
      <c r="H74" s="0" t="n">
        <f aca="false">H7*500</f>
        <v>0</v>
      </c>
      <c r="I74" s="0" t="n">
        <f aca="false">I7*650</f>
        <v>0</v>
      </c>
      <c r="J74" s="0" t="n">
        <f aca="false">J7*800</f>
        <v>0</v>
      </c>
      <c r="K74" s="0" t="n">
        <f aca="false">K7*1200</f>
        <v>1200</v>
      </c>
      <c r="L74" s="0" t="n">
        <f aca="false">L7*1254.56</f>
        <v>0</v>
      </c>
      <c r="M74" s="0" t="n">
        <f aca="false">SUM(B74:L74)</f>
        <v>13600</v>
      </c>
    </row>
    <row r="75" customFormat="false" ht="12.8" hidden="false" customHeight="false" outlineLevel="0" collapsed="false">
      <c r="A75" s="0" t="s">
        <v>7374</v>
      </c>
      <c r="B75" s="0" t="n">
        <f aca="false">B8*300</f>
        <v>0</v>
      </c>
      <c r="C75" s="0" t="n">
        <f aca="false">C8*300</f>
        <v>0</v>
      </c>
      <c r="D75" s="0" t="n">
        <f aca="false">D8*400</f>
        <v>0</v>
      </c>
      <c r="E75" s="0" t="n">
        <f aca="false">E8*500</f>
        <v>0</v>
      </c>
      <c r="F75" s="0" t="n">
        <f aca="false">F8*500</f>
        <v>500</v>
      </c>
      <c r="G75" s="0" t="n">
        <f aca="false">G8*500</f>
        <v>0</v>
      </c>
      <c r="H75" s="0" t="n">
        <f aca="false">H8*500</f>
        <v>0</v>
      </c>
      <c r="I75" s="0" t="n">
        <f aca="false">I8*650</f>
        <v>0</v>
      </c>
      <c r="J75" s="0" t="n">
        <f aca="false">J8*800</f>
        <v>0</v>
      </c>
      <c r="K75" s="0" t="n">
        <f aca="false">K8*1200</f>
        <v>0</v>
      </c>
      <c r="L75" s="0" t="n">
        <f aca="false">L8*1254.56</f>
        <v>0</v>
      </c>
      <c r="M75" s="0" t="n">
        <f aca="false">SUM(B75:L75)</f>
        <v>500</v>
      </c>
    </row>
    <row r="76" customFormat="false" ht="12.8" hidden="false" customHeight="false" outlineLevel="0" collapsed="false">
      <c r="A76" s="0" t="s">
        <v>243</v>
      </c>
      <c r="B76" s="0" t="n">
        <f aca="false">B9*300</f>
        <v>0</v>
      </c>
      <c r="C76" s="0" t="n">
        <f aca="false">C9*300</f>
        <v>0</v>
      </c>
      <c r="D76" s="0" t="n">
        <f aca="false">D9*400</f>
        <v>0</v>
      </c>
      <c r="E76" s="0" t="n">
        <f aca="false">E9*500</f>
        <v>0</v>
      </c>
      <c r="F76" s="0" t="n">
        <f aca="false">F9*500</f>
        <v>500</v>
      </c>
      <c r="G76" s="0" t="n">
        <f aca="false">G9*500</f>
        <v>0</v>
      </c>
      <c r="H76" s="0" t="n">
        <f aca="false">H9*500</f>
        <v>0</v>
      </c>
      <c r="I76" s="0" t="n">
        <f aca="false">I9*650</f>
        <v>0</v>
      </c>
      <c r="J76" s="0" t="n">
        <f aca="false">J9*800</f>
        <v>0</v>
      </c>
      <c r="K76" s="0" t="n">
        <f aca="false">K9*1200</f>
        <v>0</v>
      </c>
      <c r="L76" s="0" t="n">
        <f aca="false">L9*1254.56</f>
        <v>0</v>
      </c>
      <c r="M76" s="0" t="n">
        <f aca="false">SUM(B76:L76)</f>
        <v>500</v>
      </c>
    </row>
    <row r="77" customFormat="false" ht="12.8" hidden="false" customHeight="false" outlineLevel="0" collapsed="false">
      <c r="A77" s="0" t="s">
        <v>18391</v>
      </c>
      <c r="B77" s="0" t="n">
        <f aca="false">B10*300</f>
        <v>3900</v>
      </c>
      <c r="C77" s="0" t="n">
        <f aca="false">C10*300</f>
        <v>47400</v>
      </c>
      <c r="D77" s="0" t="n">
        <f aca="false">D10*400</f>
        <v>0</v>
      </c>
      <c r="E77" s="0" t="n">
        <f aca="false">E10*500</f>
        <v>0</v>
      </c>
      <c r="F77" s="0" t="n">
        <f aca="false">F10*500</f>
        <v>0</v>
      </c>
      <c r="G77" s="0" t="n">
        <f aca="false">G10*500</f>
        <v>0</v>
      </c>
      <c r="H77" s="0" t="n">
        <f aca="false">H10*500</f>
        <v>0</v>
      </c>
      <c r="I77" s="0" t="n">
        <f aca="false">I10*650</f>
        <v>0</v>
      </c>
      <c r="J77" s="0" t="n">
        <f aca="false">J10*800</f>
        <v>0</v>
      </c>
      <c r="K77" s="0" t="n">
        <f aca="false">K10*1200</f>
        <v>0</v>
      </c>
      <c r="L77" s="0" t="n">
        <f aca="false">L10*1254.56</f>
        <v>0</v>
      </c>
      <c r="M77" s="0" t="n">
        <f aca="false">SUM(B77:L77)</f>
        <v>51300</v>
      </c>
    </row>
    <row r="78" customFormat="false" ht="12.8" hidden="false" customHeight="false" outlineLevel="0" collapsed="false">
      <c r="A78" s="0" t="s">
        <v>13764</v>
      </c>
      <c r="B78" s="0" t="n">
        <f aca="false">B11*300</f>
        <v>6900</v>
      </c>
      <c r="C78" s="0" t="n">
        <f aca="false">C11*300</f>
        <v>0</v>
      </c>
      <c r="D78" s="0" t="n">
        <f aca="false">D11*400</f>
        <v>0</v>
      </c>
      <c r="E78" s="0" t="n">
        <f aca="false">E11*500</f>
        <v>0</v>
      </c>
      <c r="F78" s="0" t="n">
        <f aca="false">F11*500</f>
        <v>0</v>
      </c>
      <c r="G78" s="0" t="n">
        <f aca="false">G11*500</f>
        <v>0</v>
      </c>
      <c r="H78" s="0" t="n">
        <f aca="false">H11*500</f>
        <v>0</v>
      </c>
      <c r="I78" s="0" t="n">
        <f aca="false">I11*650</f>
        <v>0</v>
      </c>
      <c r="J78" s="0" t="n">
        <f aca="false">J11*800</f>
        <v>0</v>
      </c>
      <c r="K78" s="0" t="n">
        <f aca="false">K11*1200</f>
        <v>0</v>
      </c>
      <c r="L78" s="0" t="n">
        <f aca="false">L11*1254.56</f>
        <v>0</v>
      </c>
      <c r="M78" s="0" t="n">
        <f aca="false">SUM(B78:L78)</f>
        <v>6900</v>
      </c>
    </row>
    <row r="79" customFormat="false" ht="12.8" hidden="false" customHeight="false" outlineLevel="0" collapsed="false">
      <c r="A79" s="0" t="s">
        <v>18392</v>
      </c>
      <c r="B79" s="0" t="n">
        <f aca="false">B12*300</f>
        <v>0</v>
      </c>
      <c r="C79" s="0" t="n">
        <f aca="false">C12*300</f>
        <v>0</v>
      </c>
      <c r="D79" s="0" t="n">
        <f aca="false">D12*400</f>
        <v>0</v>
      </c>
      <c r="E79" s="0" t="n">
        <f aca="false">E12*500</f>
        <v>0</v>
      </c>
      <c r="F79" s="0" t="n">
        <f aca="false">F12*500</f>
        <v>0</v>
      </c>
      <c r="G79" s="0" t="n">
        <f aca="false">G12*500</f>
        <v>0</v>
      </c>
      <c r="H79" s="0" t="n">
        <f aca="false">H12*500</f>
        <v>0</v>
      </c>
      <c r="I79" s="0" t="n">
        <f aca="false">I12*650</f>
        <v>0</v>
      </c>
      <c r="J79" s="0" t="n">
        <f aca="false">J12*800</f>
        <v>800</v>
      </c>
      <c r="K79" s="0" t="n">
        <f aca="false">K12*1200</f>
        <v>0</v>
      </c>
      <c r="L79" s="0" t="n">
        <f aca="false">L12*1254.56</f>
        <v>0</v>
      </c>
      <c r="M79" s="0" t="n">
        <f aca="false">SUM(B79:L79)</f>
        <v>800</v>
      </c>
    </row>
    <row r="80" customFormat="false" ht="12.8" hidden="false" customHeight="false" outlineLevel="0" collapsed="false">
      <c r="A80" s="0" t="s">
        <v>15555</v>
      </c>
      <c r="B80" s="0" t="n">
        <f aca="false">B13*300</f>
        <v>0</v>
      </c>
      <c r="C80" s="0" t="n">
        <f aca="false">C13*300</f>
        <v>0</v>
      </c>
      <c r="D80" s="0" t="n">
        <f aca="false">D13*400</f>
        <v>400</v>
      </c>
      <c r="E80" s="0" t="n">
        <f aca="false">E13*500</f>
        <v>0</v>
      </c>
      <c r="F80" s="0" t="n">
        <f aca="false">F13*500</f>
        <v>0</v>
      </c>
      <c r="G80" s="0" t="n">
        <f aca="false">G13*500</f>
        <v>0</v>
      </c>
      <c r="H80" s="0" t="n">
        <f aca="false">H13*500</f>
        <v>0</v>
      </c>
      <c r="I80" s="0" t="n">
        <f aca="false">I13*650</f>
        <v>0</v>
      </c>
      <c r="J80" s="0" t="n">
        <f aca="false">J13*800</f>
        <v>0</v>
      </c>
      <c r="K80" s="0" t="n">
        <f aca="false">K13*1200</f>
        <v>0</v>
      </c>
      <c r="L80" s="0" t="n">
        <f aca="false">L13*1254.56</f>
        <v>0</v>
      </c>
      <c r="M80" s="0" t="n">
        <f aca="false">SUM(B80:L80)</f>
        <v>400</v>
      </c>
    </row>
    <row r="81" customFormat="false" ht="12.8" hidden="false" customHeight="false" outlineLevel="0" collapsed="false">
      <c r="A81" s="0" t="s">
        <v>18393</v>
      </c>
      <c r="B81" s="0" t="n">
        <f aca="false">B14*300</f>
        <v>4200</v>
      </c>
      <c r="C81" s="0" t="n">
        <f aca="false">C14*300</f>
        <v>33300</v>
      </c>
      <c r="D81" s="0" t="n">
        <f aca="false">D14*400</f>
        <v>0</v>
      </c>
      <c r="E81" s="0" t="n">
        <f aca="false">E14*500</f>
        <v>0</v>
      </c>
      <c r="F81" s="0" t="n">
        <f aca="false">F14*500</f>
        <v>0</v>
      </c>
      <c r="G81" s="0" t="n">
        <f aca="false">G14*500</f>
        <v>0</v>
      </c>
      <c r="H81" s="0" t="n">
        <f aca="false">H14*500</f>
        <v>0</v>
      </c>
      <c r="I81" s="0" t="n">
        <f aca="false">I14*650</f>
        <v>0</v>
      </c>
      <c r="J81" s="0" t="n">
        <f aca="false">J14*800</f>
        <v>0</v>
      </c>
      <c r="K81" s="0" t="n">
        <f aca="false">K14*1200</f>
        <v>0</v>
      </c>
      <c r="L81" s="0" t="n">
        <f aca="false">L14*1254.56</f>
        <v>0</v>
      </c>
      <c r="M81" s="0" t="n">
        <f aca="false">SUM(B81:L81)</f>
        <v>37500</v>
      </c>
    </row>
    <row r="82" customFormat="false" ht="12.8" hidden="false" customHeight="false" outlineLevel="0" collapsed="false">
      <c r="A82" s="0" t="s">
        <v>13342</v>
      </c>
      <c r="B82" s="0" t="n">
        <f aca="false">B15*300</f>
        <v>1800</v>
      </c>
      <c r="C82" s="0" t="n">
        <f aca="false">C15*300</f>
        <v>0</v>
      </c>
      <c r="D82" s="0" t="n">
        <f aca="false">D15*400</f>
        <v>0</v>
      </c>
      <c r="E82" s="0" t="n">
        <f aca="false">E15*500</f>
        <v>0</v>
      </c>
      <c r="F82" s="0" t="n">
        <f aca="false">F15*500</f>
        <v>0</v>
      </c>
      <c r="G82" s="0" t="n">
        <f aca="false">G15*500</f>
        <v>0</v>
      </c>
      <c r="H82" s="0" t="n">
        <f aca="false">H15*500</f>
        <v>0</v>
      </c>
      <c r="I82" s="0" t="n">
        <f aca="false">I15*650</f>
        <v>0</v>
      </c>
      <c r="J82" s="0" t="n">
        <f aca="false">J15*800</f>
        <v>0</v>
      </c>
      <c r="K82" s="0" t="n">
        <f aca="false">K15*1200</f>
        <v>0</v>
      </c>
      <c r="L82" s="0" t="n">
        <f aca="false">L15*1254.56</f>
        <v>0</v>
      </c>
      <c r="M82" s="0" t="n">
        <f aca="false">SUM(B82:L82)</f>
        <v>1800</v>
      </c>
    </row>
    <row r="83" customFormat="false" ht="12.8" hidden="false" customHeight="false" outlineLevel="0" collapsed="false">
      <c r="A83" s="0" t="s">
        <v>1401</v>
      </c>
      <c r="B83" s="0" t="n">
        <f aca="false">B16*300</f>
        <v>0</v>
      </c>
      <c r="C83" s="0" t="n">
        <f aca="false">C16*300</f>
        <v>0</v>
      </c>
      <c r="D83" s="0" t="n">
        <f aca="false">D16*400</f>
        <v>800</v>
      </c>
      <c r="E83" s="0" t="n">
        <f aca="false">E16*500</f>
        <v>0</v>
      </c>
      <c r="F83" s="0" t="n">
        <f aca="false">F16*500</f>
        <v>0</v>
      </c>
      <c r="G83" s="0" t="n">
        <f aca="false">G16*500</f>
        <v>0</v>
      </c>
      <c r="H83" s="0" t="n">
        <f aca="false">H16*500</f>
        <v>0</v>
      </c>
      <c r="I83" s="0" t="n">
        <f aca="false">I16*650</f>
        <v>0</v>
      </c>
      <c r="J83" s="0" t="n">
        <f aca="false">J16*800</f>
        <v>0</v>
      </c>
      <c r="K83" s="0" t="n">
        <f aca="false">K16*1200</f>
        <v>0</v>
      </c>
      <c r="L83" s="0" t="n">
        <f aca="false">L16*1254.56</f>
        <v>0</v>
      </c>
      <c r="M83" s="0" t="n">
        <f aca="false">SUM(B83:L83)</f>
        <v>800</v>
      </c>
    </row>
    <row r="84" customFormat="false" ht="12.8" hidden="false" customHeight="false" outlineLevel="0" collapsed="false">
      <c r="A84" s="0" t="s">
        <v>3258</v>
      </c>
      <c r="B84" s="0" t="n">
        <f aca="false">B17*300</f>
        <v>0</v>
      </c>
      <c r="C84" s="0" t="n">
        <f aca="false">C17*300</f>
        <v>0</v>
      </c>
      <c r="D84" s="0" t="n">
        <f aca="false">D17*400</f>
        <v>16400</v>
      </c>
      <c r="E84" s="0" t="n">
        <f aca="false">E17*500</f>
        <v>0</v>
      </c>
      <c r="F84" s="0" t="n">
        <f aca="false">F17*500</f>
        <v>0</v>
      </c>
      <c r="G84" s="0" t="n">
        <f aca="false">G17*500</f>
        <v>0</v>
      </c>
      <c r="H84" s="0" t="n">
        <f aca="false">H17*500</f>
        <v>0</v>
      </c>
      <c r="I84" s="0" t="n">
        <f aca="false">I17*650</f>
        <v>0</v>
      </c>
      <c r="J84" s="0" t="n">
        <f aca="false">J17*800</f>
        <v>0</v>
      </c>
      <c r="K84" s="0" t="n">
        <f aca="false">K17*1200</f>
        <v>0</v>
      </c>
      <c r="L84" s="0" t="n">
        <f aca="false">L17*1254.56</f>
        <v>0</v>
      </c>
      <c r="M84" s="0" t="n">
        <f aca="false">SUM(B84:L84)</f>
        <v>16400</v>
      </c>
    </row>
    <row r="85" customFormat="false" ht="12.8" hidden="false" customHeight="false" outlineLevel="0" collapsed="false">
      <c r="A85" s="0" t="s">
        <v>4913</v>
      </c>
      <c r="B85" s="0" t="n">
        <f aca="false">B18*300</f>
        <v>0</v>
      </c>
      <c r="C85" s="0" t="n">
        <f aca="false">C18*300</f>
        <v>0</v>
      </c>
      <c r="D85" s="0" t="n">
        <f aca="false">D18*400</f>
        <v>400</v>
      </c>
      <c r="E85" s="0" t="n">
        <f aca="false">E18*500</f>
        <v>0</v>
      </c>
      <c r="F85" s="0" t="n">
        <f aca="false">F18*500</f>
        <v>0</v>
      </c>
      <c r="G85" s="0" t="n">
        <f aca="false">G18*500</f>
        <v>0</v>
      </c>
      <c r="H85" s="0" t="n">
        <f aca="false">H18*500</f>
        <v>0</v>
      </c>
      <c r="I85" s="0" t="n">
        <f aca="false">I18*650</f>
        <v>0</v>
      </c>
      <c r="J85" s="0" t="n">
        <f aca="false">J18*800</f>
        <v>0</v>
      </c>
      <c r="K85" s="0" t="n">
        <f aca="false">K18*1200</f>
        <v>0</v>
      </c>
      <c r="L85" s="0" t="n">
        <f aca="false">L18*1254.56</f>
        <v>0</v>
      </c>
      <c r="M85" s="0" t="n">
        <f aca="false">SUM(B85:L85)</f>
        <v>400</v>
      </c>
    </row>
    <row r="86" customFormat="false" ht="12.8" hidden="false" customHeight="false" outlineLevel="0" collapsed="false">
      <c r="A86" s="0" t="s">
        <v>18394</v>
      </c>
      <c r="B86" s="0" t="n">
        <f aca="false">B19*300</f>
        <v>0</v>
      </c>
      <c r="C86" s="0" t="n">
        <f aca="false">C19*300</f>
        <v>0</v>
      </c>
      <c r="D86" s="0" t="n">
        <f aca="false">D19*400</f>
        <v>5200</v>
      </c>
      <c r="E86" s="0" t="n">
        <f aca="false">E19*500</f>
        <v>0</v>
      </c>
      <c r="F86" s="0" t="n">
        <f aca="false">F19*500</f>
        <v>0</v>
      </c>
      <c r="G86" s="0" t="n">
        <f aca="false">G19*500</f>
        <v>0</v>
      </c>
      <c r="H86" s="0" t="n">
        <f aca="false">H19*500</f>
        <v>0</v>
      </c>
      <c r="I86" s="0" t="n">
        <f aca="false">I19*650</f>
        <v>0</v>
      </c>
      <c r="J86" s="0" t="n">
        <f aca="false">J19*800</f>
        <v>0</v>
      </c>
      <c r="K86" s="0" t="n">
        <f aca="false">K19*1200</f>
        <v>0</v>
      </c>
      <c r="L86" s="0" t="n">
        <f aca="false">L19*1254.56</f>
        <v>0</v>
      </c>
      <c r="M86" s="0" t="n">
        <f aca="false">SUM(B86:L86)</f>
        <v>5200</v>
      </c>
    </row>
    <row r="87" customFormat="false" ht="12.8" hidden="false" customHeight="false" outlineLevel="0" collapsed="false">
      <c r="A87" s="0" t="s">
        <v>8036</v>
      </c>
      <c r="B87" s="0" t="n">
        <f aca="false">B20*300</f>
        <v>0</v>
      </c>
      <c r="C87" s="0" t="n">
        <f aca="false">C20*300</f>
        <v>0</v>
      </c>
      <c r="D87" s="0" t="n">
        <f aca="false">D20*400</f>
        <v>0</v>
      </c>
      <c r="E87" s="0" t="n">
        <f aca="false">E20*500</f>
        <v>0</v>
      </c>
      <c r="F87" s="0" t="n">
        <f aca="false">F20*500</f>
        <v>500</v>
      </c>
      <c r="G87" s="0" t="n">
        <f aca="false">G20*500</f>
        <v>0</v>
      </c>
      <c r="H87" s="0" t="n">
        <f aca="false">H20*500</f>
        <v>0</v>
      </c>
      <c r="I87" s="0" t="n">
        <f aca="false">I20*650</f>
        <v>0</v>
      </c>
      <c r="J87" s="0" t="n">
        <f aca="false">J20*800</f>
        <v>0</v>
      </c>
      <c r="K87" s="0" t="n">
        <f aca="false">K20*1200</f>
        <v>0</v>
      </c>
      <c r="L87" s="0" t="n">
        <f aca="false">L20*1254.56</f>
        <v>0</v>
      </c>
      <c r="M87" s="0" t="n">
        <f aca="false">SUM(B87:L87)</f>
        <v>500</v>
      </c>
    </row>
    <row r="88" customFormat="false" ht="12.8" hidden="false" customHeight="false" outlineLevel="0" collapsed="false">
      <c r="A88" s="0" t="s">
        <v>8037</v>
      </c>
      <c r="B88" s="0" t="n">
        <f aca="false">B21*300</f>
        <v>0</v>
      </c>
      <c r="C88" s="0" t="n">
        <f aca="false">C21*300</f>
        <v>0</v>
      </c>
      <c r="D88" s="0" t="n">
        <f aca="false">D21*400</f>
        <v>0</v>
      </c>
      <c r="E88" s="0" t="n">
        <f aca="false">E21*500</f>
        <v>0</v>
      </c>
      <c r="F88" s="0" t="n">
        <f aca="false">F21*500</f>
        <v>0</v>
      </c>
      <c r="G88" s="0" t="n">
        <f aca="false">G21*500</f>
        <v>0</v>
      </c>
      <c r="H88" s="0" t="n">
        <f aca="false">H21*500</f>
        <v>3000</v>
      </c>
      <c r="I88" s="0" t="n">
        <f aca="false">I21*650</f>
        <v>0</v>
      </c>
      <c r="J88" s="0" t="n">
        <f aca="false">J21*800</f>
        <v>0</v>
      </c>
      <c r="K88" s="0" t="n">
        <f aca="false">K21*1200</f>
        <v>0</v>
      </c>
      <c r="L88" s="0" t="n">
        <f aca="false">L21*1254.56</f>
        <v>0</v>
      </c>
      <c r="M88" s="0" t="n">
        <f aca="false">SUM(B88:L88)</f>
        <v>3000</v>
      </c>
    </row>
    <row r="89" customFormat="false" ht="12.8" hidden="false" customHeight="false" outlineLevel="0" collapsed="false">
      <c r="A89" s="0" t="s">
        <v>14070</v>
      </c>
      <c r="B89" s="0" t="n">
        <f aca="false">B22*300</f>
        <v>0</v>
      </c>
      <c r="C89" s="0" t="n">
        <f aca="false">C22*300</f>
        <v>0</v>
      </c>
      <c r="D89" s="0" t="n">
        <f aca="false">D22*400</f>
        <v>0</v>
      </c>
      <c r="E89" s="0" t="n">
        <f aca="false">E22*500</f>
        <v>1000</v>
      </c>
      <c r="F89" s="0" t="n">
        <f aca="false">F22*500</f>
        <v>0</v>
      </c>
      <c r="G89" s="0" t="n">
        <f aca="false">G22*500</f>
        <v>0</v>
      </c>
      <c r="H89" s="0" t="n">
        <f aca="false">H22*500</f>
        <v>0</v>
      </c>
      <c r="I89" s="0" t="n">
        <f aca="false">I22*650</f>
        <v>0</v>
      </c>
      <c r="J89" s="0" t="n">
        <f aca="false">J22*800</f>
        <v>0</v>
      </c>
      <c r="K89" s="0" t="n">
        <f aca="false">K22*1200</f>
        <v>0</v>
      </c>
      <c r="L89" s="0" t="n">
        <f aca="false">L22*1254.56</f>
        <v>0</v>
      </c>
      <c r="M89" s="0" t="n">
        <f aca="false">SUM(B89:L89)</f>
        <v>1000</v>
      </c>
    </row>
    <row r="90" customFormat="false" ht="12.8" hidden="false" customHeight="false" outlineLevel="0" collapsed="false">
      <c r="A90" s="0" t="s">
        <v>3317</v>
      </c>
      <c r="B90" s="0" t="n">
        <f aca="false">B23*300</f>
        <v>16800</v>
      </c>
      <c r="C90" s="0" t="n">
        <f aca="false">C23*300</f>
        <v>0</v>
      </c>
      <c r="D90" s="0" t="n">
        <f aca="false">D23*400</f>
        <v>400</v>
      </c>
      <c r="E90" s="0" t="n">
        <f aca="false">E23*500</f>
        <v>0</v>
      </c>
      <c r="F90" s="0" t="n">
        <f aca="false">F23*500</f>
        <v>3000</v>
      </c>
      <c r="G90" s="0" t="n">
        <f aca="false">G23*500</f>
        <v>26500</v>
      </c>
      <c r="H90" s="0" t="n">
        <f aca="false">H23*500</f>
        <v>0</v>
      </c>
      <c r="I90" s="0" t="n">
        <f aca="false">I23*650</f>
        <v>0</v>
      </c>
      <c r="J90" s="0" t="n">
        <f aca="false">J23*800</f>
        <v>0</v>
      </c>
      <c r="K90" s="0" t="n">
        <f aca="false">K23*1200</f>
        <v>0</v>
      </c>
      <c r="L90" s="0" t="n">
        <f aca="false">L23*1254.56</f>
        <v>0</v>
      </c>
      <c r="M90" s="0" t="n">
        <f aca="false">SUM(B90:L90)</f>
        <v>46700</v>
      </c>
    </row>
    <row r="91" customFormat="false" ht="12.8" hidden="false" customHeight="false" outlineLevel="0" collapsed="false">
      <c r="A91" s="0" t="s">
        <v>3329</v>
      </c>
      <c r="B91" s="0" t="n">
        <f aca="false">B24*300</f>
        <v>0</v>
      </c>
      <c r="C91" s="0" t="n">
        <f aca="false">C24*300</f>
        <v>300</v>
      </c>
      <c r="D91" s="0" t="n">
        <f aca="false">D24*400</f>
        <v>0</v>
      </c>
      <c r="E91" s="0" t="n">
        <f aca="false">E24*500</f>
        <v>0</v>
      </c>
      <c r="F91" s="0" t="n">
        <f aca="false">F24*500</f>
        <v>0</v>
      </c>
      <c r="G91" s="0" t="n">
        <f aca="false">G24*500</f>
        <v>0</v>
      </c>
      <c r="H91" s="0" t="n">
        <f aca="false">H24*500</f>
        <v>0</v>
      </c>
      <c r="I91" s="0" t="n">
        <f aca="false">I24*650</f>
        <v>0</v>
      </c>
      <c r="J91" s="0" t="n">
        <f aca="false">J24*800</f>
        <v>0</v>
      </c>
      <c r="K91" s="0" t="n">
        <f aca="false">K24*1200</f>
        <v>0</v>
      </c>
      <c r="L91" s="0" t="n">
        <f aca="false">L24*1254.56</f>
        <v>0</v>
      </c>
      <c r="M91" s="0" t="n">
        <f aca="false">SUM(B91:L91)</f>
        <v>300</v>
      </c>
    </row>
    <row r="92" customFormat="false" ht="12.8" hidden="false" customHeight="false" outlineLevel="0" collapsed="false">
      <c r="A92" s="0" t="s">
        <v>5560</v>
      </c>
      <c r="B92" s="0" t="n">
        <f aca="false">B25*300</f>
        <v>2400</v>
      </c>
      <c r="C92" s="0" t="n">
        <f aca="false">C25*300</f>
        <v>0</v>
      </c>
      <c r="D92" s="0" t="n">
        <f aca="false">D25*400</f>
        <v>1200</v>
      </c>
      <c r="E92" s="0" t="n">
        <f aca="false">E25*500</f>
        <v>0</v>
      </c>
      <c r="F92" s="0" t="n">
        <f aca="false">F25*500</f>
        <v>0</v>
      </c>
      <c r="G92" s="0" t="n">
        <f aca="false">G25*500</f>
        <v>0</v>
      </c>
      <c r="H92" s="0" t="n">
        <f aca="false">H25*500</f>
        <v>0</v>
      </c>
      <c r="I92" s="0" t="n">
        <f aca="false">I25*650</f>
        <v>0</v>
      </c>
      <c r="J92" s="0" t="n">
        <f aca="false">J25*800</f>
        <v>0</v>
      </c>
      <c r="K92" s="0" t="n">
        <f aca="false">K25*1200</f>
        <v>0</v>
      </c>
      <c r="L92" s="0" t="n">
        <f aca="false">L25*1254.56</f>
        <v>0</v>
      </c>
      <c r="M92" s="0" t="n">
        <f aca="false">SUM(B92:L92)</f>
        <v>3600</v>
      </c>
    </row>
    <row r="93" customFormat="false" ht="12.8" hidden="false" customHeight="false" outlineLevel="0" collapsed="false">
      <c r="A93" s="0" t="s">
        <v>16351</v>
      </c>
      <c r="B93" s="0" t="n">
        <f aca="false">B26*300</f>
        <v>0</v>
      </c>
      <c r="C93" s="0" t="n">
        <f aca="false">C26*300</f>
        <v>9600</v>
      </c>
      <c r="D93" s="0" t="n">
        <f aca="false">D26*400</f>
        <v>0</v>
      </c>
      <c r="E93" s="0" t="n">
        <f aca="false">E26*500</f>
        <v>0</v>
      </c>
      <c r="F93" s="0" t="n">
        <f aca="false">F26*500</f>
        <v>0</v>
      </c>
      <c r="G93" s="0" t="n">
        <f aca="false">G26*500</f>
        <v>0</v>
      </c>
      <c r="H93" s="0" t="n">
        <f aca="false">H26*500</f>
        <v>0</v>
      </c>
      <c r="I93" s="0" t="n">
        <f aca="false">I26*650</f>
        <v>0</v>
      </c>
      <c r="J93" s="0" t="n">
        <f aca="false">J26*800</f>
        <v>0</v>
      </c>
      <c r="K93" s="0" t="n">
        <f aca="false">K26*1200</f>
        <v>0</v>
      </c>
      <c r="L93" s="0" t="n">
        <f aca="false">L26*1254.56</f>
        <v>0</v>
      </c>
      <c r="M93" s="0" t="n">
        <f aca="false">SUM(B93:L93)</f>
        <v>9600</v>
      </c>
    </row>
    <row r="94" customFormat="false" ht="12.8" hidden="false" customHeight="false" outlineLevel="0" collapsed="false">
      <c r="A94" s="0" t="s">
        <v>17406</v>
      </c>
      <c r="B94" s="0" t="n">
        <f aca="false">B27*300</f>
        <v>0</v>
      </c>
      <c r="C94" s="0" t="n">
        <f aca="false">C27*300</f>
        <v>0</v>
      </c>
      <c r="D94" s="0" t="n">
        <f aca="false">D27*400</f>
        <v>9600</v>
      </c>
      <c r="E94" s="0" t="n">
        <f aca="false">E27*500</f>
        <v>0</v>
      </c>
      <c r="F94" s="0" t="n">
        <f aca="false">F27*500</f>
        <v>0</v>
      </c>
      <c r="G94" s="0" t="n">
        <f aca="false">G27*500</f>
        <v>0</v>
      </c>
      <c r="H94" s="0" t="n">
        <f aca="false">H27*500</f>
        <v>0</v>
      </c>
      <c r="I94" s="0" t="n">
        <f aca="false">I27*650</f>
        <v>0</v>
      </c>
      <c r="J94" s="0" t="n">
        <f aca="false">J27*800</f>
        <v>0</v>
      </c>
      <c r="K94" s="0" t="n">
        <f aca="false">K27*1200</f>
        <v>0</v>
      </c>
      <c r="L94" s="0" t="n">
        <f aca="false">L27*1254.56</f>
        <v>0</v>
      </c>
      <c r="M94" s="0" t="n">
        <f aca="false">SUM(B94:L94)</f>
        <v>9600</v>
      </c>
    </row>
    <row r="95" customFormat="false" ht="12.8" hidden="false" customHeight="false" outlineLevel="0" collapsed="false">
      <c r="A95" s="0" t="s">
        <v>17409</v>
      </c>
      <c r="B95" s="0" t="n">
        <f aca="false">B28*300</f>
        <v>5100</v>
      </c>
      <c r="C95" s="0" t="n">
        <f aca="false">C28*300</f>
        <v>9600</v>
      </c>
      <c r="D95" s="0" t="n">
        <f aca="false">D28*400</f>
        <v>0</v>
      </c>
      <c r="E95" s="0" t="n">
        <f aca="false">E28*500</f>
        <v>0</v>
      </c>
      <c r="F95" s="0" t="n">
        <f aca="false">F28*500</f>
        <v>0</v>
      </c>
      <c r="G95" s="0" t="n">
        <f aca="false">G28*500</f>
        <v>0</v>
      </c>
      <c r="H95" s="0" t="n">
        <f aca="false">H28*500</f>
        <v>0</v>
      </c>
      <c r="I95" s="0" t="n">
        <f aca="false">I28*650</f>
        <v>0</v>
      </c>
      <c r="J95" s="0" t="n">
        <f aca="false">J28*800</f>
        <v>0</v>
      </c>
      <c r="K95" s="0" t="n">
        <f aca="false">K28*1200</f>
        <v>0</v>
      </c>
      <c r="L95" s="0" t="n">
        <f aca="false">L28*1254.56</f>
        <v>0</v>
      </c>
      <c r="M95" s="0" t="n">
        <f aca="false">SUM(B95:L95)</f>
        <v>14700</v>
      </c>
    </row>
    <row r="96" customFormat="false" ht="12.8" hidden="false" customHeight="false" outlineLevel="0" collapsed="false">
      <c r="A96" s="0" t="s">
        <v>14091</v>
      </c>
      <c r="B96" s="0" t="n">
        <f aca="false">B29*300</f>
        <v>0</v>
      </c>
      <c r="C96" s="0" t="n">
        <f aca="false">C29*300</f>
        <v>25200</v>
      </c>
      <c r="D96" s="0" t="n">
        <f aca="false">D29*400</f>
        <v>19600</v>
      </c>
      <c r="E96" s="0" t="n">
        <f aca="false">E29*500</f>
        <v>0</v>
      </c>
      <c r="F96" s="0" t="n">
        <f aca="false">F29*500</f>
        <v>0</v>
      </c>
      <c r="G96" s="0" t="n">
        <f aca="false">G29*500</f>
        <v>0</v>
      </c>
      <c r="H96" s="0" t="n">
        <f aca="false">H29*500</f>
        <v>0</v>
      </c>
      <c r="I96" s="0" t="n">
        <f aca="false">I29*650</f>
        <v>0</v>
      </c>
      <c r="J96" s="0" t="n">
        <f aca="false">J29*800</f>
        <v>0</v>
      </c>
      <c r="K96" s="0" t="n">
        <f aca="false">K29*1200</f>
        <v>0</v>
      </c>
      <c r="L96" s="0" t="n">
        <f aca="false">L29*1254.56</f>
        <v>0</v>
      </c>
      <c r="M96" s="0" t="n">
        <f aca="false">SUM(B96:L96)</f>
        <v>44800</v>
      </c>
    </row>
    <row r="97" customFormat="false" ht="12.8" hidden="false" customHeight="false" outlineLevel="0" collapsed="false">
      <c r="A97" s="0" t="s">
        <v>9632</v>
      </c>
      <c r="B97" s="0" t="n">
        <f aca="false">B30*300</f>
        <v>0</v>
      </c>
      <c r="C97" s="0" t="n">
        <f aca="false">C30*300</f>
        <v>0</v>
      </c>
      <c r="D97" s="0" t="n">
        <f aca="false">D30*400</f>
        <v>21600</v>
      </c>
      <c r="E97" s="0" t="n">
        <f aca="false">E30*500</f>
        <v>0</v>
      </c>
      <c r="F97" s="0" t="n">
        <f aca="false">F30*500</f>
        <v>0</v>
      </c>
      <c r="G97" s="0" t="n">
        <f aca="false">G30*500</f>
        <v>0</v>
      </c>
      <c r="H97" s="0" t="n">
        <f aca="false">H30*500</f>
        <v>0</v>
      </c>
      <c r="I97" s="0" t="n">
        <f aca="false">I30*650</f>
        <v>0</v>
      </c>
      <c r="J97" s="0" t="n">
        <f aca="false">J30*800</f>
        <v>0</v>
      </c>
      <c r="K97" s="0" t="n">
        <f aca="false">K30*1200</f>
        <v>0</v>
      </c>
      <c r="L97" s="0" t="n">
        <f aca="false">L30*1254.56</f>
        <v>0</v>
      </c>
      <c r="M97" s="0" t="n">
        <f aca="false">SUM(B97:L97)</f>
        <v>21600</v>
      </c>
    </row>
    <row r="98" customFormat="false" ht="12.8" hidden="false" customHeight="false" outlineLevel="0" collapsed="false">
      <c r="A98" s="0" t="s">
        <v>1807</v>
      </c>
      <c r="B98" s="0" t="n">
        <f aca="false">B31*300</f>
        <v>0</v>
      </c>
      <c r="C98" s="0" t="n">
        <f aca="false">C31*300</f>
        <v>0</v>
      </c>
      <c r="D98" s="0" t="n">
        <f aca="false">D31*400</f>
        <v>1200</v>
      </c>
      <c r="E98" s="0" t="n">
        <f aca="false">E31*500</f>
        <v>0</v>
      </c>
      <c r="F98" s="0" t="n">
        <f aca="false">F31*500</f>
        <v>0</v>
      </c>
      <c r="G98" s="0" t="n">
        <f aca="false">G31*500</f>
        <v>0</v>
      </c>
      <c r="H98" s="0" t="n">
        <f aca="false">H31*500</f>
        <v>0</v>
      </c>
      <c r="I98" s="0" t="n">
        <f aca="false">I31*650</f>
        <v>0</v>
      </c>
      <c r="J98" s="0" t="n">
        <f aca="false">J31*800</f>
        <v>0</v>
      </c>
      <c r="K98" s="0" t="n">
        <f aca="false">K31*1200</f>
        <v>0</v>
      </c>
      <c r="L98" s="0" t="n">
        <f aca="false">L31*1254.56</f>
        <v>0</v>
      </c>
      <c r="M98" s="0" t="n">
        <f aca="false">SUM(B98:L98)</f>
        <v>1200</v>
      </c>
    </row>
    <row r="99" customFormat="false" ht="12.8" hidden="false" customHeight="false" outlineLevel="0" collapsed="false">
      <c r="A99" s="0" t="s">
        <v>16377</v>
      </c>
      <c r="B99" s="0" t="n">
        <f aca="false">B32*300</f>
        <v>0</v>
      </c>
      <c r="C99" s="0" t="n">
        <f aca="false">C32*300</f>
        <v>0</v>
      </c>
      <c r="D99" s="0" t="n">
        <f aca="false">D32*400</f>
        <v>400</v>
      </c>
      <c r="E99" s="0" t="n">
        <f aca="false">E32*500</f>
        <v>0</v>
      </c>
      <c r="F99" s="0" t="n">
        <f aca="false">F32*500</f>
        <v>0</v>
      </c>
      <c r="G99" s="0" t="n">
        <f aca="false">G32*500</f>
        <v>0</v>
      </c>
      <c r="H99" s="0" t="n">
        <f aca="false">H32*500</f>
        <v>0</v>
      </c>
      <c r="I99" s="0" t="n">
        <f aca="false">I32*650</f>
        <v>0</v>
      </c>
      <c r="J99" s="0" t="n">
        <f aca="false">J32*800</f>
        <v>0</v>
      </c>
      <c r="K99" s="0" t="n">
        <f aca="false">K32*1200</f>
        <v>0</v>
      </c>
      <c r="L99" s="0" t="n">
        <f aca="false">L32*1254.56</f>
        <v>0</v>
      </c>
      <c r="M99" s="0" t="n">
        <f aca="false">SUM(B99:L99)</f>
        <v>400</v>
      </c>
    </row>
    <row r="100" customFormat="false" ht="12.8" hidden="false" customHeight="false" outlineLevel="0" collapsed="false">
      <c r="A100" s="0" t="s">
        <v>15780</v>
      </c>
      <c r="B100" s="0" t="n">
        <f aca="false">B33*300</f>
        <v>0</v>
      </c>
      <c r="C100" s="0" t="n">
        <f aca="false">C33*300</f>
        <v>0</v>
      </c>
      <c r="D100" s="0" t="n">
        <f aca="false">D33*400</f>
        <v>8800</v>
      </c>
      <c r="E100" s="0" t="n">
        <f aca="false">E33*500</f>
        <v>0</v>
      </c>
      <c r="F100" s="0" t="n">
        <f aca="false">F33*500</f>
        <v>0</v>
      </c>
      <c r="G100" s="0" t="n">
        <f aca="false">G33*500</f>
        <v>0</v>
      </c>
      <c r="H100" s="0" t="n">
        <f aca="false">H33*500</f>
        <v>0</v>
      </c>
      <c r="I100" s="0" t="n">
        <f aca="false">I33*650</f>
        <v>0</v>
      </c>
      <c r="J100" s="0" t="n">
        <f aca="false">J33*800</f>
        <v>0</v>
      </c>
      <c r="K100" s="0" t="n">
        <f aca="false">K33*1200</f>
        <v>0</v>
      </c>
      <c r="L100" s="0" t="n">
        <f aca="false">L33*1254.56</f>
        <v>0</v>
      </c>
      <c r="M100" s="0" t="n">
        <f aca="false">SUM(B100:L100)</f>
        <v>8800</v>
      </c>
    </row>
    <row r="101" customFormat="false" ht="12.8" hidden="false" customHeight="false" outlineLevel="0" collapsed="false">
      <c r="A101" s="0" t="s">
        <v>18395</v>
      </c>
      <c r="B101" s="0" t="n">
        <f aca="false">B34*300</f>
        <v>1800</v>
      </c>
      <c r="C101" s="0" t="n">
        <f aca="false">C34*300</f>
        <v>0</v>
      </c>
      <c r="D101" s="0" t="n">
        <f aca="false">D34*400</f>
        <v>0</v>
      </c>
      <c r="E101" s="0" t="n">
        <f aca="false">E34*500</f>
        <v>0</v>
      </c>
      <c r="F101" s="0" t="n">
        <f aca="false">F34*500</f>
        <v>0</v>
      </c>
      <c r="G101" s="0" t="n">
        <f aca="false">G34*500</f>
        <v>0</v>
      </c>
      <c r="H101" s="0" t="n">
        <f aca="false">H34*500</f>
        <v>0</v>
      </c>
      <c r="I101" s="0" t="n">
        <f aca="false">I34*650</f>
        <v>0</v>
      </c>
      <c r="J101" s="0" t="n">
        <f aca="false">J34*800</f>
        <v>0</v>
      </c>
      <c r="K101" s="0" t="n">
        <f aca="false">K34*1200</f>
        <v>0</v>
      </c>
      <c r="L101" s="0" t="n">
        <f aca="false">L34*1254.56</f>
        <v>0</v>
      </c>
      <c r="M101" s="0" t="n">
        <f aca="false">SUM(B101:L101)</f>
        <v>1800</v>
      </c>
    </row>
    <row r="102" customFormat="false" ht="12.8" hidden="false" customHeight="false" outlineLevel="0" collapsed="false">
      <c r="A102" s="0" t="s">
        <v>583</v>
      </c>
      <c r="B102" s="0" t="n">
        <f aca="false">B35*300</f>
        <v>0</v>
      </c>
      <c r="C102" s="0" t="n">
        <f aca="false">C35*300</f>
        <v>0</v>
      </c>
      <c r="D102" s="0" t="n">
        <f aca="false">D35*400</f>
        <v>0</v>
      </c>
      <c r="E102" s="0" t="n">
        <f aca="false">E35*500</f>
        <v>0</v>
      </c>
      <c r="F102" s="0" t="n">
        <f aca="false">F35*500</f>
        <v>500</v>
      </c>
      <c r="G102" s="0" t="n">
        <f aca="false">G35*500</f>
        <v>0</v>
      </c>
      <c r="H102" s="0" t="n">
        <f aca="false">H35*500</f>
        <v>0</v>
      </c>
      <c r="I102" s="0" t="n">
        <f aca="false">I35*650</f>
        <v>0</v>
      </c>
      <c r="J102" s="0" t="n">
        <f aca="false">J35*800</f>
        <v>0</v>
      </c>
      <c r="K102" s="0" t="n">
        <f aca="false">K35*1200</f>
        <v>0</v>
      </c>
      <c r="L102" s="0" t="n">
        <f aca="false">L35*1254.56</f>
        <v>0</v>
      </c>
      <c r="M102" s="0" t="n">
        <f aca="false">SUM(B102:L102)</f>
        <v>500</v>
      </c>
    </row>
    <row r="103" customFormat="false" ht="12.8" hidden="false" customHeight="false" outlineLevel="0" collapsed="false">
      <c r="A103" s="0" t="s">
        <v>590</v>
      </c>
      <c r="B103" s="0" t="n">
        <f aca="false">B36*300</f>
        <v>0</v>
      </c>
      <c r="C103" s="0" t="n">
        <f aca="false">C36*300</f>
        <v>0</v>
      </c>
      <c r="D103" s="0" t="n">
        <f aca="false">D36*400</f>
        <v>11600</v>
      </c>
      <c r="E103" s="0" t="n">
        <f aca="false">E36*500</f>
        <v>0</v>
      </c>
      <c r="F103" s="0" t="n">
        <f aca="false">F36*500</f>
        <v>0</v>
      </c>
      <c r="G103" s="0" t="n">
        <f aca="false">G36*500</f>
        <v>0</v>
      </c>
      <c r="H103" s="0" t="n">
        <f aca="false">H36*500</f>
        <v>1000</v>
      </c>
      <c r="I103" s="0" t="n">
        <f aca="false">I36*650</f>
        <v>0</v>
      </c>
      <c r="J103" s="0" t="n">
        <f aca="false">J36*800</f>
        <v>0</v>
      </c>
      <c r="K103" s="0" t="n">
        <f aca="false">K36*1200</f>
        <v>16800</v>
      </c>
      <c r="L103" s="0" t="n">
        <f aca="false">L36*1254.56</f>
        <v>0</v>
      </c>
      <c r="M103" s="0" t="n">
        <f aca="false">SUM(B103:L103)</f>
        <v>29400</v>
      </c>
    </row>
    <row r="104" customFormat="false" ht="12.8" hidden="false" customHeight="false" outlineLevel="0" collapsed="false">
      <c r="A104" s="0" t="s">
        <v>13092</v>
      </c>
      <c r="B104" s="0" t="n">
        <f aca="false">B37*300</f>
        <v>0</v>
      </c>
      <c r="C104" s="0" t="n">
        <f aca="false">C37*300</f>
        <v>15000</v>
      </c>
      <c r="D104" s="0" t="n">
        <f aca="false">D37*400</f>
        <v>0</v>
      </c>
      <c r="E104" s="0" t="n">
        <f aca="false">E37*500</f>
        <v>0</v>
      </c>
      <c r="F104" s="0" t="n">
        <f aca="false">F37*500</f>
        <v>0</v>
      </c>
      <c r="G104" s="0" t="n">
        <f aca="false">G37*500</f>
        <v>0</v>
      </c>
      <c r="H104" s="0" t="n">
        <f aca="false">H37*500</f>
        <v>0</v>
      </c>
      <c r="I104" s="0" t="n">
        <f aca="false">I37*650</f>
        <v>0</v>
      </c>
      <c r="J104" s="0" t="n">
        <f aca="false">J37*800</f>
        <v>0</v>
      </c>
      <c r="K104" s="0" t="n">
        <f aca="false">K37*1200</f>
        <v>0</v>
      </c>
      <c r="L104" s="0" t="n">
        <f aca="false">L37*1254.56</f>
        <v>0</v>
      </c>
      <c r="M104" s="0" t="n">
        <f aca="false">SUM(B104:L104)</f>
        <v>15000</v>
      </c>
    </row>
    <row r="105" customFormat="false" ht="12.8" hidden="false" customHeight="false" outlineLevel="0" collapsed="false">
      <c r="A105" s="0" t="s">
        <v>16397</v>
      </c>
      <c r="B105" s="0" t="n">
        <f aca="false">B38*300</f>
        <v>0</v>
      </c>
      <c r="C105" s="0" t="n">
        <f aca="false">C38*300</f>
        <v>25200</v>
      </c>
      <c r="D105" s="0" t="n">
        <f aca="false">D38*400</f>
        <v>0</v>
      </c>
      <c r="E105" s="0" t="n">
        <f aca="false">E38*500</f>
        <v>0</v>
      </c>
      <c r="F105" s="0" t="n">
        <f aca="false">F38*500</f>
        <v>0</v>
      </c>
      <c r="G105" s="0" t="n">
        <f aca="false">G38*500</f>
        <v>0</v>
      </c>
      <c r="H105" s="0" t="n">
        <f aca="false">H38*500</f>
        <v>0</v>
      </c>
      <c r="I105" s="0" t="n">
        <f aca="false">I38*650</f>
        <v>0</v>
      </c>
      <c r="J105" s="0" t="n">
        <f aca="false">J38*800</f>
        <v>0</v>
      </c>
      <c r="K105" s="0" t="n">
        <f aca="false">K38*1200</f>
        <v>0</v>
      </c>
      <c r="L105" s="0" t="n">
        <f aca="false">L38*1254.56</f>
        <v>12545.6</v>
      </c>
      <c r="M105" s="0" t="n">
        <f aca="false">SUM(B105:L105)</f>
        <v>37745.6</v>
      </c>
    </row>
    <row r="106" customFormat="false" ht="12.8" hidden="false" customHeight="false" outlineLevel="0" collapsed="false">
      <c r="A106" s="0" t="s">
        <v>16427</v>
      </c>
      <c r="B106" s="0" t="n">
        <f aca="false">B39*300</f>
        <v>0</v>
      </c>
      <c r="C106" s="0" t="n">
        <f aca="false">C39*300</f>
        <v>6000</v>
      </c>
      <c r="D106" s="0" t="n">
        <f aca="false">D39*400</f>
        <v>0</v>
      </c>
      <c r="E106" s="0" t="n">
        <f aca="false">E39*500</f>
        <v>0</v>
      </c>
      <c r="F106" s="0" t="n">
        <f aca="false">F39*500</f>
        <v>0</v>
      </c>
      <c r="G106" s="0" t="n">
        <f aca="false">G39*500</f>
        <v>0</v>
      </c>
      <c r="H106" s="0" t="n">
        <f aca="false">H39*500</f>
        <v>0</v>
      </c>
      <c r="I106" s="0" t="n">
        <f aca="false">I39*650</f>
        <v>0</v>
      </c>
      <c r="J106" s="0" t="n">
        <f aca="false">J39*800</f>
        <v>0</v>
      </c>
      <c r="K106" s="0" t="n">
        <f aca="false">K39*1200</f>
        <v>0</v>
      </c>
      <c r="L106" s="0" t="n">
        <f aca="false">L39*1254.56</f>
        <v>0</v>
      </c>
      <c r="M106" s="0" t="n">
        <f aca="false">SUM(B106:L106)</f>
        <v>6000</v>
      </c>
    </row>
    <row r="107" customFormat="false" ht="12.8" hidden="false" customHeight="false" outlineLevel="0" collapsed="false">
      <c r="A107" s="0" t="s">
        <v>16436</v>
      </c>
      <c r="B107" s="0" t="n">
        <f aca="false">B40*300</f>
        <v>0</v>
      </c>
      <c r="C107" s="0" t="n">
        <f aca="false">C40*300</f>
        <v>300</v>
      </c>
      <c r="D107" s="0" t="n">
        <f aca="false">D40*400</f>
        <v>0</v>
      </c>
      <c r="E107" s="0" t="n">
        <f aca="false">E40*500</f>
        <v>0</v>
      </c>
      <c r="F107" s="0" t="n">
        <f aca="false">F40*500</f>
        <v>0</v>
      </c>
      <c r="G107" s="0" t="n">
        <f aca="false">G40*500</f>
        <v>0</v>
      </c>
      <c r="H107" s="0" t="n">
        <f aca="false">H40*500</f>
        <v>0</v>
      </c>
      <c r="I107" s="0" t="n">
        <f aca="false">I40*650</f>
        <v>0</v>
      </c>
      <c r="J107" s="0" t="n">
        <f aca="false">J40*800</f>
        <v>0</v>
      </c>
      <c r="K107" s="0" t="n">
        <f aca="false">K40*1200</f>
        <v>0</v>
      </c>
      <c r="L107" s="0" t="n">
        <f aca="false">L40*1254.56</f>
        <v>8781.92</v>
      </c>
      <c r="M107" s="0" t="n">
        <f aca="false">SUM(B107:L107)</f>
        <v>9081.92</v>
      </c>
    </row>
    <row r="108" customFormat="false" ht="12.8" hidden="false" customHeight="false" outlineLevel="0" collapsed="false">
      <c r="A108" s="0" t="s">
        <v>11720</v>
      </c>
      <c r="B108" s="0" t="n">
        <f aca="false">B41*300</f>
        <v>0</v>
      </c>
      <c r="C108" s="0" t="n">
        <f aca="false">C41*300</f>
        <v>6300</v>
      </c>
      <c r="D108" s="0" t="n">
        <f aca="false">D41*400</f>
        <v>0</v>
      </c>
      <c r="E108" s="0" t="n">
        <f aca="false">E41*500</f>
        <v>0</v>
      </c>
      <c r="F108" s="0" t="n">
        <f aca="false">F41*500</f>
        <v>0</v>
      </c>
      <c r="G108" s="0" t="n">
        <f aca="false">G41*500</f>
        <v>0</v>
      </c>
      <c r="H108" s="0" t="n">
        <f aca="false">H41*500</f>
        <v>0</v>
      </c>
      <c r="I108" s="0" t="n">
        <f aca="false">I41*650</f>
        <v>0</v>
      </c>
      <c r="J108" s="0" t="n">
        <f aca="false">J41*800</f>
        <v>0</v>
      </c>
      <c r="K108" s="0" t="n">
        <f aca="false">K41*1200</f>
        <v>0</v>
      </c>
      <c r="L108" s="0" t="n">
        <f aca="false">L41*1254.56</f>
        <v>0</v>
      </c>
      <c r="M108" s="0" t="n">
        <f aca="false">SUM(B108:L108)</f>
        <v>6300</v>
      </c>
    </row>
    <row r="109" customFormat="false" ht="12.8" hidden="false" customHeight="false" outlineLevel="0" collapsed="false">
      <c r="A109" s="0" t="s">
        <v>18396</v>
      </c>
      <c r="B109" s="0" t="n">
        <f aca="false">B42*300</f>
        <v>0</v>
      </c>
      <c r="C109" s="0" t="n">
        <f aca="false">C42*300</f>
        <v>15900</v>
      </c>
      <c r="D109" s="0" t="n">
        <f aca="false">D42*400</f>
        <v>0</v>
      </c>
      <c r="E109" s="0" t="n">
        <f aca="false">E42*500</f>
        <v>0</v>
      </c>
      <c r="F109" s="0" t="n">
        <f aca="false">F42*500</f>
        <v>0</v>
      </c>
      <c r="G109" s="0" t="n">
        <f aca="false">G42*500</f>
        <v>0</v>
      </c>
      <c r="H109" s="0" t="n">
        <f aca="false">H42*500</f>
        <v>0</v>
      </c>
      <c r="I109" s="0" t="n">
        <f aca="false">I42*650</f>
        <v>0</v>
      </c>
      <c r="J109" s="0" t="n">
        <f aca="false">J42*800</f>
        <v>0</v>
      </c>
      <c r="K109" s="0" t="n">
        <f aca="false">K42*1200</f>
        <v>0</v>
      </c>
      <c r="L109" s="0" t="n">
        <f aca="false">L42*1254.56</f>
        <v>0</v>
      </c>
      <c r="M109" s="0" t="n">
        <f aca="false">SUM(B109:L109)</f>
        <v>15900</v>
      </c>
    </row>
    <row r="110" customFormat="false" ht="12.8" hidden="false" customHeight="false" outlineLevel="0" collapsed="false">
      <c r="A110" s="0" t="s">
        <v>628</v>
      </c>
      <c r="B110" s="0" t="n">
        <f aca="false">B43*300</f>
        <v>0</v>
      </c>
      <c r="C110" s="0" t="n">
        <f aca="false">C43*300</f>
        <v>0</v>
      </c>
      <c r="D110" s="0" t="n">
        <f aca="false">D43*400</f>
        <v>0</v>
      </c>
      <c r="E110" s="0" t="n">
        <f aca="false">E43*500</f>
        <v>0</v>
      </c>
      <c r="F110" s="0" t="n">
        <f aca="false">F43*500</f>
        <v>500</v>
      </c>
      <c r="G110" s="0" t="n">
        <f aca="false">G43*500</f>
        <v>0</v>
      </c>
      <c r="H110" s="0" t="n">
        <f aca="false">H43*500</f>
        <v>0</v>
      </c>
      <c r="I110" s="0" t="n">
        <f aca="false">I43*650</f>
        <v>0</v>
      </c>
      <c r="J110" s="0" t="n">
        <f aca="false">J43*800</f>
        <v>0</v>
      </c>
      <c r="K110" s="0" t="n">
        <f aca="false">K43*1200</f>
        <v>0</v>
      </c>
      <c r="L110" s="0" t="n">
        <f aca="false">L43*1254.56</f>
        <v>0</v>
      </c>
      <c r="M110" s="0" t="n">
        <f aca="false">SUM(B110:L110)</f>
        <v>500</v>
      </c>
    </row>
    <row r="111" customFormat="false" ht="12.8" hidden="false" customHeight="false" outlineLevel="0" collapsed="false">
      <c r="A111" s="0" t="s">
        <v>9897</v>
      </c>
      <c r="B111" s="0" t="n">
        <f aca="false">B44*300</f>
        <v>0</v>
      </c>
      <c r="C111" s="0" t="n">
        <f aca="false">C44*300</f>
        <v>16200</v>
      </c>
      <c r="D111" s="0" t="n">
        <f aca="false">D44*400</f>
        <v>0</v>
      </c>
      <c r="E111" s="0" t="n">
        <f aca="false">E44*500</f>
        <v>0</v>
      </c>
      <c r="F111" s="0" t="n">
        <f aca="false">F44*500</f>
        <v>0</v>
      </c>
      <c r="G111" s="0" t="n">
        <f aca="false">G44*500</f>
        <v>0</v>
      </c>
      <c r="H111" s="0" t="n">
        <f aca="false">H44*500</f>
        <v>0</v>
      </c>
      <c r="I111" s="0" t="n">
        <f aca="false">I44*650</f>
        <v>0</v>
      </c>
      <c r="J111" s="0" t="n">
        <f aca="false">J44*800</f>
        <v>0</v>
      </c>
      <c r="K111" s="0" t="n">
        <f aca="false">K44*1200</f>
        <v>0</v>
      </c>
      <c r="L111" s="0" t="n">
        <f aca="false">L44*1254.56</f>
        <v>0</v>
      </c>
      <c r="M111" s="0" t="n">
        <f aca="false">SUM(B111:L111)</f>
        <v>16200</v>
      </c>
    </row>
    <row r="112" customFormat="false" ht="12.8" hidden="false" customHeight="false" outlineLevel="0" collapsed="false">
      <c r="A112" s="0" t="s">
        <v>3854</v>
      </c>
      <c r="B112" s="0" t="n">
        <f aca="false">B45*300</f>
        <v>6600</v>
      </c>
      <c r="C112" s="0" t="n">
        <f aca="false">C45*300</f>
        <v>0</v>
      </c>
      <c r="D112" s="0" t="n">
        <f aca="false">D45*400</f>
        <v>400</v>
      </c>
      <c r="E112" s="0" t="n">
        <f aca="false">E45*500</f>
        <v>0</v>
      </c>
      <c r="F112" s="0" t="n">
        <f aca="false">F45*500</f>
        <v>0</v>
      </c>
      <c r="G112" s="0" t="n">
        <f aca="false">G45*500</f>
        <v>0</v>
      </c>
      <c r="H112" s="0" t="n">
        <f aca="false">H45*500</f>
        <v>0</v>
      </c>
      <c r="I112" s="0" t="n">
        <f aca="false">I45*650</f>
        <v>0</v>
      </c>
      <c r="J112" s="0" t="n">
        <f aca="false">J45*800</f>
        <v>800</v>
      </c>
      <c r="K112" s="0" t="n">
        <f aca="false">K45*1200</f>
        <v>0</v>
      </c>
      <c r="L112" s="0" t="n">
        <f aca="false">L45*1254.56</f>
        <v>0</v>
      </c>
      <c r="M112" s="0" t="n">
        <f aca="false">SUM(B112:L112)</f>
        <v>7800</v>
      </c>
    </row>
    <row r="113" customFormat="false" ht="12.8" hidden="false" customHeight="false" outlineLevel="0" collapsed="false">
      <c r="A113" s="0" t="s">
        <v>9960</v>
      </c>
      <c r="B113" s="0" t="n">
        <f aca="false">B46*300</f>
        <v>0</v>
      </c>
      <c r="C113" s="0" t="n">
        <f aca="false">C46*300</f>
        <v>1800</v>
      </c>
      <c r="D113" s="0" t="n">
        <f aca="false">D46*400</f>
        <v>0</v>
      </c>
      <c r="E113" s="0" t="n">
        <f aca="false">E46*500</f>
        <v>0</v>
      </c>
      <c r="F113" s="0" t="n">
        <f aca="false">F46*500</f>
        <v>0</v>
      </c>
      <c r="G113" s="0" t="n">
        <f aca="false">G46*500</f>
        <v>0</v>
      </c>
      <c r="H113" s="0" t="n">
        <f aca="false">H46*500</f>
        <v>0</v>
      </c>
      <c r="I113" s="0" t="n">
        <f aca="false">I46*650</f>
        <v>0</v>
      </c>
      <c r="J113" s="0" t="n">
        <f aca="false">J46*800</f>
        <v>0</v>
      </c>
      <c r="K113" s="0" t="n">
        <f aca="false">K46*1200</f>
        <v>0</v>
      </c>
      <c r="L113" s="0" t="n">
        <f aca="false">L46*1254.56</f>
        <v>0</v>
      </c>
      <c r="M113" s="0" t="n">
        <f aca="false">SUM(B113:L113)</f>
        <v>1800</v>
      </c>
    </row>
    <row r="114" customFormat="false" ht="12.8" hidden="false" customHeight="false" outlineLevel="0" collapsed="false">
      <c r="A114" s="0" t="s">
        <v>15902</v>
      </c>
      <c r="B114" s="0" t="n">
        <f aca="false">B47*300</f>
        <v>0</v>
      </c>
      <c r="C114" s="0" t="n">
        <f aca="false">C47*300</f>
        <v>8100</v>
      </c>
      <c r="D114" s="0" t="n">
        <f aca="false">D47*400</f>
        <v>0</v>
      </c>
      <c r="E114" s="0" t="n">
        <f aca="false">E47*500</f>
        <v>0</v>
      </c>
      <c r="F114" s="0" t="n">
        <f aca="false">F47*500</f>
        <v>0</v>
      </c>
      <c r="G114" s="0" t="n">
        <f aca="false">G47*500</f>
        <v>0</v>
      </c>
      <c r="H114" s="0" t="n">
        <f aca="false">H47*500</f>
        <v>0</v>
      </c>
      <c r="I114" s="0" t="n">
        <f aca="false">I47*650</f>
        <v>0</v>
      </c>
      <c r="J114" s="0" t="n">
        <f aca="false">J47*800</f>
        <v>0</v>
      </c>
      <c r="K114" s="0" t="n">
        <f aca="false">K47*1200</f>
        <v>0</v>
      </c>
      <c r="L114" s="0" t="n">
        <f aca="false">L47*1254.56</f>
        <v>0</v>
      </c>
      <c r="M114" s="0" t="n">
        <f aca="false">SUM(B114:L114)</f>
        <v>8100</v>
      </c>
    </row>
    <row r="115" customFormat="false" ht="12.8" hidden="false" customHeight="false" outlineLevel="0" collapsed="false">
      <c r="A115" s="0" t="s">
        <v>4049</v>
      </c>
      <c r="B115" s="0" t="n">
        <f aca="false">B48*300</f>
        <v>0</v>
      </c>
      <c r="C115" s="0" t="n">
        <f aca="false">C48*300</f>
        <v>0</v>
      </c>
      <c r="D115" s="0" t="n">
        <f aca="false">D48*400</f>
        <v>400</v>
      </c>
      <c r="E115" s="0" t="n">
        <f aca="false">E48*500</f>
        <v>0</v>
      </c>
      <c r="F115" s="0" t="n">
        <f aca="false">F48*500</f>
        <v>0</v>
      </c>
      <c r="G115" s="0" t="n">
        <f aca="false">G48*500</f>
        <v>0</v>
      </c>
      <c r="H115" s="0" t="n">
        <f aca="false">H48*500</f>
        <v>0</v>
      </c>
      <c r="I115" s="0" t="n">
        <f aca="false">I48*650</f>
        <v>0</v>
      </c>
      <c r="J115" s="0" t="n">
        <f aca="false">J48*800</f>
        <v>0</v>
      </c>
      <c r="K115" s="0" t="n">
        <f aca="false">K48*1200</f>
        <v>0</v>
      </c>
      <c r="L115" s="0" t="n">
        <f aca="false">L48*1254.56</f>
        <v>0</v>
      </c>
      <c r="M115" s="0" t="n">
        <f aca="false">SUM(B115:L115)</f>
        <v>400</v>
      </c>
    </row>
    <row r="116" customFormat="false" ht="12.8" hidden="false" customHeight="false" outlineLevel="0" collapsed="false">
      <c r="A116" s="0" t="s">
        <v>12263</v>
      </c>
      <c r="B116" s="0" t="n">
        <f aca="false">B49*300</f>
        <v>0</v>
      </c>
      <c r="C116" s="0" t="n">
        <f aca="false">C49*300</f>
        <v>28500</v>
      </c>
      <c r="D116" s="0" t="n">
        <f aca="false">D49*400</f>
        <v>0</v>
      </c>
      <c r="E116" s="0" t="n">
        <f aca="false">E49*500</f>
        <v>0</v>
      </c>
      <c r="F116" s="0" t="n">
        <f aca="false">F49*500</f>
        <v>0</v>
      </c>
      <c r="G116" s="0" t="n">
        <f aca="false">G49*500</f>
        <v>0</v>
      </c>
      <c r="H116" s="0" t="n">
        <f aca="false">H49*500</f>
        <v>0</v>
      </c>
      <c r="I116" s="0" t="n">
        <f aca="false">I49*650</f>
        <v>0</v>
      </c>
      <c r="J116" s="0" t="n">
        <f aca="false">J49*800</f>
        <v>0</v>
      </c>
      <c r="K116" s="0" t="n">
        <f aca="false">K49*1200</f>
        <v>0</v>
      </c>
      <c r="L116" s="0" t="n">
        <f aca="false">L49*1254.56</f>
        <v>0</v>
      </c>
      <c r="M116" s="0" t="n">
        <f aca="false">SUM(B116:L116)</f>
        <v>28500</v>
      </c>
    </row>
    <row r="117" customFormat="false" ht="12.8" hidden="false" customHeight="false" outlineLevel="0" collapsed="false">
      <c r="A117" s="0" t="s">
        <v>799</v>
      </c>
      <c r="B117" s="0" t="n">
        <f aca="false">B50*300</f>
        <v>0</v>
      </c>
      <c r="C117" s="0" t="n">
        <f aca="false">C50*300</f>
        <v>5100</v>
      </c>
      <c r="D117" s="0" t="n">
        <f aca="false">D50*400</f>
        <v>0</v>
      </c>
      <c r="E117" s="0" t="n">
        <f aca="false">E50*500</f>
        <v>0</v>
      </c>
      <c r="F117" s="0" t="n">
        <f aca="false">F50*500</f>
        <v>0</v>
      </c>
      <c r="G117" s="0" t="n">
        <f aca="false">G50*500</f>
        <v>0</v>
      </c>
      <c r="H117" s="0" t="n">
        <f aca="false">H50*500</f>
        <v>0</v>
      </c>
      <c r="I117" s="0" t="n">
        <f aca="false">I50*650</f>
        <v>0</v>
      </c>
      <c r="J117" s="0" t="n">
        <f aca="false">J50*800</f>
        <v>0</v>
      </c>
      <c r="K117" s="0" t="n">
        <f aca="false">K50*1200</f>
        <v>0</v>
      </c>
      <c r="L117" s="0" t="n">
        <f aca="false">L50*1254.56</f>
        <v>131728.8</v>
      </c>
      <c r="M117" s="0" t="n">
        <f aca="false">SUM(B117:L117)</f>
        <v>136828.8</v>
      </c>
    </row>
    <row r="118" customFormat="false" ht="12.8" hidden="false" customHeight="false" outlineLevel="0" collapsed="false">
      <c r="A118" s="0" t="s">
        <v>13831</v>
      </c>
      <c r="B118" s="0" t="n">
        <f aca="false">B51*300</f>
        <v>0</v>
      </c>
      <c r="C118" s="0" t="n">
        <f aca="false">C51*300</f>
        <v>0</v>
      </c>
      <c r="D118" s="0" t="n">
        <f aca="false">D51*400</f>
        <v>10000</v>
      </c>
      <c r="E118" s="0" t="n">
        <f aca="false">E51*500</f>
        <v>0</v>
      </c>
      <c r="F118" s="0" t="n">
        <f aca="false">F51*500</f>
        <v>0</v>
      </c>
      <c r="G118" s="0" t="n">
        <f aca="false">G51*500</f>
        <v>0</v>
      </c>
      <c r="H118" s="0" t="n">
        <f aca="false">H51*500</f>
        <v>0</v>
      </c>
      <c r="I118" s="0" t="n">
        <f aca="false">I51*650</f>
        <v>0</v>
      </c>
      <c r="J118" s="0" t="n">
        <f aca="false">J51*800</f>
        <v>0</v>
      </c>
      <c r="K118" s="0" t="n">
        <f aca="false">K51*1200</f>
        <v>0</v>
      </c>
      <c r="L118" s="0" t="n">
        <f aca="false">L51*1254.56</f>
        <v>0</v>
      </c>
      <c r="M118" s="0" t="n">
        <f aca="false">SUM(B118:L118)</f>
        <v>10000</v>
      </c>
    </row>
    <row r="119" customFormat="false" ht="12.8" hidden="false" customHeight="false" outlineLevel="0" collapsed="false">
      <c r="A119" s="0" t="s">
        <v>18397</v>
      </c>
      <c r="B119" s="0" t="n">
        <f aca="false">B52*300</f>
        <v>600</v>
      </c>
      <c r="C119" s="0" t="n">
        <f aca="false">C52*300</f>
        <v>0</v>
      </c>
      <c r="D119" s="0" t="n">
        <f aca="false">D52*400</f>
        <v>0</v>
      </c>
      <c r="E119" s="0" t="n">
        <f aca="false">E52*500</f>
        <v>0</v>
      </c>
      <c r="F119" s="0" t="n">
        <f aca="false">F52*500</f>
        <v>0</v>
      </c>
      <c r="G119" s="0" t="n">
        <f aca="false">G52*500</f>
        <v>0</v>
      </c>
      <c r="H119" s="0" t="n">
        <f aca="false">H52*500</f>
        <v>0</v>
      </c>
      <c r="I119" s="0" t="n">
        <f aca="false">I52*650</f>
        <v>0</v>
      </c>
      <c r="J119" s="0" t="n">
        <f aca="false">J52*800</f>
        <v>0</v>
      </c>
      <c r="K119" s="0" t="n">
        <f aca="false">K52*1200</f>
        <v>0</v>
      </c>
      <c r="L119" s="0" t="n">
        <f aca="false">L52*1254.56</f>
        <v>0</v>
      </c>
      <c r="M119" s="0" t="n">
        <f aca="false">SUM(B119:L119)</f>
        <v>600</v>
      </c>
    </row>
    <row r="120" customFormat="false" ht="12.8" hidden="false" customHeight="false" outlineLevel="0" collapsed="false">
      <c r="A120" s="0" t="s">
        <v>13735</v>
      </c>
      <c r="B120" s="0" t="n">
        <f aca="false">B53*300</f>
        <v>0</v>
      </c>
      <c r="C120" s="0" t="n">
        <f aca="false">C53*300</f>
        <v>0</v>
      </c>
      <c r="D120" s="0" t="n">
        <f aca="false">D53*400</f>
        <v>0</v>
      </c>
      <c r="E120" s="0" t="n">
        <f aca="false">E53*500</f>
        <v>0</v>
      </c>
      <c r="F120" s="0" t="n">
        <f aca="false">F53*500</f>
        <v>0</v>
      </c>
      <c r="G120" s="0" t="n">
        <f aca="false">G53*500</f>
        <v>0</v>
      </c>
      <c r="H120" s="0" t="n">
        <f aca="false">H53*500</f>
        <v>0</v>
      </c>
      <c r="I120" s="0" t="n">
        <f aca="false">I53*650</f>
        <v>650</v>
      </c>
      <c r="J120" s="0" t="n">
        <f aca="false">J53*800</f>
        <v>0</v>
      </c>
      <c r="K120" s="0" t="n">
        <f aca="false">K53*1200</f>
        <v>0</v>
      </c>
      <c r="L120" s="0" t="n">
        <f aca="false">L53*1254.56</f>
        <v>0</v>
      </c>
      <c r="M120" s="0" t="n">
        <f aca="false">SUM(B120:L120)</f>
        <v>650</v>
      </c>
    </row>
    <row r="121" customFormat="false" ht="12.8" hidden="false" customHeight="false" outlineLevel="0" collapsed="false">
      <c r="A121" s="0" t="s">
        <v>10141</v>
      </c>
      <c r="B121" s="0" t="n">
        <f aca="false">B54*300</f>
        <v>12600</v>
      </c>
      <c r="C121" s="0" t="n">
        <f aca="false">C54*300</f>
        <v>0</v>
      </c>
      <c r="D121" s="0" t="n">
        <f aca="false">D54*400</f>
        <v>0</v>
      </c>
      <c r="E121" s="0" t="n">
        <f aca="false">E54*500</f>
        <v>0</v>
      </c>
      <c r="F121" s="0" t="n">
        <f aca="false">F54*500</f>
        <v>0</v>
      </c>
      <c r="G121" s="0" t="n">
        <f aca="false">G54*500</f>
        <v>0</v>
      </c>
      <c r="H121" s="0" t="n">
        <f aca="false">H54*500</f>
        <v>0</v>
      </c>
      <c r="I121" s="0" t="n">
        <f aca="false">I54*650</f>
        <v>0</v>
      </c>
      <c r="J121" s="0" t="n">
        <f aca="false">J54*800</f>
        <v>0</v>
      </c>
      <c r="K121" s="0" t="n">
        <f aca="false">K54*1200</f>
        <v>0</v>
      </c>
      <c r="L121" s="0" t="n">
        <f aca="false">L54*1254.56</f>
        <v>0</v>
      </c>
      <c r="M121" s="0" t="n">
        <f aca="false">SUM(B121:L121)</f>
        <v>12600</v>
      </c>
    </row>
    <row r="122" customFormat="false" ht="12.8" hidden="false" customHeight="false" outlineLevel="0" collapsed="false">
      <c r="A122" s="0" t="s">
        <v>11502</v>
      </c>
      <c r="B122" s="0" t="n">
        <f aca="false">B55*300</f>
        <v>6900</v>
      </c>
      <c r="C122" s="0" t="n">
        <f aca="false">C55*300</f>
        <v>15600</v>
      </c>
      <c r="D122" s="0" t="n">
        <f aca="false">D55*400</f>
        <v>0</v>
      </c>
      <c r="E122" s="0" t="n">
        <f aca="false">E55*500</f>
        <v>0</v>
      </c>
      <c r="F122" s="0" t="n">
        <f aca="false">F55*500</f>
        <v>0</v>
      </c>
      <c r="G122" s="0" t="n">
        <f aca="false">G55*500</f>
        <v>0</v>
      </c>
      <c r="H122" s="0" t="n">
        <f aca="false">H55*500</f>
        <v>0</v>
      </c>
      <c r="I122" s="0" t="n">
        <f aca="false">I55*650</f>
        <v>0</v>
      </c>
      <c r="J122" s="0" t="n">
        <f aca="false">J55*800</f>
        <v>0</v>
      </c>
      <c r="K122" s="0" t="n">
        <f aca="false">K55*1200</f>
        <v>0</v>
      </c>
      <c r="L122" s="0" t="n">
        <f aca="false">L55*1254.56</f>
        <v>0</v>
      </c>
      <c r="M122" s="0" t="n">
        <f aca="false">SUM(B122:L122)</f>
        <v>22500</v>
      </c>
    </row>
    <row r="123" customFormat="false" ht="12.8" hidden="false" customHeight="false" outlineLevel="0" collapsed="false">
      <c r="A123" s="0" t="s">
        <v>17765</v>
      </c>
      <c r="B123" s="0" t="n">
        <f aca="false">B56*300</f>
        <v>48600</v>
      </c>
      <c r="C123" s="0" t="n">
        <f aca="false">C56*300</f>
        <v>0</v>
      </c>
      <c r="D123" s="0" t="n">
        <f aca="false">D56*400</f>
        <v>0</v>
      </c>
      <c r="E123" s="0" t="n">
        <f aca="false">E56*500</f>
        <v>0</v>
      </c>
      <c r="F123" s="0" t="n">
        <f aca="false">F56*500</f>
        <v>0</v>
      </c>
      <c r="G123" s="0" t="n">
        <f aca="false">G56*500</f>
        <v>0</v>
      </c>
      <c r="H123" s="0" t="n">
        <f aca="false">H56*500</f>
        <v>0</v>
      </c>
      <c r="I123" s="0" t="n">
        <f aca="false">I56*650</f>
        <v>0</v>
      </c>
      <c r="J123" s="0" t="n">
        <f aca="false">J56*800</f>
        <v>0</v>
      </c>
      <c r="K123" s="0" t="n">
        <f aca="false">K56*1200</f>
        <v>0</v>
      </c>
      <c r="L123" s="0" t="n">
        <f aca="false">L56*1254.56</f>
        <v>0</v>
      </c>
      <c r="M123" s="0" t="n">
        <f aca="false">SUM(B123:L123)</f>
        <v>48600</v>
      </c>
    </row>
    <row r="124" customFormat="false" ht="12.8" hidden="false" customHeight="false" outlineLevel="0" collapsed="false">
      <c r="A124" s="0" t="s">
        <v>4301</v>
      </c>
      <c r="B124" s="0" t="n">
        <f aca="false">B57*300</f>
        <v>0</v>
      </c>
      <c r="C124" s="0" t="n">
        <f aca="false">C57*300</f>
        <v>64200</v>
      </c>
      <c r="D124" s="0" t="n">
        <f aca="false">D57*400</f>
        <v>0</v>
      </c>
      <c r="E124" s="0" t="n">
        <f aca="false">E57*500</f>
        <v>0</v>
      </c>
      <c r="F124" s="0" t="n">
        <f aca="false">F57*500</f>
        <v>0</v>
      </c>
      <c r="G124" s="0" t="n">
        <f aca="false">G57*500</f>
        <v>0</v>
      </c>
      <c r="H124" s="0" t="n">
        <f aca="false">H57*500</f>
        <v>0</v>
      </c>
      <c r="I124" s="0" t="n">
        <f aca="false">I57*650</f>
        <v>0</v>
      </c>
      <c r="J124" s="0" t="n">
        <f aca="false">J57*800</f>
        <v>0</v>
      </c>
      <c r="K124" s="0" t="n">
        <f aca="false">K57*1200</f>
        <v>0</v>
      </c>
      <c r="L124" s="0" t="n">
        <f aca="false">L57*1254.56</f>
        <v>0</v>
      </c>
      <c r="M124" s="0" t="n">
        <f aca="false">SUM(B124:L124)</f>
        <v>64200</v>
      </c>
    </row>
    <row r="125" customFormat="false" ht="12.8" hidden="false" customHeight="false" outlineLevel="0" collapsed="false">
      <c r="A125" s="0" t="s">
        <v>10233</v>
      </c>
      <c r="B125" s="0" t="n">
        <f aca="false">B58*300</f>
        <v>0</v>
      </c>
      <c r="C125" s="0" t="n">
        <f aca="false">C58*300</f>
        <v>16500</v>
      </c>
      <c r="D125" s="0" t="n">
        <f aca="false">D58*400</f>
        <v>0</v>
      </c>
      <c r="E125" s="0" t="n">
        <f aca="false">E58*500</f>
        <v>0</v>
      </c>
      <c r="F125" s="0" t="n">
        <f aca="false">F58*500</f>
        <v>0</v>
      </c>
      <c r="G125" s="0" t="n">
        <f aca="false">G58*500</f>
        <v>0</v>
      </c>
      <c r="H125" s="0" t="n">
        <f aca="false">H58*500</f>
        <v>0</v>
      </c>
      <c r="I125" s="0" t="n">
        <f aca="false">I58*650</f>
        <v>0</v>
      </c>
      <c r="J125" s="0" t="n">
        <f aca="false">J58*800</f>
        <v>0</v>
      </c>
      <c r="K125" s="0" t="n">
        <f aca="false">K58*1200</f>
        <v>0</v>
      </c>
      <c r="L125" s="0" t="n">
        <f aca="false">L58*1254.56</f>
        <v>0</v>
      </c>
      <c r="M125" s="0" t="n">
        <f aca="false">SUM(B125:L125)</f>
        <v>16500</v>
      </c>
    </row>
    <row r="126" customFormat="false" ht="12.8" hidden="false" customHeight="false" outlineLevel="0" collapsed="false">
      <c r="A126" s="0" t="s">
        <v>4403</v>
      </c>
      <c r="B126" s="0" t="n">
        <f aca="false">B59*300</f>
        <v>0</v>
      </c>
      <c r="C126" s="0" t="n">
        <f aca="false">C59*300</f>
        <v>0</v>
      </c>
      <c r="D126" s="0" t="n">
        <f aca="false">D59*400</f>
        <v>0</v>
      </c>
      <c r="E126" s="0" t="n">
        <f aca="false">E59*500</f>
        <v>0</v>
      </c>
      <c r="F126" s="0" t="n">
        <f aca="false">F59*500</f>
        <v>500</v>
      </c>
      <c r="G126" s="0" t="n">
        <f aca="false">G59*500</f>
        <v>0</v>
      </c>
      <c r="H126" s="0" t="n">
        <f aca="false">H59*500</f>
        <v>0</v>
      </c>
      <c r="I126" s="0" t="n">
        <f aca="false">I59*650</f>
        <v>0</v>
      </c>
      <c r="J126" s="0" t="n">
        <f aca="false">J59*800</f>
        <v>0</v>
      </c>
      <c r="K126" s="0" t="n">
        <f aca="false">K59*1200</f>
        <v>0</v>
      </c>
      <c r="L126" s="0" t="n">
        <f aca="false">L59*1254.56</f>
        <v>0</v>
      </c>
      <c r="M126" s="0" t="n">
        <f aca="false">SUM(B126:L126)</f>
        <v>500</v>
      </c>
    </row>
    <row r="127" customFormat="false" ht="12.8" hidden="false" customHeight="false" outlineLevel="0" collapsed="false">
      <c r="A127" s="0" t="s">
        <v>18398</v>
      </c>
      <c r="B127" s="0" t="n">
        <f aca="false">B60*300</f>
        <v>0</v>
      </c>
      <c r="C127" s="0" t="n">
        <f aca="false">C60*300</f>
        <v>6600</v>
      </c>
      <c r="D127" s="0" t="n">
        <f aca="false">D60*400</f>
        <v>0</v>
      </c>
      <c r="E127" s="0" t="n">
        <f aca="false">E60*500</f>
        <v>0</v>
      </c>
      <c r="F127" s="0" t="n">
        <f aca="false">F60*500</f>
        <v>0</v>
      </c>
      <c r="G127" s="0" t="n">
        <f aca="false">G60*500</f>
        <v>0</v>
      </c>
      <c r="H127" s="0" t="n">
        <f aca="false">H60*500</f>
        <v>0</v>
      </c>
      <c r="I127" s="0" t="n">
        <f aca="false">I60*650</f>
        <v>0</v>
      </c>
      <c r="J127" s="0" t="n">
        <f aca="false">J60*800</f>
        <v>0</v>
      </c>
      <c r="K127" s="0" t="n">
        <f aca="false">K60*1200</f>
        <v>0</v>
      </c>
      <c r="L127" s="0" t="n">
        <f aca="false">L60*1254.56</f>
        <v>0</v>
      </c>
      <c r="M127" s="0" t="n">
        <f aca="false">SUM(B127:L127)</f>
        <v>6600</v>
      </c>
    </row>
    <row r="128" customFormat="false" ht="12.8" hidden="false" customHeight="false" outlineLevel="0" collapsed="false">
      <c r="A128" s="0" t="s">
        <v>14717</v>
      </c>
      <c r="B128" s="0" t="n">
        <f aca="false">B61*300</f>
        <v>23400</v>
      </c>
      <c r="C128" s="0" t="n">
        <f aca="false">C61*300</f>
        <v>0</v>
      </c>
      <c r="D128" s="0" t="n">
        <f aca="false">D61*400</f>
        <v>0</v>
      </c>
      <c r="E128" s="0" t="n">
        <f aca="false">E61*500</f>
        <v>0</v>
      </c>
      <c r="F128" s="0" t="n">
        <f aca="false">F61*500</f>
        <v>0</v>
      </c>
      <c r="G128" s="0" t="n">
        <f aca="false">G61*500</f>
        <v>0</v>
      </c>
      <c r="H128" s="0" t="n">
        <f aca="false">H61*500</f>
        <v>0</v>
      </c>
      <c r="I128" s="0" t="n">
        <f aca="false">I61*650</f>
        <v>0</v>
      </c>
      <c r="J128" s="0" t="n">
        <f aca="false">J61*800</f>
        <v>0</v>
      </c>
      <c r="K128" s="0" t="n">
        <f aca="false">K61*1200</f>
        <v>0</v>
      </c>
      <c r="L128" s="0" t="n">
        <f aca="false">L61*1254.56</f>
        <v>0</v>
      </c>
      <c r="M128" s="0" t="n">
        <f aca="false">SUM(B128:L128)</f>
        <v>23400</v>
      </c>
    </row>
    <row r="129" customFormat="false" ht="12.8" hidden="false" customHeight="false" outlineLevel="0" collapsed="false">
      <c r="A129" s="0" t="s">
        <v>12644</v>
      </c>
      <c r="B129" s="0" t="n">
        <f aca="false">B62*300</f>
        <v>0</v>
      </c>
      <c r="C129" s="0" t="n">
        <f aca="false">C62*300</f>
        <v>1500</v>
      </c>
      <c r="D129" s="0" t="n">
        <f aca="false">D62*400</f>
        <v>0</v>
      </c>
      <c r="E129" s="0" t="n">
        <f aca="false">E62*500</f>
        <v>0</v>
      </c>
      <c r="F129" s="0" t="n">
        <f aca="false">F62*500</f>
        <v>0</v>
      </c>
      <c r="G129" s="0" t="n">
        <f aca="false">G62*500</f>
        <v>0</v>
      </c>
      <c r="H129" s="0" t="n">
        <f aca="false">H62*500</f>
        <v>0</v>
      </c>
      <c r="I129" s="0" t="n">
        <f aca="false">I62*650</f>
        <v>0</v>
      </c>
      <c r="J129" s="0" t="n">
        <f aca="false">J62*800</f>
        <v>0</v>
      </c>
      <c r="K129" s="0" t="n">
        <f aca="false">K62*1200</f>
        <v>0</v>
      </c>
      <c r="L129" s="0" t="n">
        <f aca="false">L62*1254.56</f>
        <v>0</v>
      </c>
      <c r="M129" s="0" t="n">
        <f aca="false">SUM(B129:L129)</f>
        <v>1500</v>
      </c>
    </row>
    <row r="130" customFormat="false" ht="12.8" hidden="false" customHeight="false" outlineLevel="0" collapsed="false">
      <c r="A130" s="0" t="s">
        <v>18399</v>
      </c>
      <c r="B130" s="0" t="n">
        <f aca="false">B63*300</f>
        <v>0</v>
      </c>
      <c r="C130" s="0" t="n">
        <f aca="false">C63*300</f>
        <v>51000</v>
      </c>
      <c r="D130" s="0" t="n">
        <f aca="false">D63*400</f>
        <v>0</v>
      </c>
      <c r="E130" s="0" t="n">
        <f aca="false">E63*500</f>
        <v>0</v>
      </c>
      <c r="F130" s="0" t="n">
        <f aca="false">F63*500</f>
        <v>0</v>
      </c>
      <c r="G130" s="0" t="n">
        <f aca="false">G63*500</f>
        <v>0</v>
      </c>
      <c r="H130" s="0" t="n">
        <f aca="false">H63*500</f>
        <v>0</v>
      </c>
      <c r="I130" s="0" t="n">
        <f aca="false">I63*650</f>
        <v>0</v>
      </c>
      <c r="J130" s="0" t="n">
        <f aca="false">J63*800</f>
        <v>0</v>
      </c>
      <c r="K130" s="0" t="n">
        <f aca="false">K63*1200</f>
        <v>0</v>
      </c>
      <c r="L130" s="0" t="n">
        <f aca="false">L63*1254.56</f>
        <v>0</v>
      </c>
      <c r="M130" s="0" t="n">
        <f aca="false">SUM(B130:L130)</f>
        <v>51000</v>
      </c>
    </row>
    <row r="131" customFormat="false" ht="12.8" hidden="false" customHeight="false" outlineLevel="0" collapsed="false">
      <c r="A131" s="0" t="s">
        <v>18400</v>
      </c>
      <c r="B131" s="0" t="n">
        <f aca="false">B64*300</f>
        <v>0</v>
      </c>
      <c r="C131" s="0" t="n">
        <f aca="false">C64*300</f>
        <v>43500</v>
      </c>
      <c r="D131" s="0" t="n">
        <f aca="false">D64*400</f>
        <v>0</v>
      </c>
      <c r="E131" s="0" t="n">
        <f aca="false">E64*500</f>
        <v>0</v>
      </c>
      <c r="F131" s="0" t="n">
        <f aca="false">F64*500</f>
        <v>0</v>
      </c>
      <c r="G131" s="0" t="n">
        <f aca="false">G64*500</f>
        <v>0</v>
      </c>
      <c r="H131" s="0" t="n">
        <f aca="false">H64*500</f>
        <v>0</v>
      </c>
      <c r="I131" s="0" t="n">
        <f aca="false">I64*650</f>
        <v>0</v>
      </c>
      <c r="J131" s="0" t="n">
        <f aca="false">J64*800</f>
        <v>0</v>
      </c>
      <c r="K131" s="0" t="n">
        <f aca="false">K64*1200</f>
        <v>0</v>
      </c>
      <c r="L131" s="0" t="n">
        <f aca="false">L64*1254.56</f>
        <v>0</v>
      </c>
      <c r="M131" s="0" t="n">
        <f aca="false">SUM(B131:L131)</f>
        <v>43500</v>
      </c>
    </row>
    <row r="132" customFormat="false" ht="12.8" hidden="false" customHeight="false" outlineLevel="0" collapsed="false">
      <c r="A132" s="0" t="s">
        <v>18401</v>
      </c>
      <c r="B132" s="0" t="n">
        <f aca="false">B65*300</f>
        <v>0</v>
      </c>
      <c r="C132" s="0" t="n">
        <f aca="false">C65*300</f>
        <v>43800</v>
      </c>
      <c r="D132" s="0" t="n">
        <f aca="false">D65*400</f>
        <v>0</v>
      </c>
      <c r="E132" s="0" t="n">
        <f aca="false">E65*500</f>
        <v>0</v>
      </c>
      <c r="F132" s="0" t="n">
        <f aca="false">F65*500</f>
        <v>0</v>
      </c>
      <c r="G132" s="0" t="n">
        <f aca="false">G65*500</f>
        <v>0</v>
      </c>
      <c r="H132" s="0" t="n">
        <f aca="false">H65*500</f>
        <v>0</v>
      </c>
      <c r="I132" s="0" t="n">
        <f aca="false">I65*650</f>
        <v>0</v>
      </c>
      <c r="J132" s="0" t="n">
        <f aca="false">J65*800</f>
        <v>0</v>
      </c>
      <c r="K132" s="0" t="n">
        <f aca="false">K65*1200</f>
        <v>0</v>
      </c>
      <c r="L132" s="0" t="n">
        <f aca="false">L65*1254.56</f>
        <v>213275.2</v>
      </c>
      <c r="M132" s="0" t="n">
        <f aca="false">SUM(B132:L132)</f>
        <v>257075.2</v>
      </c>
    </row>
    <row r="133" customFormat="false" ht="12.8" hidden="false" customHeight="false" outlineLevel="0" collapsed="false">
      <c r="A133" s="0" t="s">
        <v>18402</v>
      </c>
      <c r="B133" s="0" t="n">
        <f aca="false">B66*300</f>
        <v>147600</v>
      </c>
      <c r="C133" s="0" t="n">
        <f aca="false">C66*300</f>
        <v>523200</v>
      </c>
      <c r="D133" s="0" t="n">
        <f aca="false">D66*400</f>
        <v>120800</v>
      </c>
      <c r="E133" s="0" t="n">
        <f aca="false">E66*500</f>
        <v>1000</v>
      </c>
      <c r="F133" s="0" t="n">
        <f aca="false">F66*500</f>
        <v>6500</v>
      </c>
      <c r="G133" s="0" t="n">
        <f aca="false">G66*500</f>
        <v>57000</v>
      </c>
      <c r="H133" s="0" t="n">
        <f aca="false">H66*500</f>
        <v>4000</v>
      </c>
      <c r="I133" s="0" t="n">
        <f aca="false">I66*650</f>
        <v>650</v>
      </c>
      <c r="J133" s="0" t="n">
        <f aca="false">J66*800</f>
        <v>2400</v>
      </c>
      <c r="K133" s="0" t="n">
        <f aca="false">K66*1200</f>
        <v>18000</v>
      </c>
      <c r="L133" s="0" t="n">
        <f aca="false">L66*1254.56</f>
        <v>366331.52</v>
      </c>
      <c r="M133" s="0" t="n">
        <f aca="false">SUM(B133:L133)</f>
        <v>1247481.52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73"/>
  <sheetViews>
    <sheetView showFormulas="false" showGridLines="true" showRowColHeaders="true" showZeros="true" rightToLeft="false" tabSelected="false" showOutlineSymbols="true" defaultGridColor="true" view="normal" topLeftCell="A7" colorId="64" zoomScale="90" zoomScaleNormal="90" zoomScalePageLayoutView="100" workbookViewId="0">
      <selection pane="topLeft" activeCell="O72" activeCellId="0" sqref="O72"/>
    </sheetView>
  </sheetViews>
  <sheetFormatPr defaultColWidth="11.83984375" defaultRowHeight="12.8" zeroHeight="false" outlineLevelRow="0" outlineLevelCol="0"/>
  <cols>
    <col collapsed="false" customWidth="true" hidden="false" outlineLevel="0" max="1" min="1" style="13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8" min="8" style="11" width="11.6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3.89"/>
    <col collapsed="false" customWidth="true" hidden="false" outlineLevel="0" max="15" min="15" style="11" width="14.14"/>
    <col collapsed="false" customWidth="true" hidden="false" outlineLevel="0" max="17" min="17" style="0" width="15.68"/>
  </cols>
  <sheetData>
    <row r="1" customFormat="false" ht="12.8" hidden="false" customHeight="false" outlineLevel="0" collapsed="false">
      <c r="B1" s="14" t="s">
        <v>18420</v>
      </c>
      <c r="D1" s="15"/>
      <c r="E1" s="16"/>
      <c r="F1" s="15"/>
      <c r="G1" s="16"/>
      <c r="H1" s="16"/>
      <c r="I1" s="16"/>
      <c r="J1" s="15"/>
      <c r="K1" s="16"/>
      <c r="L1" s="17"/>
      <c r="M1" s="16"/>
      <c r="N1" s="17"/>
      <c r="O1" s="16"/>
      <c r="P1" s="17"/>
    </row>
    <row r="2" customFormat="false" ht="12.8" hidden="false" customHeight="false" outlineLevel="0" collapsed="false">
      <c r="B2" s="14" t="s">
        <v>18421</v>
      </c>
      <c r="D2" s="15"/>
      <c r="E2" s="16"/>
      <c r="F2" s="15"/>
      <c r="G2" s="16"/>
      <c r="H2" s="16"/>
      <c r="I2" s="16"/>
      <c r="J2" s="15"/>
      <c r="K2" s="16"/>
      <c r="L2" s="17"/>
      <c r="M2" s="16"/>
      <c r="N2" s="17"/>
      <c r="O2" s="16"/>
      <c r="P2" s="17"/>
    </row>
    <row r="3" customFormat="false" ht="12.8" hidden="false" customHeight="false" outlineLevel="0" collapsed="false">
      <c r="B3" s="14" t="s">
        <v>18422</v>
      </c>
      <c r="D3" s="15"/>
      <c r="E3" s="16"/>
      <c r="F3" s="15"/>
      <c r="G3" s="16"/>
      <c r="H3" s="16"/>
      <c r="I3" s="16"/>
      <c r="J3" s="15"/>
      <c r="K3" s="16"/>
      <c r="L3" s="17"/>
      <c r="M3" s="16"/>
      <c r="N3" s="17"/>
      <c r="O3" s="16"/>
      <c r="P3" s="17"/>
    </row>
    <row r="4" customFormat="false" ht="12.8" hidden="false" customHeight="false" outlineLevel="0" collapsed="false">
      <c r="B4" s="14" t="s">
        <v>18423</v>
      </c>
      <c r="D4" s="15"/>
      <c r="E4" s="16"/>
      <c r="F4" s="15"/>
      <c r="G4" s="16"/>
      <c r="H4" s="16"/>
      <c r="I4" s="16"/>
      <c r="J4" s="15"/>
      <c r="K4" s="16"/>
      <c r="L4" s="17"/>
      <c r="M4" s="16"/>
      <c r="N4" s="17"/>
      <c r="O4" s="16"/>
      <c r="P4" s="17"/>
    </row>
    <row r="5" customFormat="false" ht="12.8" hidden="false" customHeight="false" outlineLevel="0" collapsed="false">
      <c r="B5" s="14"/>
      <c r="D5" s="15"/>
      <c r="E5" s="16"/>
      <c r="F5" s="15"/>
      <c r="G5" s="16"/>
      <c r="H5" s="16"/>
      <c r="I5" s="16"/>
      <c r="J5" s="15"/>
      <c r="K5" s="16"/>
      <c r="L5" s="17"/>
      <c r="M5" s="16"/>
      <c r="N5" s="17"/>
      <c r="O5" s="16"/>
      <c r="P5" s="17"/>
    </row>
    <row r="6" customFormat="false" ht="12.8" hidden="false" customHeight="false" outlineLevel="0" collapsed="false">
      <c r="B6" s="18" t="s">
        <v>18424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customFormat="false" ht="12.8" hidden="false" customHeight="false" outlineLevel="0" collapsed="false">
      <c r="B7" s="19"/>
      <c r="C7" s="19"/>
      <c r="D7" s="18" t="s">
        <v>18425</v>
      </c>
      <c r="E7" s="18"/>
      <c r="F7" s="18" t="s">
        <v>18426</v>
      </c>
      <c r="G7" s="18"/>
      <c r="H7" s="18" t="s">
        <v>18427</v>
      </c>
      <c r="I7" s="18"/>
      <c r="J7" s="18" t="s">
        <v>18428</v>
      </c>
      <c r="K7" s="18"/>
      <c r="L7" s="20" t="s">
        <v>18429</v>
      </c>
      <c r="M7" s="20"/>
      <c r="N7" s="20" t="s">
        <v>18430</v>
      </c>
      <c r="O7" s="20"/>
      <c r="P7" s="20" t="s">
        <v>18402</v>
      </c>
      <c r="Q7" s="20"/>
    </row>
    <row r="8" customFormat="false" ht="12.8" hidden="false" customHeight="false" outlineLevel="0" collapsed="false">
      <c r="B8" s="20" t="s">
        <v>18387</v>
      </c>
      <c r="C8" s="20" t="s">
        <v>18431</v>
      </c>
      <c r="D8" s="20" t="s">
        <v>18432</v>
      </c>
      <c r="E8" s="21" t="s">
        <v>18433</v>
      </c>
      <c r="F8" s="20" t="s">
        <v>18432</v>
      </c>
      <c r="G8" s="21" t="s">
        <v>18433</v>
      </c>
      <c r="H8" s="20" t="s">
        <v>18432</v>
      </c>
      <c r="I8" s="21" t="s">
        <v>18433</v>
      </c>
      <c r="J8" s="20" t="s">
        <v>18432</v>
      </c>
      <c r="K8" s="21" t="s">
        <v>18433</v>
      </c>
      <c r="L8" s="20" t="s">
        <v>18434</v>
      </c>
      <c r="M8" s="21" t="s">
        <v>18433</v>
      </c>
      <c r="N8" s="20" t="s">
        <v>18434</v>
      </c>
      <c r="O8" s="21" t="s">
        <v>18433</v>
      </c>
      <c r="P8" s="20" t="s">
        <v>18434</v>
      </c>
      <c r="Q8" s="21" t="s">
        <v>18433</v>
      </c>
    </row>
    <row r="9" customFormat="false" ht="12.8" hidden="false" customHeight="false" outlineLevel="0" collapsed="false">
      <c r="A9" s="13" t="str">
        <f aca="false">LEFT(B9,7)</f>
        <v>0019259</v>
      </c>
      <c r="B9" s="0" t="s">
        <v>11565</v>
      </c>
      <c r="C9" s="22" t="e">
        <f aca="false">VLOOKUP(A9,bsia,3,0)</f>
        <v>#N/A</v>
      </c>
      <c r="D9" s="19" t="n">
        <f aca="false">VLOOKUP(A9,gera,3,0)</f>
        <v>124</v>
      </c>
      <c r="E9" s="19" t="n">
        <f aca="false">VLOOKUP(A9,gera,4,0)</f>
        <v>41500.14</v>
      </c>
      <c r="F9" s="19"/>
      <c r="G9" s="23"/>
      <c r="H9" s="19" t="n">
        <f aca="false">VLOOKUP(B9,santaa,2,0)</f>
        <v>34</v>
      </c>
      <c r="I9" s="19" t="n">
        <f aca="false">VLOOKUP(B9,santaa,3,0)</f>
        <v>11458.74</v>
      </c>
      <c r="J9" s="19" t="e">
        <f aca="false">VLOOKUP(B9,santab,2,0)</f>
        <v>#N/A</v>
      </c>
      <c r="K9" s="19" t="e">
        <f aca="false">VLOOKUP(B9,santab,3,0)</f>
        <v>#N/A</v>
      </c>
      <c r="L9" s="19" t="n">
        <f aca="false">VLOOKUP(B9,pac,10,0)</f>
        <v>124</v>
      </c>
      <c r="M9" s="19" t="n">
        <f aca="false">VLOOKUP(B9,paca,10,0)</f>
        <v>24700</v>
      </c>
      <c r="N9" s="19" t="n">
        <f aca="false">VLOOKUP(B9,pre,13,0)</f>
        <v>124</v>
      </c>
      <c r="O9" s="19" t="n">
        <f aca="false">VLOOKUP(B9,prea,13,0)</f>
        <v>49400</v>
      </c>
      <c r="P9" s="19"/>
      <c r="Q9" s="23"/>
    </row>
    <row r="10" customFormat="false" ht="12.8" hidden="false" customHeight="false" outlineLevel="0" collapsed="false">
      <c r="A10" s="13" t="str">
        <f aca="false">LEFT(B10,7)</f>
        <v>0610062</v>
      </c>
      <c r="B10" s="0" t="s">
        <v>7354</v>
      </c>
      <c r="C10" s="22" t="e">
        <f aca="false">VLOOKUP(A10,bsia,3,0)</f>
        <v>#N/A</v>
      </c>
      <c r="D10" s="19" t="n">
        <f aca="false">VLOOKUP(A10,gera,3,0)</f>
        <v>26</v>
      </c>
      <c r="E10" s="19" t="n">
        <f aca="false">VLOOKUP(A10,gera,4,0)</f>
        <v>20061.6</v>
      </c>
      <c r="F10" s="19"/>
      <c r="G10" s="23"/>
      <c r="H10" s="19" t="e">
        <f aca="false">VLOOKUP(B10,santaa,2,0)</f>
        <v>#N/A</v>
      </c>
      <c r="I10" s="19" t="e">
        <f aca="false">VLOOKUP(B10,santaa,3,0)</f>
        <v>#N/A</v>
      </c>
      <c r="J10" s="19" t="n">
        <f aca="false">VLOOKUP(B10,santab,2,0)</f>
        <v>26</v>
      </c>
      <c r="K10" s="19" t="n">
        <f aca="false">VLOOKUP(B10,santab,3,0)</f>
        <v>20061.6</v>
      </c>
      <c r="L10" s="19" t="n">
        <f aca="false">VLOOKUP(B10,pac,10,0)</f>
        <v>26</v>
      </c>
      <c r="M10" s="19" t="n">
        <f aca="false">VLOOKUP(B10,paca,10,0)</f>
        <v>3900</v>
      </c>
      <c r="N10" s="19" t="n">
        <f aca="false">VLOOKUP(B10,pre,13,0)</f>
        <v>26</v>
      </c>
      <c r="O10" s="19" t="n">
        <f aca="false">VLOOKUP(B10,prea,13,0)</f>
        <v>7800</v>
      </c>
      <c r="P10" s="19"/>
      <c r="Q10" s="23"/>
    </row>
    <row r="11" customFormat="false" ht="12.8" hidden="false" customHeight="false" outlineLevel="0" collapsed="false">
      <c r="A11" s="13" t="str">
        <f aca="false">LEFT(B11,7)</f>
        <v>0875740</v>
      </c>
      <c r="B11" s="0" t="s">
        <v>18280</v>
      </c>
      <c r="C11" s="22" t="e">
        <f aca="false">VLOOKUP(A11,bsia,3,0)</f>
        <v>#N/A</v>
      </c>
      <c r="D11" s="19" t="n">
        <f aca="false">VLOOKUP(A11,gera,3,0)</f>
        <v>20</v>
      </c>
      <c r="E11" s="19" t="n">
        <f aca="false">VLOOKUP(A11,gera,4,0)</f>
        <v>6015.6</v>
      </c>
      <c r="F11" s="19"/>
      <c r="G11" s="23"/>
      <c r="H11" s="19" t="e">
        <f aca="false">VLOOKUP(B11,santaa,2,0)</f>
        <v>#N/A</v>
      </c>
      <c r="I11" s="19" t="e">
        <f aca="false">VLOOKUP(B11,santaa,3,0)</f>
        <v>#N/A</v>
      </c>
      <c r="J11" s="19" t="e">
        <f aca="false">VLOOKUP(B11,santab,2,0)</f>
        <v>#N/A</v>
      </c>
      <c r="K11" s="19" t="e">
        <f aca="false">VLOOKUP(B11,santab,3,0)</f>
        <v>#N/A</v>
      </c>
      <c r="L11" s="19" t="n">
        <f aca="false">VLOOKUP(B11,pac,10,0)</f>
        <v>20</v>
      </c>
      <c r="M11" s="19" t="n">
        <f aca="false">VLOOKUP(B11,paca,10,0)</f>
        <v>6000</v>
      </c>
      <c r="N11" s="19" t="n">
        <f aca="false">VLOOKUP(B11,pre,13,0)</f>
        <v>20</v>
      </c>
      <c r="O11" s="19" t="n">
        <f aca="false">VLOOKUP(B11,prea,13,0)</f>
        <v>6000</v>
      </c>
      <c r="P11" s="19"/>
      <c r="Q11" s="23"/>
    </row>
    <row r="12" customFormat="false" ht="12.8" hidden="false" customHeight="false" outlineLevel="0" collapsed="false">
      <c r="A12" s="13" t="str">
        <f aca="false">LEFT(B12,7)</f>
        <v>2299879</v>
      </c>
      <c r="B12" s="0" t="s">
        <v>257</v>
      </c>
      <c r="C12" s="22" t="str">
        <f aca="false">VLOOKUP(A12,bsia,3,0)</f>
        <v>421565 Santa Rosa do Sul</v>
      </c>
      <c r="D12" s="19" t="n">
        <f aca="false">VLOOKUP(A12,gera,3,0)</f>
        <v>1</v>
      </c>
      <c r="E12" s="19" t="n">
        <f aca="false">VLOOKUP(A12,gera,4,0)</f>
        <v>0</v>
      </c>
      <c r="F12" s="19"/>
      <c r="G12" s="23"/>
      <c r="H12" s="19" t="e">
        <f aca="false">VLOOKUP(B12,santaa,2,0)</f>
        <v>#N/A</v>
      </c>
      <c r="I12" s="19" t="e">
        <f aca="false">VLOOKUP(B12,santaa,3,0)</f>
        <v>#N/A</v>
      </c>
      <c r="J12" s="19" t="e">
        <f aca="false">VLOOKUP(B12,santab,2,0)</f>
        <v>#N/A</v>
      </c>
      <c r="K12" s="19" t="e">
        <f aca="false">VLOOKUP(B12,santab,3,0)</f>
        <v>#N/A</v>
      </c>
      <c r="L12" s="19" t="n">
        <f aca="false">VLOOKUP(B12,pac,10,0)</f>
        <v>1</v>
      </c>
      <c r="M12" s="19" t="n">
        <f aca="false">VLOOKUP(B12,paca,10,0)</f>
        <v>500</v>
      </c>
      <c r="N12" s="19" t="n">
        <f aca="false">VLOOKUP(B12,pre,13,0)</f>
        <v>1</v>
      </c>
      <c r="O12" s="19" t="n">
        <f aca="false">VLOOKUP(B12,prea,13,0)</f>
        <v>800</v>
      </c>
      <c r="P12" s="19"/>
      <c r="Q12" s="23"/>
    </row>
    <row r="13" customFormat="false" ht="12.8" hidden="false" customHeight="false" outlineLevel="0" collapsed="false">
      <c r="A13" s="13" t="str">
        <f aca="false">LEFT(B13,7)</f>
        <v>2303280</v>
      </c>
      <c r="B13" s="0" t="s">
        <v>18390</v>
      </c>
      <c r="C13" s="22" t="str">
        <f aca="false">VLOOKUP(A13,bsia,3,0)</f>
        <v>421350 Porto Belo</v>
      </c>
      <c r="D13" s="19" t="n">
        <f aca="false">VLOOKUP(A13,gera,3,0)</f>
        <v>1</v>
      </c>
      <c r="E13" s="19" t="n">
        <f aca="false">VLOOKUP(A13,gera,4,0)</f>
        <v>21.64</v>
      </c>
      <c r="F13" s="19"/>
      <c r="G13" s="23"/>
      <c r="H13" s="19" t="e">
        <f aca="false">VLOOKUP(B13,santaa,2,0)</f>
        <v>#N/A</v>
      </c>
      <c r="I13" s="19" t="e">
        <f aca="false">VLOOKUP(B13,santaa,3,0)</f>
        <v>#N/A</v>
      </c>
      <c r="J13" s="19" t="e">
        <f aca="false">VLOOKUP(B13,santab,2,0)</f>
        <v>#N/A</v>
      </c>
      <c r="K13" s="19" t="e">
        <f aca="false">VLOOKUP(B13,santab,3,0)</f>
        <v>#N/A</v>
      </c>
      <c r="L13" s="19" t="n">
        <f aca="false">VLOOKUP(B13,pac,10,0)</f>
        <v>1</v>
      </c>
      <c r="M13" s="19" t="n">
        <f aca="false">VLOOKUP(B13,paca,10,0)</f>
        <v>400</v>
      </c>
      <c r="N13" s="19" t="n">
        <f aca="false">VLOOKUP(B13,pre,13,0)</f>
        <v>1</v>
      </c>
      <c r="O13" s="19" t="n">
        <f aca="false">VLOOKUP(B13,prea,13,0)</f>
        <v>500</v>
      </c>
      <c r="P13" s="19"/>
      <c r="Q13" s="23"/>
    </row>
    <row r="14" customFormat="false" ht="12.8" hidden="false" customHeight="false" outlineLevel="0" collapsed="false">
      <c r="A14" s="13" t="str">
        <f aca="false">LEFT(B14,7)</f>
        <v>2303892</v>
      </c>
      <c r="B14" s="0" t="s">
        <v>7372</v>
      </c>
      <c r="C14" s="22" t="str">
        <f aca="false">VLOOKUP(A14,bsia,3,0)</f>
        <v>420430 Concórdia</v>
      </c>
      <c r="D14" s="19" t="n">
        <f aca="false">VLOOKUP(A14,gera,3,0)</f>
        <v>32</v>
      </c>
      <c r="E14" s="19" t="n">
        <f aca="false">VLOOKUP(A14,gera,4,0)</f>
        <v>1490.1</v>
      </c>
      <c r="F14" s="19"/>
      <c r="G14" s="23"/>
      <c r="H14" s="19" t="e">
        <f aca="false">VLOOKUP(B14,santaa,2,0)</f>
        <v>#N/A</v>
      </c>
      <c r="I14" s="19" t="e">
        <f aca="false">VLOOKUP(B14,santaa,3,0)</f>
        <v>#N/A</v>
      </c>
      <c r="J14" s="19" t="e">
        <f aca="false">VLOOKUP(B14,santab,2,0)</f>
        <v>#N/A</v>
      </c>
      <c r="K14" s="19" t="e">
        <f aca="false">VLOOKUP(B14,santab,3,0)</f>
        <v>#N/A</v>
      </c>
      <c r="L14" s="19" t="n">
        <f aca="false">VLOOKUP(B14,pac,10,0)</f>
        <v>31</v>
      </c>
      <c r="M14" s="19" t="n">
        <f aca="false">VLOOKUP(B14,paca,10,0)</f>
        <v>15500</v>
      </c>
      <c r="N14" s="19" t="n">
        <f aca="false">VLOOKUP(B14,pre,13,0)</f>
        <v>32</v>
      </c>
      <c r="O14" s="19" t="n">
        <f aca="false">VLOOKUP(B14,prea,13,0)</f>
        <v>13600</v>
      </c>
      <c r="P14" s="19"/>
      <c r="Q14" s="23"/>
    </row>
    <row r="15" customFormat="false" ht="12.8" hidden="false" customHeight="false" outlineLevel="0" collapsed="false">
      <c r="A15" s="13" t="str">
        <f aca="false">LEFT(B15,7)</f>
        <v>2303957</v>
      </c>
      <c r="B15" s="0" t="s">
        <v>7374</v>
      </c>
      <c r="C15" s="22" t="str">
        <f aca="false">VLOOKUP(A15,bsia,3,0)</f>
        <v>420430 Concórdia</v>
      </c>
      <c r="D15" s="19" t="n">
        <f aca="false">VLOOKUP(A15,gera,3,0)</f>
        <v>1</v>
      </c>
      <c r="E15" s="19" t="n">
        <f aca="false">VLOOKUP(A15,gera,4,0)</f>
        <v>21.64</v>
      </c>
      <c r="F15" s="19"/>
      <c r="G15" s="23"/>
      <c r="H15" s="19" t="e">
        <f aca="false">VLOOKUP(B15,santaa,2,0)</f>
        <v>#N/A</v>
      </c>
      <c r="I15" s="19" t="e">
        <f aca="false">VLOOKUP(B15,santaa,3,0)</f>
        <v>#N/A</v>
      </c>
      <c r="J15" s="19" t="e">
        <f aca="false">VLOOKUP(B15,santab,2,0)</f>
        <v>#N/A</v>
      </c>
      <c r="K15" s="19" t="e">
        <f aca="false">VLOOKUP(B15,santab,3,0)</f>
        <v>#N/A</v>
      </c>
      <c r="L15" s="19" t="n">
        <f aca="false">VLOOKUP(B15,pac,10,0)</f>
        <v>1</v>
      </c>
      <c r="M15" s="19" t="n">
        <f aca="false">VLOOKUP(B15,paca,10,0)</f>
        <v>400</v>
      </c>
      <c r="N15" s="19" t="n">
        <f aca="false">VLOOKUP(B15,pre,13,0)</f>
        <v>1</v>
      </c>
      <c r="O15" s="19" t="n">
        <f aca="false">VLOOKUP(B15,prea,13,0)</f>
        <v>500</v>
      </c>
      <c r="P15" s="19"/>
      <c r="Q15" s="23"/>
    </row>
    <row r="16" customFormat="false" ht="12.8" hidden="false" customHeight="false" outlineLevel="0" collapsed="false">
      <c r="A16" s="13" t="str">
        <f aca="false">LEFT(B16,7)</f>
        <v>2305658</v>
      </c>
      <c r="B16" s="0" t="s">
        <v>243</v>
      </c>
      <c r="C16" s="22" t="str">
        <f aca="false">VLOOKUP(A16,bsia,3,0)</f>
        <v>421380 Praia Grande</v>
      </c>
      <c r="D16" s="19" t="n">
        <f aca="false">VLOOKUP(A16,gera,3,0)</f>
        <v>1</v>
      </c>
      <c r="E16" s="19" t="n">
        <f aca="false">VLOOKUP(A16,gera,4,0)</f>
        <v>26.42</v>
      </c>
      <c r="F16" s="19"/>
      <c r="G16" s="23"/>
      <c r="H16" s="19" t="e">
        <f aca="false">VLOOKUP(B16,santaa,2,0)</f>
        <v>#N/A</v>
      </c>
      <c r="I16" s="19" t="e">
        <f aca="false">VLOOKUP(B16,santaa,3,0)</f>
        <v>#N/A</v>
      </c>
      <c r="J16" s="19" t="e">
        <f aca="false">VLOOKUP(B16,santab,2,0)</f>
        <v>#N/A</v>
      </c>
      <c r="K16" s="19" t="e">
        <f aca="false">VLOOKUP(B16,santab,3,0)</f>
        <v>#N/A</v>
      </c>
      <c r="L16" s="19" t="n">
        <f aca="false">VLOOKUP(B16,pac,10,0)</f>
        <v>1</v>
      </c>
      <c r="M16" s="19" t="n">
        <f aca="false">VLOOKUP(B16,paca,10,0)</f>
        <v>400</v>
      </c>
      <c r="N16" s="19" t="n">
        <f aca="false">VLOOKUP(B16,pre,13,0)</f>
        <v>1</v>
      </c>
      <c r="O16" s="19" t="n">
        <f aca="false">VLOOKUP(B16,prea,13,0)</f>
        <v>500</v>
      </c>
      <c r="P16" s="19"/>
      <c r="Q16" s="23"/>
    </row>
    <row r="17" customFormat="false" ht="12.8" hidden="false" customHeight="false" outlineLevel="0" collapsed="false">
      <c r="A17" s="13" t="str">
        <f aca="false">LEFT(B17,7)</f>
        <v>2306344</v>
      </c>
      <c r="B17" s="0" t="s">
        <v>18391</v>
      </c>
      <c r="C17" s="22" t="str">
        <f aca="false">VLOOKUP(A17,bsia,3,0)</f>
        <v>420890 Jaraguá do Sul</v>
      </c>
      <c r="D17" s="19" t="n">
        <f aca="false">VLOOKUP(A17,gera,3,0)</f>
        <v>171</v>
      </c>
      <c r="E17" s="19" t="n">
        <f aca="false">VLOOKUP(A17,gera,4,0)</f>
        <v>125822.94</v>
      </c>
      <c r="F17" s="19"/>
      <c r="G17" s="23"/>
      <c r="H17" s="19" t="n">
        <f aca="false">VLOOKUP(B17,santaa,2,0)</f>
        <v>158</v>
      </c>
      <c r="I17" s="19" t="n">
        <f aca="false">VLOOKUP(B17,santaa,3,0)</f>
        <v>121912.8</v>
      </c>
      <c r="J17" s="19" t="e">
        <f aca="false">VLOOKUP(B17,santab,2,0)</f>
        <v>#N/A</v>
      </c>
      <c r="K17" s="19" t="e">
        <f aca="false">VLOOKUP(B17,santab,3,0)</f>
        <v>#N/A</v>
      </c>
      <c r="L17" s="19" t="n">
        <f aca="false">VLOOKUP(B17,pac,10,0)</f>
        <v>171</v>
      </c>
      <c r="M17" s="19" t="n">
        <f aca="false">VLOOKUP(B17,paca,10,0)</f>
        <v>27600</v>
      </c>
      <c r="N17" s="19" t="n">
        <f aca="false">VLOOKUP(B17,pre,13,0)</f>
        <v>171</v>
      </c>
      <c r="O17" s="19" t="n">
        <f aca="false">VLOOKUP(B17,prea,13,0)</f>
        <v>51300</v>
      </c>
      <c r="P17" s="19"/>
      <c r="Q17" s="23"/>
    </row>
    <row r="18" customFormat="false" ht="12.8" hidden="false" customHeight="false" outlineLevel="0" collapsed="false">
      <c r="A18" s="13" t="str">
        <f aca="false">LEFT(B18,7)</f>
        <v>2335026</v>
      </c>
      <c r="B18" s="0" t="s">
        <v>13764</v>
      </c>
      <c r="C18" s="22" t="str">
        <f aca="false">VLOOKUP(A18,bsia,3,0)</f>
        <v>420200 Balneário Camboriú</v>
      </c>
      <c r="D18" s="19" t="n">
        <f aca="false">VLOOKUP(A18,gera,3,0)</f>
        <v>23</v>
      </c>
      <c r="E18" s="19" t="n">
        <f aca="false">VLOOKUP(A18,gera,4,0)</f>
        <v>6917.94</v>
      </c>
      <c r="F18" s="19"/>
      <c r="G18" s="23"/>
      <c r="H18" s="19" t="e">
        <f aca="false">VLOOKUP(B18,santaa,2,0)</f>
        <v>#N/A</v>
      </c>
      <c r="I18" s="19" t="e">
        <f aca="false">VLOOKUP(B18,santaa,3,0)</f>
        <v>#N/A</v>
      </c>
      <c r="J18" s="19" t="e">
        <f aca="false">VLOOKUP(B18,santab,2,0)</f>
        <v>#N/A</v>
      </c>
      <c r="K18" s="19" t="e">
        <f aca="false">VLOOKUP(B18,santab,3,0)</f>
        <v>#N/A</v>
      </c>
      <c r="L18" s="19" t="n">
        <f aca="false">VLOOKUP(B18,pac,10,0)</f>
        <v>23</v>
      </c>
      <c r="M18" s="19" t="n">
        <f aca="false">VLOOKUP(B18,paca,10,0)</f>
        <v>6900</v>
      </c>
      <c r="N18" s="19" t="n">
        <f aca="false">VLOOKUP(B18,pre,13,0)</f>
        <v>23</v>
      </c>
      <c r="O18" s="19" t="n">
        <f aca="false">VLOOKUP(B18,prea,13,0)</f>
        <v>6900</v>
      </c>
      <c r="P18" s="19"/>
      <c r="Q18" s="23"/>
    </row>
    <row r="19" customFormat="false" ht="12.8" hidden="false" customHeight="false" outlineLevel="0" collapsed="false">
      <c r="A19" s="13" t="str">
        <f aca="false">LEFT(B19,7)</f>
        <v>2377349</v>
      </c>
      <c r="B19" s="0" t="s">
        <v>18392</v>
      </c>
      <c r="C19" s="22" t="str">
        <f aca="false">VLOOKUP(A19,bsia,3,0)</f>
        <v>421940 Witmarsum</v>
      </c>
      <c r="D19" s="19" t="n">
        <f aca="false">VLOOKUP(A19,gera,3,0)</f>
        <v>1</v>
      </c>
      <c r="E19" s="19" t="n">
        <f aca="false">VLOOKUP(A19,gera,4,0)</f>
        <v>0</v>
      </c>
      <c r="F19" s="19"/>
      <c r="G19" s="23"/>
      <c r="H19" s="19" t="e">
        <f aca="false">VLOOKUP(B19,santaa,2,0)</f>
        <v>#N/A</v>
      </c>
      <c r="I19" s="19" t="e">
        <f aca="false">VLOOKUP(B19,santaa,3,0)</f>
        <v>#N/A</v>
      </c>
      <c r="J19" s="19" t="e">
        <f aca="false">VLOOKUP(B19,santab,2,0)</f>
        <v>#N/A</v>
      </c>
      <c r="K19" s="19" t="e">
        <f aca="false">VLOOKUP(B19,santab,3,0)</f>
        <v>#N/A</v>
      </c>
      <c r="L19" s="19" t="n">
        <f aca="false">VLOOKUP(B19,pac,10,0)</f>
        <v>1</v>
      </c>
      <c r="M19" s="19" t="n">
        <f aca="false">VLOOKUP(B19,paca,10,0)</f>
        <v>500</v>
      </c>
      <c r="N19" s="19" t="n">
        <f aca="false">VLOOKUP(B19,pre,13,0)</f>
        <v>1</v>
      </c>
      <c r="O19" s="19" t="n">
        <f aca="false">VLOOKUP(B19,prea,13,0)</f>
        <v>800</v>
      </c>
      <c r="P19" s="19"/>
      <c r="Q19" s="23"/>
    </row>
    <row r="20" customFormat="false" ht="12.8" hidden="false" customHeight="false" outlineLevel="0" collapsed="false">
      <c r="A20" s="13" t="str">
        <f aca="false">LEFT(B20,7)</f>
        <v>2377810</v>
      </c>
      <c r="B20" s="0" t="s">
        <v>15555</v>
      </c>
      <c r="C20" s="22" t="str">
        <f aca="false">VLOOKUP(A20,bsia,3,0)</f>
        <v>420850 Ituporanga</v>
      </c>
      <c r="D20" s="19" t="n">
        <f aca="false">VLOOKUP(A20,gera,3,0)</f>
        <v>1</v>
      </c>
      <c r="E20" s="19" t="n">
        <f aca="false">VLOOKUP(A20,gera,4,0)</f>
        <v>35.2</v>
      </c>
      <c r="F20" s="19"/>
      <c r="G20" s="23"/>
      <c r="H20" s="19" t="e">
        <f aca="false">VLOOKUP(B20,santaa,2,0)</f>
        <v>#N/A</v>
      </c>
      <c r="I20" s="19" t="e">
        <f aca="false">VLOOKUP(B20,santaa,3,0)</f>
        <v>#N/A</v>
      </c>
      <c r="J20" s="19" t="e">
        <f aca="false">VLOOKUP(B20,santab,2,0)</f>
        <v>#N/A</v>
      </c>
      <c r="K20" s="19" t="e">
        <f aca="false">VLOOKUP(B20,santab,3,0)</f>
        <v>#N/A</v>
      </c>
      <c r="L20" s="19" t="n">
        <f aca="false">VLOOKUP(B20,pac,10,0)</f>
        <v>1</v>
      </c>
      <c r="M20" s="19" t="n">
        <f aca="false">VLOOKUP(B20,paca,10,0)</f>
        <v>500</v>
      </c>
      <c r="N20" s="19" t="n">
        <f aca="false">VLOOKUP(B20,pre,13,0)</f>
        <v>1</v>
      </c>
      <c r="O20" s="19" t="n">
        <f aca="false">VLOOKUP(B20,prea,13,0)</f>
        <v>400</v>
      </c>
      <c r="P20" s="19"/>
      <c r="Q20" s="23"/>
    </row>
    <row r="21" customFormat="false" ht="12.8" hidden="false" customHeight="false" outlineLevel="0" collapsed="false">
      <c r="A21" s="13" t="str">
        <f aca="false">LEFT(B21,7)</f>
        <v>2418177</v>
      </c>
      <c r="B21" s="0" t="s">
        <v>18393</v>
      </c>
      <c r="C21" s="22" t="str">
        <f aca="false">VLOOKUP(A21,bsia,3,0)</f>
        <v>421570 Santo Amaro da Imperatriz</v>
      </c>
      <c r="D21" s="19" t="n">
        <f aca="false">VLOOKUP(A21,gera,3,0)</f>
        <v>125</v>
      </c>
      <c r="E21" s="19" t="n">
        <f aca="false">VLOOKUP(A21,gera,4,0)</f>
        <v>89858.52</v>
      </c>
      <c r="F21" s="19"/>
      <c r="G21" s="23"/>
      <c r="H21" s="19" t="n">
        <f aca="false">VLOOKUP(B21,santaa,2,0)</f>
        <v>11</v>
      </c>
      <c r="I21" s="19" t="n">
        <f aca="false">VLOOKUP(B21,santaa,3,0)</f>
        <v>8487.6</v>
      </c>
      <c r="J21" s="19" t="n">
        <f aca="false">VLOOKUP(B21,santab,2,0)</f>
        <v>74</v>
      </c>
      <c r="K21" s="19" t="n">
        <f aca="false">VLOOKUP(B21,santab,3,0)</f>
        <v>57098.4</v>
      </c>
      <c r="L21" s="19" t="n">
        <f aca="false">VLOOKUP(B21,pac,10,0)</f>
        <v>125</v>
      </c>
      <c r="M21" s="19" t="n">
        <f aca="false">VLOOKUP(B21,paca,10,0)</f>
        <v>20850</v>
      </c>
      <c r="N21" s="19" t="n">
        <f aca="false">VLOOKUP(B21,pre,13,0)</f>
        <v>125</v>
      </c>
      <c r="O21" s="19" t="n">
        <f aca="false">VLOOKUP(B21,prea,13,0)</f>
        <v>37500</v>
      </c>
      <c r="P21" s="19"/>
      <c r="Q21" s="23"/>
    </row>
    <row r="22" customFormat="false" ht="12.8" hidden="false" customHeight="false" outlineLevel="0" collapsed="false">
      <c r="A22" s="13" t="str">
        <f aca="false">LEFT(B22,7)</f>
        <v>2418967</v>
      </c>
      <c r="B22" s="0" t="s">
        <v>13342</v>
      </c>
      <c r="C22" s="22" t="str">
        <f aca="false">VLOOKUP(A22,bsia,3,0)</f>
        <v>421630 São João Batista</v>
      </c>
      <c r="D22" s="19" t="n">
        <f aca="false">VLOOKUP(A22,gera,3,0)</f>
        <v>6</v>
      </c>
      <c r="E22" s="19" t="n">
        <f aca="false">VLOOKUP(A22,gera,4,0)</f>
        <v>1804.68</v>
      </c>
      <c r="F22" s="19"/>
      <c r="G22" s="23"/>
      <c r="H22" s="19" t="e">
        <f aca="false">VLOOKUP(B22,santaa,2,0)</f>
        <v>#N/A</v>
      </c>
      <c r="I22" s="19" t="e">
        <f aca="false">VLOOKUP(B22,santaa,3,0)</f>
        <v>#N/A</v>
      </c>
      <c r="J22" s="19" t="e">
        <f aca="false">VLOOKUP(B22,santab,2,0)</f>
        <v>#N/A</v>
      </c>
      <c r="K22" s="19" t="e">
        <f aca="false">VLOOKUP(B22,santab,3,0)</f>
        <v>#N/A</v>
      </c>
      <c r="L22" s="19" t="n">
        <f aca="false">VLOOKUP(B22,pac,10,0)</f>
        <v>6</v>
      </c>
      <c r="M22" s="19" t="n">
        <f aca="false">VLOOKUP(B22,paca,10,0)</f>
        <v>1800</v>
      </c>
      <c r="N22" s="19" t="n">
        <f aca="false">VLOOKUP(B22,pre,13,0)</f>
        <v>6</v>
      </c>
      <c r="O22" s="19" t="n">
        <f aca="false">VLOOKUP(B22,prea,13,0)</f>
        <v>1800</v>
      </c>
      <c r="P22" s="19"/>
      <c r="Q22" s="23"/>
    </row>
    <row r="23" customFormat="false" ht="12.8" hidden="false" customHeight="false" outlineLevel="0" collapsed="false">
      <c r="A23" s="13" t="str">
        <f aca="false">LEFT(B23,7)</f>
        <v>2419653</v>
      </c>
      <c r="B23" s="0" t="s">
        <v>1401</v>
      </c>
      <c r="C23" s="22" t="str">
        <f aca="false">VLOOKUP(A23,bsia,3,0)</f>
        <v>421900 Urussanga</v>
      </c>
      <c r="D23" s="19" t="n">
        <f aca="false">VLOOKUP(A23,gera,3,0)</f>
        <v>2</v>
      </c>
      <c r="E23" s="19" t="n">
        <f aca="false">VLOOKUP(A23,gera,4,0)</f>
        <v>56.84</v>
      </c>
      <c r="F23" s="19"/>
      <c r="G23" s="23"/>
      <c r="H23" s="19" t="e">
        <f aca="false">VLOOKUP(B23,santaa,2,0)</f>
        <v>#N/A</v>
      </c>
      <c r="I23" s="19" t="e">
        <f aca="false">VLOOKUP(B23,santaa,3,0)</f>
        <v>#N/A</v>
      </c>
      <c r="J23" s="19" t="e">
        <f aca="false">VLOOKUP(B23,santab,2,0)</f>
        <v>#N/A</v>
      </c>
      <c r="K23" s="19" t="e">
        <f aca="false">VLOOKUP(B23,santab,3,0)</f>
        <v>#N/A</v>
      </c>
      <c r="L23" s="19" t="n">
        <f aca="false">VLOOKUP(B23,pac,10,0)</f>
        <v>2</v>
      </c>
      <c r="M23" s="19" t="n">
        <f aca="false">VLOOKUP(B23,paca,10,0)</f>
        <v>1000</v>
      </c>
      <c r="N23" s="19" t="n">
        <f aca="false">VLOOKUP(B23,pre,13,0)</f>
        <v>2</v>
      </c>
      <c r="O23" s="19" t="n">
        <f aca="false">VLOOKUP(B23,prea,13,0)</f>
        <v>800</v>
      </c>
      <c r="P23" s="19"/>
      <c r="Q23" s="23"/>
    </row>
    <row r="24" customFormat="false" ht="12.8" hidden="false" customHeight="false" outlineLevel="0" collapsed="false">
      <c r="A24" s="13" t="str">
        <f aca="false">LEFT(B24,7)</f>
        <v>2436469</v>
      </c>
      <c r="B24" s="0" t="s">
        <v>3258</v>
      </c>
      <c r="C24" s="22" t="str">
        <f aca="false">VLOOKUP(A24,bsia,3,0)</f>
        <v>420910 Joinville</v>
      </c>
      <c r="D24" s="19" t="n">
        <f aca="false">VLOOKUP(A24,gera,3,0)</f>
        <v>41</v>
      </c>
      <c r="E24" s="19" t="n">
        <f aca="false">VLOOKUP(A24,gera,4,0)</f>
        <v>1181.08</v>
      </c>
      <c r="F24" s="19"/>
      <c r="G24" s="23"/>
      <c r="H24" s="19" t="e">
        <f aca="false">VLOOKUP(B24,santaa,2,0)</f>
        <v>#N/A</v>
      </c>
      <c r="I24" s="19" t="e">
        <f aca="false">VLOOKUP(B24,santaa,3,0)</f>
        <v>#N/A</v>
      </c>
      <c r="J24" s="19" t="e">
        <f aca="false">VLOOKUP(B24,santab,2,0)</f>
        <v>#N/A</v>
      </c>
      <c r="K24" s="19" t="e">
        <f aca="false">VLOOKUP(B24,santab,3,0)</f>
        <v>#N/A</v>
      </c>
      <c r="L24" s="19" t="n">
        <f aca="false">VLOOKUP(B24,pac,10,0)</f>
        <v>41</v>
      </c>
      <c r="M24" s="19" t="n">
        <f aca="false">VLOOKUP(B24,paca,10,0)</f>
        <v>20500</v>
      </c>
      <c r="N24" s="19" t="n">
        <f aca="false">VLOOKUP(B24,pre,13,0)</f>
        <v>41</v>
      </c>
      <c r="O24" s="19" t="n">
        <f aca="false">VLOOKUP(B24,prea,13,0)</f>
        <v>16400</v>
      </c>
      <c r="P24" s="19"/>
      <c r="Q24" s="23"/>
    </row>
    <row r="25" customFormat="false" ht="12.8" hidden="false" customHeight="false" outlineLevel="0" collapsed="false">
      <c r="A25" s="13" t="str">
        <f aca="false">LEFT(B25,7)</f>
        <v>2491079</v>
      </c>
      <c r="B25" s="0" t="s">
        <v>4913</v>
      </c>
      <c r="C25" s="22" t="str">
        <f aca="false">VLOOKUP(A25,bsia,3,0)</f>
        <v>420380 Canoinhas</v>
      </c>
      <c r="D25" s="19" t="n">
        <f aca="false">VLOOKUP(A25,gera,3,0)</f>
        <v>1</v>
      </c>
      <c r="E25" s="19" t="n">
        <f aca="false">VLOOKUP(A25,gera,4,0)</f>
        <v>28.42</v>
      </c>
      <c r="F25" s="19"/>
      <c r="G25" s="23"/>
      <c r="H25" s="19" t="e">
        <f aca="false">VLOOKUP(B25,santaa,2,0)</f>
        <v>#N/A</v>
      </c>
      <c r="I25" s="19" t="e">
        <f aca="false">VLOOKUP(B25,santaa,3,0)</f>
        <v>#N/A</v>
      </c>
      <c r="J25" s="19" t="e">
        <f aca="false">VLOOKUP(B25,santab,2,0)</f>
        <v>#N/A</v>
      </c>
      <c r="K25" s="19" t="e">
        <f aca="false">VLOOKUP(B25,santab,3,0)</f>
        <v>#N/A</v>
      </c>
      <c r="L25" s="19" t="n">
        <f aca="false">VLOOKUP(B25,pac,10,0)</f>
        <v>1</v>
      </c>
      <c r="M25" s="19" t="n">
        <f aca="false">VLOOKUP(B25,paca,10,0)</f>
        <v>500</v>
      </c>
      <c r="N25" s="19" t="n">
        <f aca="false">VLOOKUP(B25,pre,13,0)</f>
        <v>1</v>
      </c>
      <c r="O25" s="19" t="n">
        <f aca="false">VLOOKUP(B25,prea,13,0)</f>
        <v>400</v>
      </c>
      <c r="P25" s="19"/>
      <c r="Q25" s="23"/>
    </row>
    <row r="26" customFormat="false" ht="12.8" hidden="false" customHeight="false" outlineLevel="0" collapsed="false">
      <c r="A26" s="13" t="str">
        <f aca="false">LEFT(B26,7)</f>
        <v>2504316</v>
      </c>
      <c r="B26" s="0" t="s">
        <v>18394</v>
      </c>
      <c r="C26" s="22" t="str">
        <f aca="false">VLOOKUP(A26,bsia,3,0)</f>
        <v>420930 Lages</v>
      </c>
      <c r="D26" s="19" t="n">
        <f aca="false">VLOOKUP(A26,gera,3,0)</f>
        <v>13</v>
      </c>
      <c r="E26" s="19" t="n">
        <f aca="false">VLOOKUP(A26,gera,4,0)</f>
        <v>369.46</v>
      </c>
      <c r="F26" s="19"/>
      <c r="G26" s="23"/>
      <c r="H26" s="19" t="e">
        <f aca="false">VLOOKUP(B26,santaa,2,0)</f>
        <v>#N/A</v>
      </c>
      <c r="I26" s="19" t="e">
        <f aca="false">VLOOKUP(B26,santaa,3,0)</f>
        <v>#N/A</v>
      </c>
      <c r="J26" s="19" t="e">
        <f aca="false">VLOOKUP(B26,santab,2,0)</f>
        <v>#N/A</v>
      </c>
      <c r="K26" s="19" t="e">
        <f aca="false">VLOOKUP(B26,santab,3,0)</f>
        <v>#N/A</v>
      </c>
      <c r="L26" s="19" t="n">
        <f aca="false">VLOOKUP(B26,pac,10,0)</f>
        <v>13</v>
      </c>
      <c r="M26" s="19" t="n">
        <f aca="false">VLOOKUP(B26,paca,10,0)</f>
        <v>6500</v>
      </c>
      <c r="N26" s="19" t="n">
        <f aca="false">VLOOKUP(B26,pre,13,0)</f>
        <v>13</v>
      </c>
      <c r="O26" s="19" t="n">
        <f aca="false">VLOOKUP(B26,prea,13,0)</f>
        <v>5200</v>
      </c>
      <c r="P26" s="19"/>
      <c r="Q26" s="23"/>
    </row>
    <row r="27" customFormat="false" ht="12.8" hidden="false" customHeight="false" outlineLevel="0" collapsed="false">
      <c r="A27" s="13" t="str">
        <f aca="false">LEFT(B27,7)</f>
        <v>2504324</v>
      </c>
      <c r="B27" s="0" t="s">
        <v>8036</v>
      </c>
      <c r="C27" s="22" t="str">
        <f aca="false">VLOOKUP(A27,bsia,3,0)</f>
        <v>420930 Lages</v>
      </c>
      <c r="D27" s="19" t="n">
        <f aca="false">VLOOKUP(A27,gera,3,0)</f>
        <v>1</v>
      </c>
      <c r="E27" s="19" t="n">
        <f aca="false">VLOOKUP(A27,gera,4,0)</f>
        <v>26.42</v>
      </c>
      <c r="F27" s="19"/>
      <c r="G27" s="23"/>
      <c r="H27" s="19" t="e">
        <f aca="false">VLOOKUP(B27,santaa,2,0)</f>
        <v>#N/A</v>
      </c>
      <c r="I27" s="19" t="e">
        <f aca="false">VLOOKUP(B27,santaa,3,0)</f>
        <v>#N/A</v>
      </c>
      <c r="J27" s="19" t="e">
        <f aca="false">VLOOKUP(B27,santab,2,0)</f>
        <v>#N/A</v>
      </c>
      <c r="K27" s="19" t="e">
        <f aca="false">VLOOKUP(B27,santab,3,0)</f>
        <v>#N/A</v>
      </c>
      <c r="L27" s="19" t="n">
        <f aca="false">VLOOKUP(B27,pac,10,0)</f>
        <v>1</v>
      </c>
      <c r="M27" s="19" t="n">
        <f aca="false">VLOOKUP(B27,paca,10,0)</f>
        <v>400</v>
      </c>
      <c r="N27" s="19" t="n">
        <f aca="false">VLOOKUP(B27,pre,13,0)</f>
        <v>1</v>
      </c>
      <c r="O27" s="19" t="n">
        <f aca="false">VLOOKUP(B27,prea,13,0)</f>
        <v>500</v>
      </c>
      <c r="P27" s="19"/>
      <c r="Q27" s="23"/>
    </row>
    <row r="28" customFormat="false" ht="12.8" hidden="false" customHeight="false" outlineLevel="0" collapsed="false">
      <c r="A28" s="13" t="str">
        <f aca="false">LEFT(B28,7)</f>
        <v>2504332</v>
      </c>
      <c r="B28" s="0" t="s">
        <v>8037</v>
      </c>
      <c r="C28" s="22" t="str">
        <f aca="false">VLOOKUP(A28,bsia,3,0)</f>
        <v>420930 Lages</v>
      </c>
      <c r="D28" s="19" t="n">
        <f aca="false">VLOOKUP(A28,gera,3,0)</f>
        <v>6</v>
      </c>
      <c r="E28" s="19" t="n">
        <f aca="false">VLOOKUP(A28,gera,4,0)</f>
        <v>124.44</v>
      </c>
      <c r="F28" s="19"/>
      <c r="G28" s="23"/>
      <c r="H28" s="19" t="e">
        <f aca="false">VLOOKUP(B28,santaa,2,0)</f>
        <v>#N/A</v>
      </c>
      <c r="I28" s="19" t="e">
        <f aca="false">VLOOKUP(B28,santaa,3,0)</f>
        <v>#N/A</v>
      </c>
      <c r="J28" s="19" t="e">
        <f aca="false">VLOOKUP(B28,santab,2,0)</f>
        <v>#N/A</v>
      </c>
      <c r="K28" s="19" t="e">
        <f aca="false">VLOOKUP(B28,santab,3,0)</f>
        <v>#N/A</v>
      </c>
      <c r="L28" s="19" t="n">
        <f aca="false">VLOOKUP(B28,pac,10,0)</f>
        <v>6</v>
      </c>
      <c r="M28" s="19" t="n">
        <f aca="false">VLOOKUP(B28,paca,10,0)</f>
        <v>1800</v>
      </c>
      <c r="N28" s="19" t="n">
        <f aca="false">VLOOKUP(B28,pre,13,0)</f>
        <v>6</v>
      </c>
      <c r="O28" s="19" t="n">
        <f aca="false">VLOOKUP(B28,prea,13,0)</f>
        <v>3000</v>
      </c>
      <c r="P28" s="19"/>
      <c r="Q28" s="23"/>
    </row>
    <row r="29" customFormat="false" ht="12.8" hidden="false" customHeight="false" outlineLevel="0" collapsed="false">
      <c r="A29" s="13" t="str">
        <f aca="false">LEFT(B29,7)</f>
        <v>2514079</v>
      </c>
      <c r="B29" s="0" t="s">
        <v>14070</v>
      </c>
      <c r="C29" s="22" t="str">
        <f aca="false">VLOOKUP(A29,bsia,3,0)</f>
        <v>420820 Itajaí</v>
      </c>
      <c r="D29" s="19" t="n">
        <f aca="false">VLOOKUP(A29,gera,3,0)</f>
        <v>2</v>
      </c>
      <c r="E29" s="19" t="n">
        <f aca="false">VLOOKUP(A29,gera,4,0)</f>
        <v>61.44</v>
      </c>
      <c r="F29" s="19"/>
      <c r="G29" s="23"/>
      <c r="H29" s="19" t="e">
        <f aca="false">VLOOKUP(B29,santaa,2,0)</f>
        <v>#N/A</v>
      </c>
      <c r="I29" s="19" t="e">
        <f aca="false">VLOOKUP(B29,santaa,3,0)</f>
        <v>#N/A</v>
      </c>
      <c r="J29" s="19" t="e">
        <f aca="false">VLOOKUP(B29,santab,2,0)</f>
        <v>#N/A</v>
      </c>
      <c r="K29" s="19" t="e">
        <f aca="false">VLOOKUP(B29,santab,3,0)</f>
        <v>#N/A</v>
      </c>
      <c r="L29" s="19" t="n">
        <f aca="false">VLOOKUP(B29,pac,10,0)</f>
        <v>2</v>
      </c>
      <c r="M29" s="19" t="n">
        <f aca="false">VLOOKUP(B29,paca,10,0)</f>
        <v>500</v>
      </c>
      <c r="N29" s="19" t="n">
        <f aca="false">VLOOKUP(B29,pre,13,0)</f>
        <v>2</v>
      </c>
      <c r="O29" s="19" t="n">
        <f aca="false">VLOOKUP(B29,prea,13,0)</f>
        <v>1000</v>
      </c>
      <c r="P29" s="19"/>
      <c r="Q29" s="23"/>
    </row>
    <row r="30" customFormat="false" ht="12.8" hidden="false" customHeight="false" outlineLevel="0" collapsed="false">
      <c r="A30" s="13" t="str">
        <f aca="false">LEFT(B30,7)</f>
        <v>2521296</v>
      </c>
      <c r="B30" s="0" t="s">
        <v>3317</v>
      </c>
      <c r="C30" s="22" t="str">
        <f aca="false">VLOOKUP(A30,bsia,3,0)</f>
        <v>420910 Joinville</v>
      </c>
      <c r="D30" s="19" t="n">
        <f aca="false">VLOOKUP(A30,gera,3,0)</f>
        <v>116</v>
      </c>
      <c r="E30" s="19" t="n">
        <f aca="false">VLOOKUP(A30,gera,4,0)</f>
        <v>40290.73</v>
      </c>
      <c r="F30" s="19"/>
      <c r="G30" s="23"/>
      <c r="H30" s="19" t="e">
        <f aca="false">VLOOKUP(B30,santaa,2,0)</f>
        <v>#N/A</v>
      </c>
      <c r="I30" s="19" t="e">
        <f aca="false">VLOOKUP(B30,santaa,3,0)</f>
        <v>#N/A</v>
      </c>
      <c r="J30" s="19" t="e">
        <f aca="false">VLOOKUP(B30,santab,2,0)</f>
        <v>#N/A</v>
      </c>
      <c r="K30" s="19" t="e">
        <f aca="false">VLOOKUP(B30,santab,3,0)</f>
        <v>#N/A</v>
      </c>
      <c r="L30" s="19" t="n">
        <f aca="false">VLOOKUP(B30,pac,10,0)</f>
        <v>116</v>
      </c>
      <c r="M30" s="19" t="n">
        <f aca="false">VLOOKUP(B30,paca,10,0)</f>
        <v>32950</v>
      </c>
      <c r="N30" s="19" t="n">
        <f aca="false">VLOOKUP(B30,pre,13,0)</f>
        <v>116</v>
      </c>
      <c r="O30" s="19" t="n">
        <f aca="false">VLOOKUP(B30,prea,13,0)</f>
        <v>46700</v>
      </c>
      <c r="P30" s="19"/>
      <c r="Q30" s="23"/>
    </row>
    <row r="31" customFormat="false" ht="12.8" hidden="false" customHeight="false" outlineLevel="0" collapsed="false">
      <c r="A31" s="13" t="str">
        <f aca="false">LEFT(B31,7)</f>
        <v>2521458</v>
      </c>
      <c r="B31" s="0" t="s">
        <v>3329</v>
      </c>
      <c r="C31" s="22" t="str">
        <f aca="false">VLOOKUP(A31,bsia,3,0)</f>
        <v>420910 Joinville</v>
      </c>
      <c r="D31" s="19" t="n">
        <f aca="false">VLOOKUP(A31,gera,3,0)</f>
        <v>1</v>
      </c>
      <c r="E31" s="19" t="n">
        <f aca="false">VLOOKUP(A31,gera,4,0)</f>
        <v>771.6</v>
      </c>
      <c r="F31" s="19"/>
      <c r="G31" s="23"/>
      <c r="H31" s="19" t="e">
        <f aca="false">VLOOKUP(B31,santaa,2,0)</f>
        <v>#N/A</v>
      </c>
      <c r="I31" s="19" t="e">
        <f aca="false">VLOOKUP(B31,santaa,3,0)</f>
        <v>#N/A</v>
      </c>
      <c r="J31" s="19" t="n">
        <f aca="false">VLOOKUP(B31,santab,2,0)</f>
        <v>1</v>
      </c>
      <c r="K31" s="19" t="n">
        <f aca="false">VLOOKUP(B31,santab,3,0)</f>
        <v>771.6</v>
      </c>
      <c r="L31" s="19" t="n">
        <f aca="false">VLOOKUP(B31,pac,10,0)</f>
        <v>1</v>
      </c>
      <c r="M31" s="19" t="n">
        <f aca="false">VLOOKUP(B31,paca,10,0)</f>
        <v>150</v>
      </c>
      <c r="N31" s="19" t="n">
        <f aca="false">VLOOKUP(B31,pre,13,0)</f>
        <v>1</v>
      </c>
      <c r="O31" s="19" t="n">
        <f aca="false">VLOOKUP(B31,prea,13,0)</f>
        <v>300</v>
      </c>
      <c r="P31" s="19"/>
      <c r="Q31" s="23"/>
    </row>
    <row r="32" customFormat="false" ht="12.8" hidden="false" customHeight="false" outlineLevel="0" collapsed="false">
      <c r="A32" s="13" t="str">
        <f aca="false">LEFT(B32,7)</f>
        <v>2521792</v>
      </c>
      <c r="B32" s="0" t="s">
        <v>5560</v>
      </c>
      <c r="C32" s="22" t="str">
        <f aca="false">VLOOKUP(A32,bsia,3,0)</f>
        <v>421580 São Bento do Sul</v>
      </c>
      <c r="D32" s="19" t="n">
        <f aca="false">VLOOKUP(A32,gera,3,0)</f>
        <v>11</v>
      </c>
      <c r="E32" s="19" t="n">
        <f aca="false">VLOOKUP(A32,gera,4,0)</f>
        <v>3226.22</v>
      </c>
      <c r="F32" s="19"/>
      <c r="G32" s="23"/>
      <c r="H32" s="19" t="e">
        <f aca="false">VLOOKUP(B32,santaa,2,0)</f>
        <v>#N/A</v>
      </c>
      <c r="I32" s="19" t="e">
        <f aca="false">VLOOKUP(B32,santaa,3,0)</f>
        <v>#N/A</v>
      </c>
      <c r="J32" s="19" t="e">
        <f aca="false">VLOOKUP(B32,santab,2,0)</f>
        <v>#N/A</v>
      </c>
      <c r="K32" s="19" t="e">
        <f aca="false">VLOOKUP(B32,santab,3,0)</f>
        <v>#N/A</v>
      </c>
      <c r="L32" s="19" t="n">
        <f aca="false">VLOOKUP(B32,pac,10,0)</f>
        <v>11</v>
      </c>
      <c r="M32" s="19" t="n">
        <f aca="false">VLOOKUP(B32,paca,10,0)</f>
        <v>3900</v>
      </c>
      <c r="N32" s="19" t="n">
        <f aca="false">VLOOKUP(B32,pre,13,0)</f>
        <v>11</v>
      </c>
      <c r="O32" s="19" t="n">
        <f aca="false">VLOOKUP(B32,prea,13,0)</f>
        <v>3600</v>
      </c>
      <c r="P32" s="19"/>
      <c r="Q32" s="23"/>
    </row>
    <row r="33" customFormat="false" ht="12.8" hidden="false" customHeight="false" outlineLevel="0" collapsed="false">
      <c r="A33" s="13" t="str">
        <f aca="false">LEFT(B33,7)</f>
        <v>2522209</v>
      </c>
      <c r="B33" s="0" t="s">
        <v>16351</v>
      </c>
      <c r="C33" s="22" t="str">
        <f aca="false">VLOOKUP(A33,bsia,3,0)</f>
        <v>420240 Blumenau</v>
      </c>
      <c r="D33" s="19" t="n">
        <f aca="false">VLOOKUP(A33,gera,3,0)</f>
        <v>32</v>
      </c>
      <c r="E33" s="19" t="n">
        <f aca="false">VLOOKUP(A33,gera,4,0)</f>
        <v>24223.32</v>
      </c>
      <c r="F33" s="19"/>
      <c r="G33" s="23"/>
      <c r="H33" s="19" t="e">
        <f aca="false">VLOOKUP(B33,santaa,2,0)</f>
        <v>#N/A</v>
      </c>
      <c r="I33" s="19" t="e">
        <f aca="false">VLOOKUP(B33,santaa,3,0)</f>
        <v>#N/A</v>
      </c>
      <c r="J33" s="19" t="n">
        <f aca="false">VLOOKUP(B33,santab,2,0)</f>
        <v>18</v>
      </c>
      <c r="K33" s="19" t="n">
        <f aca="false">VLOOKUP(B33,santab,3,0)</f>
        <v>15669.12</v>
      </c>
      <c r="L33" s="19" t="n">
        <f aca="false">VLOOKUP(B33,pac,10,0)</f>
        <v>32</v>
      </c>
      <c r="M33" s="19" t="n">
        <f aca="false">VLOOKUP(B33,paca,10,0)</f>
        <v>4800</v>
      </c>
      <c r="N33" s="19" t="n">
        <f aca="false">VLOOKUP(B33,pre,13,0)</f>
        <v>32</v>
      </c>
      <c r="O33" s="19" t="n">
        <f aca="false">VLOOKUP(B33,prea,13,0)</f>
        <v>9600</v>
      </c>
      <c r="P33" s="19"/>
      <c r="Q33" s="23"/>
    </row>
    <row r="34" customFormat="false" ht="12.8" hidden="false" customHeight="false" outlineLevel="0" collapsed="false">
      <c r="A34" s="13" t="str">
        <f aca="false">LEFT(B34,7)</f>
        <v>2522411</v>
      </c>
      <c r="B34" s="0" t="s">
        <v>17406</v>
      </c>
      <c r="C34" s="22" t="str">
        <f aca="false">VLOOKUP(A34,bsia,3,0)</f>
        <v>420290 Brusque</v>
      </c>
      <c r="D34" s="19" t="n">
        <f aca="false">VLOOKUP(A34,gera,3,0)</f>
        <v>24</v>
      </c>
      <c r="E34" s="19" t="n">
        <f aca="false">VLOOKUP(A34,gera,4,0)</f>
        <v>682.08</v>
      </c>
      <c r="F34" s="19"/>
      <c r="G34" s="23"/>
      <c r="H34" s="19" t="e">
        <f aca="false">VLOOKUP(B34,santaa,2,0)</f>
        <v>#N/A</v>
      </c>
      <c r="I34" s="19" t="e">
        <f aca="false">VLOOKUP(B34,santaa,3,0)</f>
        <v>#N/A</v>
      </c>
      <c r="J34" s="19" t="e">
        <f aca="false">VLOOKUP(B34,santab,2,0)</f>
        <v>#N/A</v>
      </c>
      <c r="K34" s="19" t="e">
        <f aca="false">VLOOKUP(B34,santab,3,0)</f>
        <v>#N/A</v>
      </c>
      <c r="L34" s="19" t="n">
        <f aca="false">VLOOKUP(B34,pac,10,0)</f>
        <v>24</v>
      </c>
      <c r="M34" s="19" t="n">
        <f aca="false">VLOOKUP(B34,paca,10,0)</f>
        <v>12000</v>
      </c>
      <c r="N34" s="19" t="n">
        <f aca="false">VLOOKUP(B34,pre,13,0)</f>
        <v>24</v>
      </c>
      <c r="O34" s="19" t="n">
        <f aca="false">VLOOKUP(B34,prea,13,0)</f>
        <v>9600</v>
      </c>
      <c r="P34" s="19"/>
      <c r="Q34" s="23"/>
    </row>
    <row r="35" customFormat="false" ht="12.8" hidden="false" customHeight="false" outlineLevel="0" collapsed="false">
      <c r="A35" s="13" t="str">
        <f aca="false">LEFT(B35,7)</f>
        <v>2522489</v>
      </c>
      <c r="B35" s="0" t="s">
        <v>17409</v>
      </c>
      <c r="C35" s="22" t="str">
        <f aca="false">VLOOKUP(A35,bsia,3,0)</f>
        <v>420290 Brusque</v>
      </c>
      <c r="D35" s="19" t="n">
        <f aca="false">VLOOKUP(A35,gera,3,0)</f>
        <v>49</v>
      </c>
      <c r="E35" s="19" t="n">
        <f aca="false">VLOOKUP(A35,gera,4,0)</f>
        <v>29804.46</v>
      </c>
      <c r="F35" s="19"/>
      <c r="G35" s="23"/>
      <c r="H35" s="19" t="e">
        <f aca="false">VLOOKUP(B35,santaa,2,0)</f>
        <v>#N/A</v>
      </c>
      <c r="I35" s="19" t="e">
        <f aca="false">VLOOKUP(B35,santaa,3,0)</f>
        <v>#N/A</v>
      </c>
      <c r="J35" s="19" t="n">
        <f aca="false">VLOOKUP(B35,santab,2,0)</f>
        <v>32</v>
      </c>
      <c r="K35" s="19" t="n">
        <f aca="false">VLOOKUP(B35,santab,3,0)</f>
        <v>24691.2</v>
      </c>
      <c r="L35" s="19" t="n">
        <f aca="false">VLOOKUP(B35,pac,10,0)</f>
        <v>49</v>
      </c>
      <c r="M35" s="19" t="n">
        <f aca="false">VLOOKUP(B35,paca,10,0)</f>
        <v>9900</v>
      </c>
      <c r="N35" s="19" t="n">
        <f aca="false">VLOOKUP(B35,pre,13,0)</f>
        <v>49</v>
      </c>
      <c r="O35" s="19" t="n">
        <f aca="false">VLOOKUP(B35,prea,13,0)</f>
        <v>14700</v>
      </c>
      <c r="P35" s="19"/>
      <c r="Q35" s="23"/>
    </row>
    <row r="36" customFormat="false" ht="12.8" hidden="false" customHeight="false" outlineLevel="0" collapsed="false">
      <c r="A36" s="13" t="str">
        <f aca="false">LEFT(B36,7)</f>
        <v>2522691</v>
      </c>
      <c r="B36" s="0" t="s">
        <v>14091</v>
      </c>
      <c r="C36" s="22" t="str">
        <f aca="false">VLOOKUP(A36,bsia,3,0)</f>
        <v>420820 Itajaí</v>
      </c>
      <c r="D36" s="19" t="n">
        <f aca="false">VLOOKUP(A36,gera,3,0)</f>
        <v>133</v>
      </c>
      <c r="E36" s="19" t="n">
        <f aca="false">VLOOKUP(A36,gera,4,0)</f>
        <v>48289.55</v>
      </c>
      <c r="F36" s="19"/>
      <c r="G36" s="23"/>
      <c r="H36" s="19" t="n">
        <f aca="false">VLOOKUP(B36,santaa,2,0)</f>
        <v>6</v>
      </c>
      <c r="I36" s="19" t="n">
        <f aca="false">VLOOKUP(B36,santaa,3,0)</f>
        <v>4086.03</v>
      </c>
      <c r="J36" s="19" t="n">
        <f aca="false">VLOOKUP(B36,santab,2,0)</f>
        <v>78</v>
      </c>
      <c r="K36" s="19" t="n">
        <f aca="false">VLOOKUP(B36,santab,3,0)</f>
        <v>42810.94</v>
      </c>
      <c r="L36" s="19" t="n">
        <f aca="false">VLOOKUP(B36,pac,10,0)</f>
        <v>133</v>
      </c>
      <c r="M36" s="19" t="n">
        <f aca="false">VLOOKUP(B36,paca,10,0)</f>
        <v>37100</v>
      </c>
      <c r="N36" s="19" t="n">
        <f aca="false">VLOOKUP(B36,pre,13,0)</f>
        <v>133</v>
      </c>
      <c r="O36" s="19" t="n">
        <f aca="false">VLOOKUP(B36,prea,13,0)</f>
        <v>44800</v>
      </c>
      <c r="P36" s="19"/>
      <c r="Q36" s="23"/>
    </row>
    <row r="37" customFormat="false" ht="12.8" hidden="false" customHeight="false" outlineLevel="0" collapsed="false">
      <c r="A37" s="13" t="str">
        <f aca="false">LEFT(B37,7)</f>
        <v>2537788</v>
      </c>
      <c r="B37" s="0" t="s">
        <v>9632</v>
      </c>
      <c r="C37" s="22" t="str">
        <f aca="false">VLOOKUP(A37,bsia,3,0)</f>
        <v>420420 Chapecó</v>
      </c>
      <c r="D37" s="19" t="n">
        <f aca="false">VLOOKUP(A37,gera,3,0)</f>
        <v>54</v>
      </c>
      <c r="E37" s="19" t="n">
        <f aca="false">VLOOKUP(A37,gera,4,0)</f>
        <v>1534.68</v>
      </c>
      <c r="F37" s="19"/>
      <c r="G37" s="23"/>
      <c r="H37" s="19" t="e">
        <f aca="false">VLOOKUP(B37,santaa,2,0)</f>
        <v>#N/A</v>
      </c>
      <c r="I37" s="19" t="e">
        <f aca="false">VLOOKUP(B37,santaa,3,0)</f>
        <v>#N/A</v>
      </c>
      <c r="J37" s="19" t="e">
        <f aca="false">VLOOKUP(B37,santab,2,0)</f>
        <v>#N/A</v>
      </c>
      <c r="K37" s="19" t="e">
        <f aca="false">VLOOKUP(B37,santab,3,0)</f>
        <v>#N/A</v>
      </c>
      <c r="L37" s="19" t="n">
        <f aca="false">VLOOKUP(B37,pac,10,0)</f>
        <v>54</v>
      </c>
      <c r="M37" s="19" t="n">
        <f aca="false">VLOOKUP(B37,paca,10,0)</f>
        <v>27000</v>
      </c>
      <c r="N37" s="19" t="n">
        <f aca="false">VLOOKUP(B37,pre,13,0)</f>
        <v>54</v>
      </c>
      <c r="O37" s="19" t="n">
        <f aca="false">VLOOKUP(B37,prea,13,0)</f>
        <v>21600</v>
      </c>
      <c r="P37" s="19"/>
      <c r="Q37" s="23"/>
    </row>
    <row r="38" customFormat="false" ht="12.8" hidden="false" customHeight="false" outlineLevel="0" collapsed="false">
      <c r="A38" s="13" t="str">
        <f aca="false">LEFT(B38,7)</f>
        <v>2558017</v>
      </c>
      <c r="B38" s="0" t="s">
        <v>1807</v>
      </c>
      <c r="C38" s="22" t="str">
        <f aca="false">VLOOKUP(A38,bsia,3,0)</f>
        <v>420940 Laguna</v>
      </c>
      <c r="D38" s="19" t="n">
        <f aca="false">VLOOKUP(A38,gera,3,0)</f>
        <v>3</v>
      </c>
      <c r="E38" s="19" t="n">
        <f aca="false">VLOOKUP(A38,gera,4,0)</f>
        <v>85.26</v>
      </c>
      <c r="F38" s="19"/>
      <c r="G38" s="23"/>
      <c r="H38" s="19" t="e">
        <f aca="false">VLOOKUP(B38,santaa,2,0)</f>
        <v>#N/A</v>
      </c>
      <c r="I38" s="19" t="e">
        <f aca="false">VLOOKUP(B38,santaa,3,0)</f>
        <v>#N/A</v>
      </c>
      <c r="J38" s="19" t="e">
        <f aca="false">VLOOKUP(B38,santab,2,0)</f>
        <v>#N/A</v>
      </c>
      <c r="K38" s="19" t="e">
        <f aca="false">VLOOKUP(B38,santab,3,0)</f>
        <v>#N/A</v>
      </c>
      <c r="L38" s="19" t="n">
        <f aca="false">VLOOKUP(B38,pac,10,0)</f>
        <v>3</v>
      </c>
      <c r="M38" s="19" t="n">
        <f aca="false">VLOOKUP(B38,paca,10,0)</f>
        <v>1500</v>
      </c>
      <c r="N38" s="19" t="n">
        <f aca="false">VLOOKUP(B38,pre,13,0)</f>
        <v>3</v>
      </c>
      <c r="O38" s="19" t="n">
        <f aca="false">VLOOKUP(B38,prea,13,0)</f>
        <v>1200</v>
      </c>
      <c r="P38" s="19"/>
      <c r="Q38" s="23"/>
    </row>
    <row r="39" customFormat="false" ht="12.8" hidden="false" customHeight="false" outlineLevel="0" collapsed="false">
      <c r="A39" s="13" t="str">
        <f aca="false">LEFT(B39,7)</f>
        <v>2558246</v>
      </c>
      <c r="B39" s="0" t="s">
        <v>16377</v>
      </c>
      <c r="C39" s="22" t="str">
        <f aca="false">VLOOKUP(A39,bsia,3,0)</f>
        <v>420240 Blumenau</v>
      </c>
      <c r="D39" s="19" t="n">
        <f aca="false">VLOOKUP(A39,gera,3,0)</f>
        <v>1</v>
      </c>
      <c r="E39" s="19" t="n">
        <f aca="false">VLOOKUP(A39,gera,4,0)</f>
        <v>28.42</v>
      </c>
      <c r="F39" s="19"/>
      <c r="G39" s="23"/>
      <c r="H39" s="19" t="e">
        <f aca="false">VLOOKUP(B39,santaa,2,0)</f>
        <v>#N/A</v>
      </c>
      <c r="I39" s="19" t="e">
        <f aca="false">VLOOKUP(B39,santaa,3,0)</f>
        <v>#N/A</v>
      </c>
      <c r="J39" s="19" t="e">
        <f aca="false">VLOOKUP(B39,santab,2,0)</f>
        <v>#N/A</v>
      </c>
      <c r="K39" s="19" t="e">
        <f aca="false">VLOOKUP(B39,santab,3,0)</f>
        <v>#N/A</v>
      </c>
      <c r="L39" s="19" t="n">
        <f aca="false">VLOOKUP(B39,pac,10,0)</f>
        <v>1</v>
      </c>
      <c r="M39" s="19" t="n">
        <f aca="false">VLOOKUP(B39,paca,10,0)</f>
        <v>500</v>
      </c>
      <c r="N39" s="19" t="n">
        <f aca="false">VLOOKUP(B39,pre,13,0)</f>
        <v>1</v>
      </c>
      <c r="O39" s="19" t="n">
        <f aca="false">VLOOKUP(B39,prea,13,0)</f>
        <v>400</v>
      </c>
      <c r="P39" s="19"/>
      <c r="Q39" s="23"/>
    </row>
    <row r="40" customFormat="false" ht="12.8" hidden="false" customHeight="false" outlineLevel="0" collapsed="false">
      <c r="A40" s="13" t="str">
        <f aca="false">LEFT(B40,7)</f>
        <v>2568713</v>
      </c>
      <c r="B40" s="0" t="s">
        <v>15780</v>
      </c>
      <c r="C40" s="22" t="str">
        <f aca="false">VLOOKUP(A40,bsia,3,0)</f>
        <v>421480 Rio do Sul</v>
      </c>
      <c r="D40" s="19" t="n">
        <f aca="false">VLOOKUP(A40,gera,3,0)</f>
        <v>22</v>
      </c>
      <c r="E40" s="19" t="n">
        <f aca="false">VLOOKUP(A40,gera,4,0)</f>
        <v>625.24</v>
      </c>
      <c r="F40" s="19"/>
      <c r="G40" s="23"/>
      <c r="H40" s="19" t="e">
        <f aca="false">VLOOKUP(B40,santaa,2,0)</f>
        <v>#N/A</v>
      </c>
      <c r="I40" s="19" t="e">
        <f aca="false">VLOOKUP(B40,santaa,3,0)</f>
        <v>#N/A</v>
      </c>
      <c r="J40" s="19" t="e">
        <f aca="false">VLOOKUP(B40,santab,2,0)</f>
        <v>#N/A</v>
      </c>
      <c r="K40" s="19" t="e">
        <f aca="false">VLOOKUP(B40,santab,3,0)</f>
        <v>#N/A</v>
      </c>
      <c r="L40" s="19" t="n">
        <f aca="false">VLOOKUP(B40,pac,10,0)</f>
        <v>22</v>
      </c>
      <c r="M40" s="19" t="n">
        <f aca="false">VLOOKUP(B40,paca,10,0)</f>
        <v>11000</v>
      </c>
      <c r="N40" s="19" t="n">
        <f aca="false">VLOOKUP(B40,pre,13,0)</f>
        <v>22</v>
      </c>
      <c r="O40" s="19" t="n">
        <f aca="false">VLOOKUP(B40,prea,13,0)</f>
        <v>8800</v>
      </c>
      <c r="P40" s="19"/>
      <c r="Q40" s="23"/>
    </row>
    <row r="41" customFormat="false" ht="12.8" hidden="false" customHeight="false" outlineLevel="0" collapsed="false">
      <c r="A41" s="13" t="str">
        <f aca="false">LEFT(B41,7)</f>
        <v>2641445</v>
      </c>
      <c r="B41" s="0" t="s">
        <v>18395</v>
      </c>
      <c r="C41" s="22" t="str">
        <f aca="false">VLOOKUP(A41,bsia,3,0)</f>
        <v>421480 Rio do Sul</v>
      </c>
      <c r="D41" s="19" t="n">
        <f aca="false">VLOOKUP(A41,gera,3,0)</f>
        <v>6</v>
      </c>
      <c r="E41" s="19" t="n">
        <f aca="false">VLOOKUP(A41,gera,4,0)</f>
        <v>1804.68</v>
      </c>
      <c r="F41" s="19"/>
      <c r="G41" s="23"/>
      <c r="H41" s="19" t="e">
        <f aca="false">VLOOKUP(B41,santaa,2,0)</f>
        <v>#N/A</v>
      </c>
      <c r="I41" s="19" t="e">
        <f aca="false">VLOOKUP(B41,santaa,3,0)</f>
        <v>#N/A</v>
      </c>
      <c r="J41" s="19" t="e">
        <f aca="false">VLOOKUP(B41,santab,2,0)</f>
        <v>#N/A</v>
      </c>
      <c r="K41" s="19" t="e">
        <f aca="false">VLOOKUP(B41,santab,3,0)</f>
        <v>#N/A</v>
      </c>
      <c r="L41" s="19" t="n">
        <f aca="false">VLOOKUP(B41,pac,10,0)</f>
        <v>6</v>
      </c>
      <c r="M41" s="19" t="n">
        <f aca="false">VLOOKUP(B41,paca,10,0)</f>
        <v>1800</v>
      </c>
      <c r="N41" s="19" t="n">
        <f aca="false">VLOOKUP(B41,pre,13,0)</f>
        <v>6</v>
      </c>
      <c r="O41" s="19" t="n">
        <f aca="false">VLOOKUP(B41,prea,13,0)</f>
        <v>1800</v>
      </c>
      <c r="P41" s="19"/>
      <c r="Q41" s="23"/>
    </row>
    <row r="42" customFormat="false" ht="12.8" hidden="false" customHeight="false" outlineLevel="0" collapsed="false">
      <c r="A42" s="13" t="str">
        <f aca="false">LEFT(B42,7)</f>
        <v>2647435</v>
      </c>
      <c r="B42" s="0" t="s">
        <v>583</v>
      </c>
      <c r="C42" s="22" t="str">
        <f aca="false">VLOOKUP(A42,bsia,3,0)</f>
        <v>420460 Criciúma</v>
      </c>
      <c r="D42" s="19" t="n">
        <f aca="false">VLOOKUP(A42,gera,3,0)</f>
        <v>1</v>
      </c>
      <c r="E42" s="19" t="n">
        <f aca="false">VLOOKUP(A42,gera,4,0)</f>
        <v>26.42</v>
      </c>
      <c r="F42" s="19"/>
      <c r="G42" s="23"/>
      <c r="H42" s="19" t="e">
        <f aca="false">VLOOKUP(B42,santaa,2,0)</f>
        <v>#N/A</v>
      </c>
      <c r="I42" s="19" t="e">
        <f aca="false">VLOOKUP(B42,santaa,3,0)</f>
        <v>#N/A</v>
      </c>
      <c r="J42" s="19" t="e">
        <f aca="false">VLOOKUP(B42,santab,2,0)</f>
        <v>#N/A</v>
      </c>
      <c r="K42" s="19" t="e">
        <f aca="false">VLOOKUP(B42,santab,3,0)</f>
        <v>#N/A</v>
      </c>
      <c r="L42" s="19" t="n">
        <f aca="false">VLOOKUP(B42,pac,10,0)</f>
        <v>1</v>
      </c>
      <c r="M42" s="19" t="n">
        <f aca="false">VLOOKUP(B42,paca,10,0)</f>
        <v>400</v>
      </c>
      <c r="N42" s="19" t="n">
        <f aca="false">VLOOKUP(B42,pre,13,0)</f>
        <v>1</v>
      </c>
      <c r="O42" s="19" t="n">
        <f aca="false">VLOOKUP(B42,prea,13,0)</f>
        <v>500</v>
      </c>
      <c r="P42" s="19"/>
      <c r="Q42" s="23"/>
    </row>
    <row r="43" customFormat="false" ht="12.8" hidden="false" customHeight="false" outlineLevel="0" collapsed="false">
      <c r="A43" s="13" t="str">
        <f aca="false">LEFT(B43,7)</f>
        <v>2758164</v>
      </c>
      <c r="B43" s="0" t="s">
        <v>590</v>
      </c>
      <c r="C43" s="22" t="str">
        <f aca="false">VLOOKUP(A43,bsia,3,0)</f>
        <v>420460 Criciúma</v>
      </c>
      <c r="D43" s="19" t="n">
        <f aca="false">VLOOKUP(A43,gera,3,0)</f>
        <v>45</v>
      </c>
      <c r="E43" s="19" t="n">
        <f aca="false">VLOOKUP(A43,gera,4,0)</f>
        <v>9820.86</v>
      </c>
      <c r="F43" s="19"/>
      <c r="G43" s="23"/>
      <c r="H43" s="19" t="e">
        <f aca="false">VLOOKUP(B43,santaa,2,0)</f>
        <v>#N/A</v>
      </c>
      <c r="I43" s="19" t="e">
        <f aca="false">VLOOKUP(B43,santaa,3,0)</f>
        <v>#N/A</v>
      </c>
      <c r="J43" s="19" t="e">
        <f aca="false">VLOOKUP(B43,santab,2,0)</f>
        <v>#N/A</v>
      </c>
      <c r="K43" s="19" t="e">
        <f aca="false">VLOOKUP(B43,santab,3,0)</f>
        <v>#N/A</v>
      </c>
      <c r="L43" s="19" t="n">
        <f aca="false">VLOOKUP(B43,pac,10,0)</f>
        <v>31</v>
      </c>
      <c r="M43" s="19" t="n">
        <f aca="false">VLOOKUP(B43,paca,10,0)</f>
        <v>15100</v>
      </c>
      <c r="N43" s="19" t="n">
        <f aca="false">VLOOKUP(B43,pre,13,0)</f>
        <v>45</v>
      </c>
      <c r="O43" s="19" t="n">
        <f aca="false">VLOOKUP(B43,prea,13,0)</f>
        <v>29400</v>
      </c>
      <c r="P43" s="19"/>
      <c r="Q43" s="23"/>
    </row>
    <row r="44" customFormat="false" ht="12.8" hidden="false" customHeight="false" outlineLevel="0" collapsed="false">
      <c r="A44" s="13" t="str">
        <f aca="false">LEFT(B44,7)</f>
        <v>2778831</v>
      </c>
      <c r="B44" s="0" t="s">
        <v>13092</v>
      </c>
      <c r="C44" s="22" t="str">
        <f aca="false">VLOOKUP(A44,bsia,3,0)</f>
        <v>421150 Nova Trento</v>
      </c>
      <c r="D44" s="19" t="n">
        <f aca="false">VLOOKUP(A44,gera,3,0)</f>
        <v>50</v>
      </c>
      <c r="E44" s="19" t="n">
        <f aca="false">VLOOKUP(A44,gera,4,0)</f>
        <v>38580</v>
      </c>
      <c r="F44" s="19"/>
      <c r="G44" s="23"/>
      <c r="H44" s="19" t="e">
        <f aca="false">VLOOKUP(B44,santaa,2,0)</f>
        <v>#N/A</v>
      </c>
      <c r="I44" s="19" t="e">
        <f aca="false">VLOOKUP(B44,santaa,3,0)</f>
        <v>#N/A</v>
      </c>
      <c r="J44" s="19" t="n">
        <f aca="false">VLOOKUP(B44,santab,2,0)</f>
        <v>50</v>
      </c>
      <c r="K44" s="19" t="n">
        <f aca="false">VLOOKUP(B44,santab,3,0)</f>
        <v>38580</v>
      </c>
      <c r="L44" s="19" t="n">
        <f aca="false">VLOOKUP(B44,pac,10,0)</f>
        <v>50</v>
      </c>
      <c r="M44" s="19" t="n">
        <f aca="false">VLOOKUP(B44,paca,10,0)</f>
        <v>7500</v>
      </c>
      <c r="N44" s="19" t="n">
        <f aca="false">VLOOKUP(B44,pre,13,0)</f>
        <v>50</v>
      </c>
      <c r="O44" s="19" t="n">
        <f aca="false">VLOOKUP(B44,prea,13,0)</f>
        <v>15000</v>
      </c>
      <c r="P44" s="19"/>
      <c r="Q44" s="23"/>
    </row>
    <row r="45" customFormat="false" ht="12.8" hidden="false" customHeight="false" outlineLevel="0" collapsed="false">
      <c r="A45" s="13" t="str">
        <f aca="false">LEFT(B45,7)</f>
        <v>3123251</v>
      </c>
      <c r="B45" s="0" t="s">
        <v>16397</v>
      </c>
      <c r="C45" s="22" t="str">
        <f aca="false">VLOOKUP(A45,bsia,3,0)</f>
        <v>420240 Blumenau</v>
      </c>
      <c r="D45" s="19" t="n">
        <f aca="false">VLOOKUP(A45,gera,3,0)</f>
        <v>94</v>
      </c>
      <c r="E45" s="19" t="n">
        <f aca="false">VLOOKUP(A45,gera,4,0)</f>
        <v>39408.79</v>
      </c>
      <c r="F45" s="19"/>
      <c r="G45" s="23"/>
      <c r="H45" s="19" t="n">
        <f aca="false">VLOOKUP(B45,santaa,2,0)</f>
        <v>10</v>
      </c>
      <c r="I45" s="19" t="n">
        <f aca="false">VLOOKUP(B45,santaa,3,0)</f>
        <v>6272.8</v>
      </c>
      <c r="J45" s="19" t="n">
        <f aca="false">VLOOKUP(B45,santab,2,0)</f>
        <v>71</v>
      </c>
      <c r="K45" s="19" t="n">
        <f aca="false">VLOOKUP(B45,santab,3,0)</f>
        <v>29744.58</v>
      </c>
      <c r="L45" s="19" t="n">
        <f aca="false">VLOOKUP(B45,pac,10,0)</f>
        <v>84</v>
      </c>
      <c r="M45" s="19" t="n">
        <f aca="false">VLOOKUP(B45,paca,10,0)</f>
        <v>12600</v>
      </c>
      <c r="N45" s="19" t="n">
        <f aca="false">VLOOKUP(B45,pre,13,0)</f>
        <v>94</v>
      </c>
      <c r="O45" s="19" t="n">
        <f aca="false">VLOOKUP(B45,prea,13,0)</f>
        <v>37745.6</v>
      </c>
      <c r="P45" s="19"/>
      <c r="Q45" s="23"/>
    </row>
    <row r="46" customFormat="false" ht="12.8" hidden="false" customHeight="false" outlineLevel="0" collapsed="false">
      <c r="A46" s="13" t="str">
        <f aca="false">LEFT(B46,7)</f>
        <v>3180948</v>
      </c>
      <c r="B46" s="0" t="s">
        <v>16427</v>
      </c>
      <c r="C46" s="22" t="str">
        <f aca="false">VLOOKUP(A46,bsia,3,0)</f>
        <v>420240 Blumenau</v>
      </c>
      <c r="D46" s="19" t="n">
        <f aca="false">VLOOKUP(A46,gera,3,0)</f>
        <v>20</v>
      </c>
      <c r="E46" s="19" t="n">
        <f aca="false">VLOOKUP(A46,gera,4,0)</f>
        <v>2255.4</v>
      </c>
      <c r="F46" s="19"/>
      <c r="G46" s="23"/>
      <c r="H46" s="19" t="e">
        <f aca="false">VLOOKUP(B46,santaa,2,0)</f>
        <v>#N/A</v>
      </c>
      <c r="I46" s="19" t="e">
        <f aca="false">VLOOKUP(B46,santaa,3,0)</f>
        <v>#N/A</v>
      </c>
      <c r="J46" s="19" t="n">
        <f aca="false">VLOOKUP(B46,santab,2,0)</f>
        <v>10</v>
      </c>
      <c r="K46" s="19" t="n">
        <f aca="false">VLOOKUP(B46,santab,3,0)</f>
        <v>1127.7</v>
      </c>
      <c r="L46" s="19" t="n">
        <f aca="false">VLOOKUP(B46,pac,10,0)</f>
        <v>20</v>
      </c>
      <c r="M46" s="19" t="n">
        <f aca="false">VLOOKUP(B46,paca,10,0)</f>
        <v>3000</v>
      </c>
      <c r="N46" s="19" t="n">
        <f aca="false">VLOOKUP(B46,pre,13,0)</f>
        <v>20</v>
      </c>
      <c r="O46" s="19" t="n">
        <f aca="false">VLOOKUP(B46,prea,13,0)</f>
        <v>6000</v>
      </c>
      <c r="P46" s="19"/>
      <c r="Q46" s="23"/>
    </row>
    <row r="47" customFormat="false" ht="12.8" hidden="false" customHeight="false" outlineLevel="0" collapsed="false">
      <c r="A47" s="13" t="str">
        <f aca="false">LEFT(B47,7)</f>
        <v>3181308</v>
      </c>
      <c r="B47" s="0" t="s">
        <v>16436</v>
      </c>
      <c r="C47" s="22" t="str">
        <f aca="false">VLOOKUP(A47,bsia,3,0)</f>
        <v>420240 Blumenau</v>
      </c>
      <c r="D47" s="19" t="n">
        <f aca="false">VLOOKUP(A47,gera,3,0)</f>
        <v>8</v>
      </c>
      <c r="E47" s="19" t="n">
        <f aca="false">VLOOKUP(A47,gera,4,0)</f>
        <v>4840.4</v>
      </c>
      <c r="F47" s="19"/>
      <c r="G47" s="23"/>
      <c r="H47" s="19" t="n">
        <f aca="false">VLOOKUP(B47,santaa,2,0)</f>
        <v>6</v>
      </c>
      <c r="I47" s="19" t="n">
        <f aca="false">VLOOKUP(B47,santaa,3,0)</f>
        <v>3763.68</v>
      </c>
      <c r="J47" s="19" t="n">
        <f aca="false">VLOOKUP(B47,santab,2,0)</f>
        <v>1</v>
      </c>
      <c r="K47" s="19" t="n">
        <f aca="false">VLOOKUP(B47,santab,3,0)</f>
        <v>449.44</v>
      </c>
      <c r="L47" s="19" t="n">
        <f aca="false">VLOOKUP(B47,pac,10,0)</f>
        <v>1</v>
      </c>
      <c r="M47" s="19" t="n">
        <f aca="false">VLOOKUP(B47,paca,10,0)</f>
        <v>150</v>
      </c>
      <c r="N47" s="19" t="n">
        <f aca="false">VLOOKUP(B47,pre,13,0)</f>
        <v>8</v>
      </c>
      <c r="O47" s="19" t="n">
        <f aca="false">VLOOKUP(B47,prea,13,0)</f>
        <v>9081.92</v>
      </c>
      <c r="P47" s="19"/>
      <c r="Q47" s="23"/>
    </row>
    <row r="48" customFormat="false" ht="12.8" hidden="false" customHeight="false" outlineLevel="0" collapsed="false">
      <c r="A48" s="13" t="str">
        <f aca="false">LEFT(B48,7)</f>
        <v>3321452</v>
      </c>
      <c r="B48" s="0" t="s">
        <v>11720</v>
      </c>
      <c r="C48" s="22" t="str">
        <f aca="false">VLOOKUP(A48,bsia,3,0)</f>
        <v>420540 Florianópolis</v>
      </c>
      <c r="D48" s="19" t="n">
        <f aca="false">VLOOKUP(A48,gera,3,0)</f>
        <v>21</v>
      </c>
      <c r="E48" s="19" t="n">
        <f aca="false">VLOOKUP(A48,gera,4,0)</f>
        <v>7075.12</v>
      </c>
      <c r="F48" s="19"/>
      <c r="G48" s="23"/>
      <c r="H48" s="19" t="e">
        <f aca="false">VLOOKUP(B48,santaa,2,0)</f>
        <v>#N/A</v>
      </c>
      <c r="I48" s="19" t="e">
        <f aca="false">VLOOKUP(B48,santaa,3,0)</f>
        <v>#N/A</v>
      </c>
      <c r="J48" s="19" t="n">
        <f aca="false">VLOOKUP(B48,santab,2,0)</f>
        <v>7</v>
      </c>
      <c r="K48" s="19" t="n">
        <f aca="false">VLOOKUP(B48,santab,3,0)</f>
        <v>1808.92</v>
      </c>
      <c r="L48" s="19" t="n">
        <f aca="false">VLOOKUP(B48,pac,10,0)</f>
        <v>21</v>
      </c>
      <c r="M48" s="19" t="n">
        <f aca="false">VLOOKUP(B48,paca,10,0)</f>
        <v>3150</v>
      </c>
      <c r="N48" s="19" t="n">
        <f aca="false">VLOOKUP(B48,pre,13,0)</f>
        <v>21</v>
      </c>
      <c r="O48" s="19" t="n">
        <f aca="false">VLOOKUP(B48,prea,13,0)</f>
        <v>6300</v>
      </c>
      <c r="P48" s="19"/>
      <c r="Q48" s="23"/>
    </row>
    <row r="49" customFormat="false" ht="12.8" hidden="false" customHeight="false" outlineLevel="0" collapsed="false">
      <c r="A49" s="13" t="str">
        <f aca="false">LEFT(B49,7)</f>
        <v>3590909</v>
      </c>
      <c r="B49" s="0" t="s">
        <v>18396</v>
      </c>
      <c r="C49" s="22" t="str">
        <f aca="false">VLOOKUP(A49,bsia,3,0)</f>
        <v>420930 Lages</v>
      </c>
      <c r="D49" s="19" t="n">
        <f aca="false">VLOOKUP(A49,gera,3,0)</f>
        <v>53</v>
      </c>
      <c r="E49" s="19" t="n">
        <f aca="false">VLOOKUP(A49,gera,4,0)</f>
        <v>5723.97</v>
      </c>
      <c r="H49" s="19" t="n">
        <f aca="false">VLOOKUP(B49,santaa,2,0)</f>
        <v>53</v>
      </c>
      <c r="I49" s="19" t="n">
        <f aca="false">VLOOKUP(B49,santaa,3,0)</f>
        <v>5723.97</v>
      </c>
      <c r="J49" s="19" t="e">
        <f aca="false">VLOOKUP(B49,santab,2,0)</f>
        <v>#N/A</v>
      </c>
      <c r="K49" s="19" t="e">
        <f aca="false">VLOOKUP(B49,santab,3,0)</f>
        <v>#N/A</v>
      </c>
      <c r="L49" s="19" t="n">
        <f aca="false">VLOOKUP(B49,pac,10,0)</f>
        <v>53</v>
      </c>
      <c r="M49" s="19" t="n">
        <f aca="false">VLOOKUP(B49,paca,10,0)</f>
        <v>7950</v>
      </c>
      <c r="N49" s="19" t="n">
        <f aca="false">VLOOKUP(B49,pre,13,0)</f>
        <v>53</v>
      </c>
      <c r="O49" s="19" t="n">
        <f aca="false">VLOOKUP(B49,prea,13,0)</f>
        <v>15900</v>
      </c>
      <c r="Q49" s="23"/>
    </row>
    <row r="50" customFormat="false" ht="12.8" hidden="false" customHeight="false" outlineLevel="0" collapsed="false">
      <c r="A50" s="13" t="str">
        <f aca="false">LEFT(B50,7)</f>
        <v>3600238</v>
      </c>
      <c r="B50" s="0" t="s">
        <v>628</v>
      </c>
      <c r="C50" s="22" t="str">
        <f aca="false">VLOOKUP(A50,bsia,3,0)</f>
        <v>420460 Criciúma</v>
      </c>
      <c r="D50" s="19" t="n">
        <f aca="false">VLOOKUP(A50,gera,3,0)</f>
        <v>1</v>
      </c>
      <c r="E50" s="19" t="n">
        <f aca="false">VLOOKUP(A50,gera,4,0)</f>
        <v>21.64</v>
      </c>
      <c r="H50" s="19" t="e">
        <f aca="false">VLOOKUP(B50,santaa,2,0)</f>
        <v>#N/A</v>
      </c>
      <c r="I50" s="19" t="e">
        <f aca="false">VLOOKUP(B50,santaa,3,0)</f>
        <v>#N/A</v>
      </c>
      <c r="J50" s="19" t="e">
        <f aca="false">VLOOKUP(B50,santab,2,0)</f>
        <v>#N/A</v>
      </c>
      <c r="K50" s="19" t="e">
        <f aca="false">VLOOKUP(B50,santab,3,0)</f>
        <v>#N/A</v>
      </c>
      <c r="L50" s="19" t="n">
        <f aca="false">VLOOKUP(B50,pac,10,0)</f>
        <v>1</v>
      </c>
      <c r="M50" s="19" t="n">
        <f aca="false">VLOOKUP(B50,paca,10,0)</f>
        <v>400</v>
      </c>
      <c r="N50" s="19" t="n">
        <f aca="false">VLOOKUP(B50,pre,13,0)</f>
        <v>1</v>
      </c>
      <c r="O50" s="19" t="n">
        <f aca="false">VLOOKUP(B50,prea,13,0)</f>
        <v>500</v>
      </c>
      <c r="Q50" s="23"/>
    </row>
    <row r="51" customFormat="false" ht="12.8" hidden="false" customHeight="false" outlineLevel="0" collapsed="false">
      <c r="A51" s="13" t="str">
        <f aca="false">LEFT(B51,7)</f>
        <v>3799352</v>
      </c>
      <c r="B51" s="0" t="s">
        <v>9897</v>
      </c>
      <c r="C51" s="22" t="str">
        <f aca="false">VLOOKUP(A51,bsia,3,0)</f>
        <v>420420 Chapecó</v>
      </c>
      <c r="D51" s="19" t="n">
        <f aca="false">VLOOKUP(A51,gera,3,0)</f>
        <v>54</v>
      </c>
      <c r="E51" s="19" t="n">
        <f aca="false">VLOOKUP(A51,gera,4,0)</f>
        <v>27805.17</v>
      </c>
      <c r="H51" s="19" t="n">
        <f aca="false">VLOOKUP(B51,santaa,2,0)</f>
        <v>12</v>
      </c>
      <c r="I51" s="19" t="n">
        <f aca="false">VLOOKUP(B51,santaa,3,0)</f>
        <v>1353.24</v>
      </c>
      <c r="J51" s="19" t="e">
        <f aca="false">VLOOKUP(B51,santab,2,0)</f>
        <v>#N/A</v>
      </c>
      <c r="K51" s="19" t="e">
        <f aca="false">VLOOKUP(B51,santab,3,0)</f>
        <v>#N/A</v>
      </c>
      <c r="L51" s="19" t="n">
        <f aca="false">VLOOKUP(B51,pac,10,0)</f>
        <v>54</v>
      </c>
      <c r="M51" s="19" t="n">
        <f aca="false">VLOOKUP(B51,paca,10,0)</f>
        <v>8100</v>
      </c>
      <c r="N51" s="19" t="n">
        <f aca="false">VLOOKUP(B51,pre,13,0)</f>
        <v>54</v>
      </c>
      <c r="O51" s="19" t="n">
        <f aca="false">VLOOKUP(B51,prea,13,0)</f>
        <v>16200</v>
      </c>
      <c r="Q51" s="23"/>
    </row>
    <row r="52" customFormat="false" ht="12.8" hidden="false" customHeight="false" outlineLevel="0" collapsed="false">
      <c r="A52" s="13" t="str">
        <f aca="false">LEFT(B52,7)</f>
        <v>5195756</v>
      </c>
      <c r="B52" s="0" t="s">
        <v>3854</v>
      </c>
      <c r="C52" s="22" t="str">
        <f aca="false">VLOOKUP(A52,bsia,3,0)</f>
        <v>420910 Joinville</v>
      </c>
      <c r="D52" s="19" t="n">
        <f aca="false">VLOOKUP(A52,gera,3,0)</f>
        <v>24</v>
      </c>
      <c r="E52" s="19" t="n">
        <f aca="false">VLOOKUP(A52,gera,4,0)</f>
        <v>6645.58</v>
      </c>
      <c r="H52" s="19" t="e">
        <f aca="false">VLOOKUP(B52,santaa,2,0)</f>
        <v>#N/A</v>
      </c>
      <c r="I52" s="19" t="e">
        <f aca="false">VLOOKUP(B52,santaa,3,0)</f>
        <v>#N/A</v>
      </c>
      <c r="J52" s="19" t="e">
        <f aca="false">VLOOKUP(B52,santab,2,0)</f>
        <v>#N/A</v>
      </c>
      <c r="K52" s="19" t="e">
        <f aca="false">VLOOKUP(B52,santab,3,0)</f>
        <v>#N/A</v>
      </c>
      <c r="L52" s="19" t="n">
        <f aca="false">VLOOKUP(B52,pac,10,0)</f>
        <v>24</v>
      </c>
      <c r="M52" s="19" t="n">
        <f aca="false">VLOOKUP(B52,paca,10,0)</f>
        <v>7600</v>
      </c>
      <c r="N52" s="19" t="n">
        <f aca="false">VLOOKUP(B52,pre,13,0)</f>
        <v>24</v>
      </c>
      <c r="O52" s="19" t="n">
        <f aca="false">VLOOKUP(B52,prea,13,0)</f>
        <v>7800</v>
      </c>
      <c r="Q52" s="23"/>
    </row>
    <row r="53" customFormat="false" ht="12.8" hidden="false" customHeight="false" outlineLevel="0" collapsed="false">
      <c r="A53" s="13" t="str">
        <f aca="false">LEFT(B53,7)</f>
        <v>5431212</v>
      </c>
      <c r="B53" s="0" t="s">
        <v>9960</v>
      </c>
      <c r="C53" s="22" t="str">
        <f aca="false">VLOOKUP(A53,bsia,3,0)</f>
        <v>420420 Chapecó</v>
      </c>
      <c r="D53" s="19" t="n">
        <f aca="false">VLOOKUP(A53,gera,3,0)</f>
        <v>6</v>
      </c>
      <c r="E53" s="19" t="n">
        <f aca="false">VLOOKUP(A53,gera,4,0)</f>
        <v>1814.82</v>
      </c>
      <c r="H53" s="19" t="e">
        <f aca="false">VLOOKUP(B53,santaa,2,0)</f>
        <v>#N/A</v>
      </c>
      <c r="I53" s="19" t="e">
        <f aca="false">VLOOKUP(B53,santaa,3,0)</f>
        <v>#N/A</v>
      </c>
      <c r="J53" s="19" t="e">
        <f aca="false">VLOOKUP(B53,santab,2,0)</f>
        <v>#N/A</v>
      </c>
      <c r="K53" s="19" t="e">
        <f aca="false">VLOOKUP(B53,santab,3,0)</f>
        <v>#N/A</v>
      </c>
      <c r="L53" s="19" t="n">
        <f aca="false">VLOOKUP(B53,pac,10,0)</f>
        <v>6</v>
      </c>
      <c r="M53" s="19" t="n">
        <f aca="false">VLOOKUP(B53,paca,10,0)</f>
        <v>900</v>
      </c>
      <c r="N53" s="19" t="n">
        <f aca="false">VLOOKUP(B53,pre,13,0)</f>
        <v>6</v>
      </c>
      <c r="O53" s="19" t="n">
        <f aca="false">VLOOKUP(B53,prea,13,0)</f>
        <v>1800</v>
      </c>
      <c r="Q53" s="23"/>
    </row>
    <row r="54" customFormat="false" ht="12.8" hidden="false" customHeight="false" outlineLevel="0" collapsed="false">
      <c r="A54" s="13" t="str">
        <f aca="false">LEFT(B54,7)</f>
        <v>5458471</v>
      </c>
      <c r="B54" s="0" t="s">
        <v>15902</v>
      </c>
      <c r="C54" s="22" t="str">
        <f aca="false">VLOOKUP(A54,bsia,3,0)</f>
        <v>421480 Rio do Sul</v>
      </c>
      <c r="D54" s="19" t="n">
        <f aca="false">VLOOKUP(A54,gera,3,0)</f>
        <v>27</v>
      </c>
      <c r="E54" s="19" t="n">
        <f aca="false">VLOOKUP(A54,gera,4,0)</f>
        <v>18900.24</v>
      </c>
      <c r="H54" s="19" t="e">
        <f aca="false">VLOOKUP(B54,santaa,2,0)</f>
        <v>#N/A</v>
      </c>
      <c r="I54" s="19" t="e">
        <f aca="false">VLOOKUP(B54,santaa,3,0)</f>
        <v>#N/A</v>
      </c>
      <c r="J54" s="19" t="n">
        <f aca="false">VLOOKUP(B54,santab,2,0)</f>
        <v>27</v>
      </c>
      <c r="K54" s="19" t="n">
        <f aca="false">VLOOKUP(B54,santab,3,0)</f>
        <v>18900.24</v>
      </c>
      <c r="L54" s="19" t="n">
        <f aca="false">VLOOKUP(B54,pac,10,0)</f>
        <v>27</v>
      </c>
      <c r="M54" s="19" t="n">
        <f aca="false">VLOOKUP(B54,paca,10,0)</f>
        <v>4050</v>
      </c>
      <c r="N54" s="19" t="n">
        <f aca="false">VLOOKUP(B54,pre,13,0)</f>
        <v>27</v>
      </c>
      <c r="O54" s="19" t="n">
        <f aca="false">VLOOKUP(B54,prea,13,0)</f>
        <v>8100</v>
      </c>
      <c r="Q54" s="23"/>
    </row>
    <row r="55" customFormat="false" ht="12.8" hidden="false" customHeight="false" outlineLevel="0" collapsed="false">
      <c r="A55" s="13" t="str">
        <f aca="false">LEFT(B55,7)</f>
        <v>6048692</v>
      </c>
      <c r="B55" s="0" t="s">
        <v>4049</v>
      </c>
      <c r="C55" s="22" t="str">
        <f aca="false">VLOOKUP(A55,bsia,3,0)</f>
        <v>420910 Joinville</v>
      </c>
      <c r="D55" s="19" t="n">
        <f aca="false">VLOOKUP(A55,gera,3,0)</f>
        <v>1</v>
      </c>
      <c r="E55" s="19" t="n">
        <f aca="false">VLOOKUP(A55,gera,4,0)</f>
        <v>28.42</v>
      </c>
      <c r="H55" s="19" t="e">
        <f aca="false">VLOOKUP(B55,santaa,2,0)</f>
        <v>#N/A</v>
      </c>
      <c r="I55" s="19" t="e">
        <f aca="false">VLOOKUP(B55,santaa,3,0)</f>
        <v>#N/A</v>
      </c>
      <c r="J55" s="19" t="e">
        <f aca="false">VLOOKUP(B55,santab,2,0)</f>
        <v>#N/A</v>
      </c>
      <c r="K55" s="19" t="e">
        <f aca="false">VLOOKUP(B55,santab,3,0)</f>
        <v>#N/A</v>
      </c>
      <c r="L55" s="19" t="n">
        <f aca="false">VLOOKUP(B55,pac,10,0)</f>
        <v>1</v>
      </c>
      <c r="M55" s="19" t="n">
        <f aca="false">VLOOKUP(B55,paca,10,0)</f>
        <v>500</v>
      </c>
      <c r="N55" s="19" t="n">
        <f aca="false">VLOOKUP(B55,pre,13,0)</f>
        <v>1</v>
      </c>
      <c r="O55" s="19" t="n">
        <f aca="false">VLOOKUP(B55,prea,13,0)</f>
        <v>400</v>
      </c>
      <c r="Q55" s="23"/>
    </row>
    <row r="56" customFormat="false" ht="12.8" hidden="false" customHeight="false" outlineLevel="0" collapsed="false">
      <c r="A56" s="13" t="str">
        <f aca="false">LEFT(B56,7)</f>
        <v>6292224</v>
      </c>
      <c r="B56" s="0" t="s">
        <v>12263</v>
      </c>
      <c r="C56" s="22" t="str">
        <f aca="false">VLOOKUP(A56,bsia,3,0)</f>
        <v>420540 Florianópolis</v>
      </c>
      <c r="D56" s="19" t="n">
        <f aca="false">VLOOKUP(A56,gera,3,0)</f>
        <v>95</v>
      </c>
      <c r="E56" s="19" t="n">
        <f aca="false">VLOOKUP(A56,gera,4,0)</f>
        <v>59722.47</v>
      </c>
      <c r="H56" s="19" t="n">
        <f aca="false">VLOOKUP(B56,santaa,2,0)</f>
        <v>31</v>
      </c>
      <c r="I56" s="19" t="n">
        <f aca="false">VLOOKUP(B56,santaa,3,0)</f>
        <v>25568.56</v>
      </c>
      <c r="J56" s="19" t="n">
        <f aca="false">VLOOKUP(B56,santab,2,0)</f>
        <v>40</v>
      </c>
      <c r="K56" s="19" t="n">
        <f aca="false">VLOOKUP(B56,santab,3,0)</f>
        <v>20960.37</v>
      </c>
      <c r="L56" s="19" t="n">
        <f aca="false">VLOOKUP(B56,pac,10,0)</f>
        <v>95</v>
      </c>
      <c r="M56" s="19" t="n">
        <f aca="false">VLOOKUP(B56,paca,10,0)</f>
        <v>14250</v>
      </c>
      <c r="N56" s="19" t="n">
        <f aca="false">VLOOKUP(B56,pre,13,0)</f>
        <v>95</v>
      </c>
      <c r="O56" s="19" t="n">
        <f aca="false">VLOOKUP(B56,prea,13,0)</f>
        <v>28500</v>
      </c>
      <c r="Q56" s="23"/>
    </row>
    <row r="57" customFormat="false" ht="12.8" hidden="false" customHeight="false" outlineLevel="0" collapsed="false">
      <c r="A57" s="13" t="str">
        <f aca="false">LEFT(B57,7)</f>
        <v>6567274</v>
      </c>
      <c r="B57" s="0" t="s">
        <v>799</v>
      </c>
      <c r="C57" s="22" t="str">
        <f aca="false">VLOOKUP(A57,bsia,3,0)</f>
        <v>420460 Criciúma</v>
      </c>
      <c r="D57" s="19" t="n">
        <f aca="false">VLOOKUP(A57,gera,3,0)</f>
        <v>122</v>
      </c>
      <c r="E57" s="19" t="n">
        <f aca="false">VLOOKUP(A57,gera,4,0)</f>
        <v>78981.6</v>
      </c>
      <c r="H57" s="19" t="n">
        <f aca="false">VLOOKUP(B57,santaa,2,0)</f>
        <v>23</v>
      </c>
      <c r="I57" s="19" t="n">
        <f aca="false">VLOOKUP(B57,santaa,3,0)</f>
        <v>16736.56</v>
      </c>
      <c r="J57" s="19" t="e">
        <f aca="false">VLOOKUP(B57,santab,2,0)</f>
        <v>#N/A</v>
      </c>
      <c r="K57" s="19" t="e">
        <f aca="false">VLOOKUP(B57,santab,3,0)</f>
        <v>#N/A</v>
      </c>
      <c r="L57" s="19" t="n">
        <f aca="false">VLOOKUP(B57,pac,10,0)</f>
        <v>17</v>
      </c>
      <c r="M57" s="19" t="n">
        <f aca="false">VLOOKUP(B57,paca,10,0)</f>
        <v>2550</v>
      </c>
      <c r="N57" s="19" t="n">
        <f aca="false">VLOOKUP(B57,pre,13,0)</f>
        <v>122</v>
      </c>
      <c r="O57" s="19" t="n">
        <f aca="false">VLOOKUP(B57,prea,13,0)</f>
        <v>136828.8</v>
      </c>
      <c r="Q57" s="23"/>
    </row>
    <row r="58" customFormat="false" ht="12.8" hidden="false" customHeight="false" outlineLevel="0" collapsed="false">
      <c r="A58" s="13" t="str">
        <f aca="false">LEFT(B58,7)</f>
        <v>6854729</v>
      </c>
      <c r="B58" s="0" t="s">
        <v>13831</v>
      </c>
      <c r="C58" s="22" t="str">
        <f aca="false">VLOOKUP(A58,bsia,3,0)</f>
        <v>420200 Balneário Camboriú</v>
      </c>
      <c r="D58" s="19" t="n">
        <f aca="false">VLOOKUP(A58,gera,3,0)</f>
        <v>25</v>
      </c>
      <c r="E58" s="19" t="n">
        <f aca="false">VLOOKUP(A58,gera,4,0)</f>
        <v>710.5</v>
      </c>
      <c r="H58" s="19" t="e">
        <f aca="false">VLOOKUP(B58,santaa,2,0)</f>
        <v>#N/A</v>
      </c>
      <c r="I58" s="19" t="e">
        <f aca="false">VLOOKUP(B58,santaa,3,0)</f>
        <v>#N/A</v>
      </c>
      <c r="J58" s="19" t="e">
        <f aca="false">VLOOKUP(B58,santab,2,0)</f>
        <v>#N/A</v>
      </c>
      <c r="K58" s="19" t="e">
        <f aca="false">VLOOKUP(B58,santab,3,0)</f>
        <v>#N/A</v>
      </c>
      <c r="L58" s="19" t="n">
        <f aca="false">VLOOKUP(B58,pac,10,0)</f>
        <v>25</v>
      </c>
      <c r="M58" s="19" t="n">
        <f aca="false">VLOOKUP(B58,paca,10,0)</f>
        <v>12500</v>
      </c>
      <c r="N58" s="19" t="n">
        <f aca="false">VLOOKUP(B58,pre,13,0)</f>
        <v>25</v>
      </c>
      <c r="O58" s="19" t="n">
        <f aca="false">VLOOKUP(B58,prea,13,0)</f>
        <v>10000</v>
      </c>
      <c r="Q58" s="23"/>
    </row>
    <row r="59" customFormat="false" ht="12.8" hidden="false" customHeight="false" outlineLevel="0" collapsed="false">
      <c r="A59" s="13" t="str">
        <f aca="false">LEFT(B59,7)</f>
        <v>7200625</v>
      </c>
      <c r="B59" s="0" t="s">
        <v>18397</v>
      </c>
      <c r="C59" s="22" t="str">
        <f aca="false">VLOOKUP(A59,bsia,3,0)</f>
        <v>420420 Chapecó</v>
      </c>
      <c r="D59" s="19" t="n">
        <f aca="false">VLOOKUP(A59,gera,3,0)</f>
        <v>2</v>
      </c>
      <c r="E59" s="19" t="n">
        <f aca="false">VLOOKUP(A59,gera,4,0)</f>
        <v>693.4</v>
      </c>
      <c r="H59" s="19" t="e">
        <f aca="false">VLOOKUP(B59,santaa,2,0)</f>
        <v>#N/A</v>
      </c>
      <c r="I59" s="19" t="e">
        <f aca="false">VLOOKUP(B59,santaa,3,0)</f>
        <v>#N/A</v>
      </c>
      <c r="J59" s="19" t="e">
        <f aca="false">VLOOKUP(B59,santab,2,0)</f>
        <v>#N/A</v>
      </c>
      <c r="K59" s="19" t="e">
        <f aca="false">VLOOKUP(B59,santab,3,0)</f>
        <v>#N/A</v>
      </c>
      <c r="L59" s="19" t="n">
        <f aca="false">VLOOKUP(B59,pac,10,0)</f>
        <v>2</v>
      </c>
      <c r="M59" s="19" t="n">
        <f aca="false">VLOOKUP(B59,paca,10,0)</f>
        <v>600</v>
      </c>
      <c r="N59" s="19" t="n">
        <f aca="false">VLOOKUP(B59,pre,13,0)</f>
        <v>2</v>
      </c>
      <c r="O59" s="19" t="n">
        <f aca="false">VLOOKUP(B59,prea,13,0)</f>
        <v>600</v>
      </c>
      <c r="Q59" s="23"/>
    </row>
    <row r="60" customFormat="false" ht="12.8" hidden="false" customHeight="false" outlineLevel="0" collapsed="false">
      <c r="A60" s="13" t="str">
        <f aca="false">LEFT(B60,7)</f>
        <v>7270143</v>
      </c>
      <c r="B60" s="0" t="s">
        <v>13735</v>
      </c>
      <c r="C60" s="22" t="str">
        <f aca="false">VLOOKUP(A60,bsia,3,0)</f>
        <v>421800 Tijucas</v>
      </c>
      <c r="D60" s="19" t="n">
        <f aca="false">VLOOKUP(A60,gera,3,0)</f>
        <v>1</v>
      </c>
      <c r="E60" s="19" t="n">
        <f aca="false">VLOOKUP(A60,gera,4,0)</f>
        <v>150</v>
      </c>
      <c r="H60" s="19" t="e">
        <f aca="false">VLOOKUP(B60,santaa,2,0)</f>
        <v>#N/A</v>
      </c>
      <c r="I60" s="19" t="e">
        <f aca="false">VLOOKUP(B60,santaa,3,0)</f>
        <v>#N/A</v>
      </c>
      <c r="J60" s="19" t="e">
        <f aca="false">VLOOKUP(B60,santab,2,0)</f>
        <v>#N/A</v>
      </c>
      <c r="K60" s="19" t="e">
        <f aca="false">VLOOKUP(B60,santab,3,0)</f>
        <v>#N/A</v>
      </c>
      <c r="L60" s="19" t="n">
        <f aca="false">VLOOKUP(B60,pac,10,0)</f>
        <v>1</v>
      </c>
      <c r="M60" s="19" t="n">
        <f aca="false">VLOOKUP(B60,paca,10,0)</f>
        <v>200</v>
      </c>
      <c r="N60" s="19" t="n">
        <f aca="false">VLOOKUP(B60,pre,13,0)</f>
        <v>1</v>
      </c>
      <c r="O60" s="19" t="n">
        <f aca="false">VLOOKUP(B60,prea,13,0)</f>
        <v>650</v>
      </c>
      <c r="Q60" s="23"/>
    </row>
    <row r="61" customFormat="false" ht="12.8" hidden="false" customHeight="false" outlineLevel="0" collapsed="false">
      <c r="A61" s="13" t="str">
        <f aca="false">LEFT(B61,7)</f>
        <v>7286082</v>
      </c>
      <c r="B61" s="0" t="s">
        <v>10141</v>
      </c>
      <c r="C61" s="22" t="str">
        <f aca="false">VLOOKUP(A61,bsia,3,0)</f>
        <v>420420 Chapecó</v>
      </c>
      <c r="D61" s="19" t="n">
        <f aca="false">VLOOKUP(A61,gera,3,0)</f>
        <v>42</v>
      </c>
      <c r="E61" s="19" t="n">
        <f aca="false">VLOOKUP(A61,gera,4,0)</f>
        <v>12632.76</v>
      </c>
      <c r="H61" s="19" t="e">
        <f aca="false">VLOOKUP(B61,santaa,2,0)</f>
        <v>#N/A</v>
      </c>
      <c r="I61" s="19" t="e">
        <f aca="false">VLOOKUP(B61,santaa,3,0)</f>
        <v>#N/A</v>
      </c>
      <c r="J61" s="19" t="e">
        <f aca="false">VLOOKUP(B61,santab,2,0)</f>
        <v>#N/A</v>
      </c>
      <c r="K61" s="19" t="e">
        <f aca="false">VLOOKUP(B61,santab,3,0)</f>
        <v>#N/A</v>
      </c>
      <c r="L61" s="19" t="n">
        <f aca="false">VLOOKUP(B61,pac,10,0)</f>
        <v>42</v>
      </c>
      <c r="M61" s="19" t="n">
        <f aca="false">VLOOKUP(B61,paca,10,0)</f>
        <v>12600</v>
      </c>
      <c r="N61" s="19" t="n">
        <f aca="false">VLOOKUP(B61,pre,13,0)</f>
        <v>42</v>
      </c>
      <c r="O61" s="19" t="n">
        <f aca="false">VLOOKUP(B61,prea,13,0)</f>
        <v>12600</v>
      </c>
      <c r="Q61" s="23"/>
    </row>
    <row r="62" customFormat="false" ht="12.8" hidden="false" customHeight="false" outlineLevel="0" collapsed="false">
      <c r="A62" s="13" t="str">
        <f aca="false">LEFT(B62,7)</f>
        <v>7486596</v>
      </c>
      <c r="B62" s="0" t="s">
        <v>11502</v>
      </c>
      <c r="C62" s="22" t="str">
        <f aca="false">VLOOKUP(A62,bsia,3,0)</f>
        <v>420230 Biguaçu</v>
      </c>
      <c r="D62" s="19" t="n">
        <f aca="false">VLOOKUP(A62,gera,3,0)</f>
        <v>75</v>
      </c>
      <c r="E62" s="19" t="n">
        <f aca="false">VLOOKUP(A62,gera,4,0)</f>
        <v>47041.14</v>
      </c>
      <c r="H62" s="19" t="n">
        <f aca="false">VLOOKUP(B62,santaa,2,0)</f>
        <v>1</v>
      </c>
      <c r="I62" s="19" t="n">
        <f aca="false">VLOOKUP(B62,santaa,3,0)</f>
        <v>771.6</v>
      </c>
      <c r="J62" s="19" t="e">
        <f aca="false">VLOOKUP(B62,santab,2,0)</f>
        <v>#N/A</v>
      </c>
      <c r="K62" s="19" t="e">
        <f aca="false">VLOOKUP(B62,santab,3,0)</f>
        <v>#N/A</v>
      </c>
      <c r="L62" s="19" t="n">
        <f aca="false">VLOOKUP(B62,pac,10,0)</f>
        <v>75</v>
      </c>
      <c r="M62" s="19" t="n">
        <f aca="false">VLOOKUP(B62,paca,10,0)</f>
        <v>14700</v>
      </c>
      <c r="N62" s="19" t="n">
        <f aca="false">VLOOKUP(B62,pre,13,0)</f>
        <v>75</v>
      </c>
      <c r="O62" s="19" t="n">
        <f aca="false">VLOOKUP(B62,prea,13,0)</f>
        <v>22500</v>
      </c>
      <c r="Q62" s="23"/>
    </row>
    <row r="63" customFormat="false" ht="12.8" hidden="false" customHeight="false" outlineLevel="0" collapsed="false">
      <c r="A63" s="13" t="str">
        <f aca="false">LEFT(B63,7)</f>
        <v>7725019</v>
      </c>
      <c r="B63" s="0" t="s">
        <v>17765</v>
      </c>
      <c r="C63" s="22" t="str">
        <f aca="false">VLOOKUP(A63,bsia,3,0)</f>
        <v>420590 Gaspar</v>
      </c>
      <c r="D63" s="19" t="n">
        <f aca="false">VLOOKUP(A63,gera,3,0)</f>
        <v>162</v>
      </c>
      <c r="E63" s="19" t="n">
        <f aca="false">VLOOKUP(A63,gera,4,0)</f>
        <v>58185.88</v>
      </c>
      <c r="H63" s="19" t="e">
        <f aca="false">VLOOKUP(B63,santaa,2,0)</f>
        <v>#N/A</v>
      </c>
      <c r="I63" s="19" t="e">
        <f aca="false">VLOOKUP(B63,santaa,3,0)</f>
        <v>#N/A</v>
      </c>
      <c r="J63" s="19" t="e">
        <f aca="false">VLOOKUP(B63,santab,2,0)</f>
        <v>#N/A</v>
      </c>
      <c r="K63" s="19" t="e">
        <f aca="false">VLOOKUP(B63,santab,3,0)</f>
        <v>#N/A</v>
      </c>
      <c r="L63" s="19" t="n">
        <f aca="false">VLOOKUP(B63,pac,10,0)</f>
        <v>162</v>
      </c>
      <c r="M63" s="19" t="n">
        <f aca="false">VLOOKUP(B63,paca,10,0)</f>
        <v>48600</v>
      </c>
      <c r="N63" s="19" t="n">
        <f aca="false">VLOOKUP(B63,pre,13,0)</f>
        <v>162</v>
      </c>
      <c r="O63" s="19" t="n">
        <f aca="false">VLOOKUP(B63,prea,13,0)</f>
        <v>48600</v>
      </c>
      <c r="Q63" s="23"/>
    </row>
    <row r="64" customFormat="false" ht="12.8" hidden="false" customHeight="false" outlineLevel="0" collapsed="false">
      <c r="A64" s="13" t="str">
        <f aca="false">LEFT(B64,7)</f>
        <v>7728557</v>
      </c>
      <c r="B64" s="0" t="s">
        <v>4301</v>
      </c>
      <c r="C64" s="22" t="str">
        <f aca="false">VLOOKUP(A64,bsia,3,0)</f>
        <v>420910 Joinville</v>
      </c>
      <c r="D64" s="19" t="n">
        <f aca="false">VLOOKUP(A64,gera,3,0)</f>
        <v>214</v>
      </c>
      <c r="E64" s="19" t="n">
        <f aca="false">VLOOKUP(A64,gera,4,0)</f>
        <v>87380.46</v>
      </c>
      <c r="H64" s="19" t="n">
        <f aca="false">VLOOKUP(B64,santaa,2,0)</f>
        <v>65</v>
      </c>
      <c r="I64" s="19" t="n">
        <f aca="false">VLOOKUP(B64,santaa,3,0)</f>
        <v>9306.54</v>
      </c>
      <c r="J64" s="19" t="n">
        <f aca="false">VLOOKUP(B64,santab,2,0)</f>
        <v>149</v>
      </c>
      <c r="K64" s="19" t="n">
        <f aca="false">VLOOKUP(B64,santab,3,0)</f>
        <v>78073.92</v>
      </c>
      <c r="L64" s="19" t="n">
        <f aca="false">VLOOKUP(B64,pac,10,0)</f>
        <v>214</v>
      </c>
      <c r="M64" s="19" t="n">
        <f aca="false">VLOOKUP(B64,paca,10,0)</f>
        <v>32100</v>
      </c>
      <c r="N64" s="19" t="n">
        <f aca="false">VLOOKUP(B64,pre,13,0)</f>
        <v>214</v>
      </c>
      <c r="O64" s="19" t="n">
        <f aca="false">VLOOKUP(B64,prea,13,0)</f>
        <v>64200</v>
      </c>
      <c r="Q64" s="23"/>
    </row>
    <row r="65" customFormat="false" ht="12.8" hidden="false" customHeight="false" outlineLevel="0" collapsed="false">
      <c r="A65" s="13" t="str">
        <f aca="false">LEFT(B65,7)</f>
        <v>7990774</v>
      </c>
      <c r="B65" s="0" t="s">
        <v>10233</v>
      </c>
      <c r="C65" s="22" t="str">
        <f aca="false">VLOOKUP(A65,bsia,3,0)</f>
        <v>420420 Chapecó</v>
      </c>
      <c r="D65" s="19" t="n">
        <f aca="false">VLOOKUP(A65,gera,3,0)</f>
        <v>55</v>
      </c>
      <c r="E65" s="19" t="n">
        <f aca="false">VLOOKUP(A65,gera,4,0)</f>
        <v>22621.5</v>
      </c>
      <c r="H65" s="19" t="n">
        <f aca="false">VLOOKUP(B65,santaa,2,0)</f>
        <v>16</v>
      </c>
      <c r="I65" s="19" t="n">
        <f aca="false">VLOOKUP(B65,santaa,3,0)</f>
        <v>1804.32</v>
      </c>
      <c r="J65" s="19" t="e">
        <f aca="false">VLOOKUP(B65,santab,2,0)</f>
        <v>#N/A</v>
      </c>
      <c r="K65" s="19" t="e">
        <f aca="false">VLOOKUP(B65,santab,3,0)</f>
        <v>#N/A</v>
      </c>
      <c r="L65" s="19" t="n">
        <f aca="false">VLOOKUP(B65,pac,10,0)</f>
        <v>55</v>
      </c>
      <c r="M65" s="19" t="n">
        <f aca="false">VLOOKUP(B65,paca,10,0)</f>
        <v>8250</v>
      </c>
      <c r="N65" s="19" t="n">
        <f aca="false">VLOOKUP(B65,pre,13,0)</f>
        <v>55</v>
      </c>
      <c r="O65" s="19" t="n">
        <f aca="false">VLOOKUP(B65,prea,13,0)</f>
        <v>16500</v>
      </c>
      <c r="Q65" s="23"/>
    </row>
    <row r="66" customFormat="false" ht="12.8" hidden="false" customHeight="false" outlineLevel="0" collapsed="false">
      <c r="A66" s="13" t="str">
        <f aca="false">LEFT(B66,7)</f>
        <v>8007527</v>
      </c>
      <c r="B66" s="0" t="s">
        <v>4403</v>
      </c>
      <c r="C66" s="22" t="str">
        <f aca="false">VLOOKUP(A66,bsia,3,0)</f>
        <v>420910 Joinville</v>
      </c>
      <c r="D66" s="19" t="n">
        <f aca="false">VLOOKUP(A66,gera,3,0)</f>
        <v>1</v>
      </c>
      <c r="E66" s="19" t="n">
        <f aca="false">VLOOKUP(A66,gera,4,0)</f>
        <v>26.42</v>
      </c>
      <c r="H66" s="19" t="e">
        <f aca="false">VLOOKUP(B66,santaa,2,0)</f>
        <v>#N/A</v>
      </c>
      <c r="I66" s="19" t="e">
        <f aca="false">VLOOKUP(B66,santaa,3,0)</f>
        <v>#N/A</v>
      </c>
      <c r="J66" s="19" t="e">
        <f aca="false">VLOOKUP(B66,santab,2,0)</f>
        <v>#N/A</v>
      </c>
      <c r="K66" s="19" t="e">
        <f aca="false">VLOOKUP(B66,santab,3,0)</f>
        <v>#N/A</v>
      </c>
      <c r="L66" s="19" t="n">
        <f aca="false">VLOOKUP(B66,pac,10,0)</f>
        <v>1</v>
      </c>
      <c r="M66" s="19" t="n">
        <f aca="false">VLOOKUP(B66,paca,10,0)</f>
        <v>400</v>
      </c>
      <c r="N66" s="19" t="n">
        <f aca="false">VLOOKUP(B66,pre,13,0)</f>
        <v>1</v>
      </c>
      <c r="O66" s="19" t="n">
        <f aca="false">VLOOKUP(B66,prea,13,0)</f>
        <v>500</v>
      </c>
      <c r="Q66" s="23"/>
    </row>
    <row r="67" customFormat="false" ht="12.8" hidden="false" customHeight="false" outlineLevel="0" collapsed="false">
      <c r="A67" s="13" t="str">
        <f aca="false">LEFT(B67,7)</f>
        <v>9047581</v>
      </c>
      <c r="B67" s="0" t="s">
        <v>18398</v>
      </c>
      <c r="C67" s="22" t="str">
        <f aca="false">VLOOKUP(A67,bsia,3,0)</f>
        <v>420420 Chapecó</v>
      </c>
      <c r="D67" s="19" t="n">
        <f aca="false">VLOOKUP(A67,gera,3,0)</f>
        <v>22</v>
      </c>
      <c r="E67" s="19" t="n">
        <f aca="false">VLOOKUP(A67,gera,4,0)</f>
        <v>16975.2</v>
      </c>
      <c r="H67" s="19" t="e">
        <f aca="false">VLOOKUP(B67,santaa,2,0)</f>
        <v>#N/A</v>
      </c>
      <c r="I67" s="19" t="e">
        <f aca="false">VLOOKUP(B67,santaa,3,0)</f>
        <v>#N/A</v>
      </c>
      <c r="J67" s="19" t="e">
        <f aca="false">VLOOKUP(B67,santab,2,0)</f>
        <v>#N/A</v>
      </c>
      <c r="K67" s="19" t="e">
        <f aca="false">VLOOKUP(B67,santab,3,0)</f>
        <v>#N/A</v>
      </c>
      <c r="L67" s="19" t="n">
        <f aca="false">VLOOKUP(B67,pac,10,0)</f>
        <v>22</v>
      </c>
      <c r="M67" s="19" t="n">
        <f aca="false">VLOOKUP(B67,paca,10,0)</f>
        <v>3300</v>
      </c>
      <c r="N67" s="19" t="n">
        <f aca="false">VLOOKUP(B67,pre,13,0)</f>
        <v>22</v>
      </c>
      <c r="O67" s="19" t="n">
        <f aca="false">VLOOKUP(B67,prea,13,0)</f>
        <v>6600</v>
      </c>
      <c r="Q67" s="23"/>
    </row>
    <row r="68" customFormat="false" ht="12.8" hidden="false" customHeight="false" outlineLevel="0" collapsed="false">
      <c r="A68" s="13" t="str">
        <f aca="false">LEFT(B68,7)</f>
        <v>9173234</v>
      </c>
      <c r="B68" s="0" t="s">
        <v>14717</v>
      </c>
      <c r="C68" s="22" t="str">
        <f aca="false">VLOOKUP(A68,bsia,3,0)</f>
        <v>420820 Itajaí</v>
      </c>
      <c r="D68" s="19" t="n">
        <f aca="false">VLOOKUP(A68,gera,3,0)</f>
        <v>78</v>
      </c>
      <c r="E68" s="19" t="n">
        <f aca="false">VLOOKUP(A68,gera,4,0)</f>
        <v>30624.36</v>
      </c>
      <c r="H68" s="19" t="e">
        <f aca="false">VLOOKUP(B68,santaa,2,0)</f>
        <v>#N/A</v>
      </c>
      <c r="I68" s="19" t="e">
        <f aca="false">VLOOKUP(B68,santaa,3,0)</f>
        <v>#N/A</v>
      </c>
      <c r="J68" s="19" t="e">
        <f aca="false">VLOOKUP(B68,santab,2,0)</f>
        <v>#N/A</v>
      </c>
      <c r="K68" s="19" t="e">
        <f aca="false">VLOOKUP(B68,santab,3,0)</f>
        <v>#N/A</v>
      </c>
      <c r="L68" s="19" t="n">
        <f aca="false">VLOOKUP(B68,pac,10,0)</f>
        <v>78</v>
      </c>
      <c r="M68" s="19" t="n">
        <f aca="false">VLOOKUP(B68,paca,10,0)</f>
        <v>23400</v>
      </c>
      <c r="N68" s="19" t="n">
        <f aca="false">VLOOKUP(B68,pre,13,0)</f>
        <v>78</v>
      </c>
      <c r="O68" s="19" t="n">
        <f aca="false">VLOOKUP(B68,prea,13,0)</f>
        <v>23400</v>
      </c>
      <c r="Q68" s="23"/>
    </row>
    <row r="69" customFormat="false" ht="12.8" hidden="false" customHeight="false" outlineLevel="0" collapsed="false">
      <c r="A69" s="13" t="str">
        <f aca="false">LEFT(B69,7)</f>
        <v>9173277</v>
      </c>
      <c r="B69" s="0" t="s">
        <v>12644</v>
      </c>
      <c r="C69" s="22" t="str">
        <f aca="false">VLOOKUP(A69,bsia,3,0)</f>
        <v>420540 Florianópolis</v>
      </c>
      <c r="D69" s="19" t="n">
        <f aca="false">VLOOKUP(A69,gera,3,0)</f>
        <v>5</v>
      </c>
      <c r="E69" s="19" t="n">
        <f aca="false">VLOOKUP(A69,gera,4,0)</f>
        <v>871.22</v>
      </c>
      <c r="H69" s="19" t="e">
        <f aca="false">VLOOKUP(B69,santaa,2,0)</f>
        <v>#N/A</v>
      </c>
      <c r="I69" s="19" t="e">
        <f aca="false">VLOOKUP(B69,santaa,3,0)</f>
        <v>#N/A</v>
      </c>
      <c r="J69" s="19" t="n">
        <f aca="false">VLOOKUP(B69,santab,2,0)</f>
        <v>5</v>
      </c>
      <c r="K69" s="19" t="n">
        <f aca="false">VLOOKUP(B69,santab,3,0)</f>
        <v>871.22</v>
      </c>
      <c r="L69" s="19" t="n">
        <f aca="false">VLOOKUP(B69,pac,10,0)</f>
        <v>5</v>
      </c>
      <c r="M69" s="19" t="n">
        <f aca="false">VLOOKUP(B69,paca,10,0)</f>
        <v>750</v>
      </c>
      <c r="N69" s="19" t="n">
        <f aca="false">VLOOKUP(B69,pre,13,0)</f>
        <v>5</v>
      </c>
      <c r="O69" s="19" t="n">
        <f aca="false">VLOOKUP(B69,prea,13,0)</f>
        <v>1500</v>
      </c>
      <c r="Q69" s="23"/>
    </row>
    <row r="70" customFormat="false" ht="12.8" hidden="false" customHeight="false" outlineLevel="0" collapsed="false">
      <c r="A70" s="13" t="str">
        <f aca="false">LEFT(B70,7)</f>
        <v>9175849</v>
      </c>
      <c r="B70" s="0" t="s">
        <v>18399</v>
      </c>
      <c r="C70" s="22" t="str">
        <f aca="false">VLOOKUP(A70,bsia,3,0)</f>
        <v>420910 Joinville</v>
      </c>
      <c r="D70" s="19" t="n">
        <f aca="false">VLOOKUP(A70,gera,3,0)</f>
        <v>170</v>
      </c>
      <c r="E70" s="19" t="n">
        <f aca="false">VLOOKUP(A70,gera,4,0)</f>
        <v>82486.2</v>
      </c>
      <c r="H70" s="19" t="n">
        <f aca="false">VLOOKUP(B70,santaa,2,0)</f>
        <v>100</v>
      </c>
      <c r="I70" s="19" t="n">
        <f aca="false">VLOOKUP(B70,santaa,3,0)</f>
        <v>55650.38</v>
      </c>
      <c r="J70" s="19" t="n">
        <f aca="false">VLOOKUP(B70,santab,2,0)</f>
        <v>70</v>
      </c>
      <c r="K70" s="19" t="n">
        <f aca="false">VLOOKUP(B70,santab,3,0)</f>
        <v>26835.82</v>
      </c>
      <c r="L70" s="19" t="n">
        <f aca="false">VLOOKUP(B70,pac,10,0)</f>
        <v>170</v>
      </c>
      <c r="M70" s="19" t="n">
        <f aca="false">VLOOKUP(B70,paca,10,0)</f>
        <v>25500</v>
      </c>
      <c r="N70" s="19" t="n">
        <f aca="false">VLOOKUP(B70,pre,13,0)</f>
        <v>170</v>
      </c>
      <c r="O70" s="19" t="n">
        <f aca="false">VLOOKUP(B70,prea,13,0)</f>
        <v>51000</v>
      </c>
      <c r="Q70" s="23"/>
    </row>
    <row r="71" customFormat="false" ht="12.8" hidden="false" customHeight="false" outlineLevel="0" collapsed="false">
      <c r="A71" s="13" t="str">
        <f aca="false">LEFT(B71,7)</f>
        <v>9359397</v>
      </c>
      <c r="B71" s="0" t="s">
        <v>18400</v>
      </c>
      <c r="C71" s="22" t="str">
        <f aca="false">VLOOKUP(A71,bsia,3,0)</f>
        <v>420910 Joinville</v>
      </c>
      <c r="D71" s="19" t="n">
        <f aca="false">VLOOKUP(A71,gera,3,0)</f>
        <v>145</v>
      </c>
      <c r="E71" s="19" t="n">
        <f aca="false">VLOOKUP(A71,gera,4,0)</f>
        <v>68399.22</v>
      </c>
      <c r="H71" s="19" t="n">
        <f aca="false">VLOOKUP(B71,santaa,2,0)</f>
        <v>117</v>
      </c>
      <c r="I71" s="19" t="n">
        <f aca="false">VLOOKUP(B71,santaa,3,0)</f>
        <v>63924</v>
      </c>
      <c r="J71" s="19" t="n">
        <f aca="false">VLOOKUP(B71,santab,2,0)</f>
        <v>26</v>
      </c>
      <c r="K71" s="19" t="n">
        <f aca="false">VLOOKUP(B71,santab,3,0)</f>
        <v>2932.02</v>
      </c>
      <c r="L71" s="19" t="n">
        <f aca="false">VLOOKUP(B71,pac,10,0)</f>
        <v>145</v>
      </c>
      <c r="M71" s="19" t="n">
        <f aca="false">VLOOKUP(B71,paca,10,0)</f>
        <v>21750</v>
      </c>
      <c r="N71" s="19" t="n">
        <f aca="false">VLOOKUP(B71,pre,13,0)</f>
        <v>145</v>
      </c>
      <c r="O71" s="19" t="n">
        <f aca="false">VLOOKUP(B71,prea,13,0)</f>
        <v>43500</v>
      </c>
      <c r="Q71" s="23"/>
    </row>
    <row r="72" customFormat="false" ht="12.8" hidden="false" customHeight="false" outlineLevel="0" collapsed="false">
      <c r="A72" s="13" t="str">
        <f aca="false">LEFT(B72,7)</f>
        <v>9712038</v>
      </c>
      <c r="B72" s="0" t="s">
        <v>18401</v>
      </c>
      <c r="C72" s="22" t="str">
        <f aca="false">VLOOKUP(A72,bsia,3,0)</f>
        <v>420460 Criciúma</v>
      </c>
      <c r="D72" s="19" t="n">
        <f aca="false">VLOOKUP(A72,gera,3,0)</f>
        <v>316</v>
      </c>
      <c r="E72" s="19" t="n">
        <f aca="false">VLOOKUP(A72,gera,4,0)</f>
        <v>185158.97</v>
      </c>
      <c r="H72" s="19" t="e">
        <f aca="false">VLOOKUP(B72,santaa,2,0)</f>
        <v>#N/A</v>
      </c>
      <c r="I72" s="19" t="e">
        <f aca="false">VLOOKUP(B72,santaa,3,0)</f>
        <v>#N/A</v>
      </c>
      <c r="J72" s="19" t="e">
        <f aca="false">VLOOKUP(B72,santab,2,0)</f>
        <v>#N/A</v>
      </c>
      <c r="K72" s="19" t="e">
        <f aca="false">VLOOKUP(B72,santab,3,0)</f>
        <v>#N/A</v>
      </c>
      <c r="L72" s="19" t="n">
        <f aca="false">VLOOKUP(B72,pac,10,0)</f>
        <v>146</v>
      </c>
      <c r="M72" s="19" t="n">
        <f aca="false">VLOOKUP(B72,paca,10,0)</f>
        <v>21900</v>
      </c>
      <c r="N72" s="19" t="n">
        <f aca="false">VLOOKUP(B72,pre,13,0)</f>
        <v>316</v>
      </c>
      <c r="O72" s="19" t="n">
        <f aca="false">VLOOKUP(B72,prea,13,0)</f>
        <v>257075.2</v>
      </c>
      <c r="Q72" s="23"/>
    </row>
    <row r="73" customFormat="false" ht="12.8" hidden="false" customHeight="false" outlineLevel="0" collapsed="false">
      <c r="A73" s="13" t="str">
        <f aca="false">LEFT(B73,7)</f>
        <v/>
      </c>
    </row>
  </sheetData>
  <mergeCells count="8">
    <mergeCell ref="B6:Q6"/>
    <mergeCell ref="D7:E7"/>
    <mergeCell ref="F7:G7"/>
    <mergeCell ref="H7:I7"/>
    <mergeCell ref="J7:K7"/>
    <mergeCell ref="L7:M7"/>
    <mergeCell ref="N7:O7"/>
    <mergeCell ref="P7:Q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Q7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8" activeCellId="0" sqref="B8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5.68"/>
    <col collapsed="false" customWidth="true" hidden="false" outlineLevel="0" max="8" min="8" style="0" width="8.87"/>
    <col collapsed="false" customWidth="true" hidden="false" outlineLevel="0" max="9" min="9" style="11" width="14.14"/>
    <col collapsed="false" customWidth="true" hidden="false" outlineLevel="0" max="10" min="10" style="0" width="10.43"/>
    <col collapsed="false" customWidth="true" hidden="false" outlineLevel="0" max="11" min="11" style="11" width="16.14"/>
    <col collapsed="false" customWidth="true" hidden="false" outlineLevel="0" max="12" min="12" style="0" width="6.88"/>
    <col collapsed="false" customWidth="true" hidden="false" outlineLevel="0" max="13" min="13" style="11" width="22.38"/>
    <col collapsed="false" customWidth="true" hidden="false" outlineLevel="0" max="14" min="14" style="0" width="6.88"/>
    <col collapsed="false" customWidth="true" hidden="false" outlineLevel="0" max="15" min="15" style="11" width="18"/>
    <col collapsed="false" customWidth="true" hidden="false" outlineLevel="0" max="16" min="16" style="0" width="6.88"/>
    <col collapsed="false" customWidth="true" hidden="false" outlineLevel="0" max="17" min="17" style="0" width="18"/>
  </cols>
  <sheetData>
    <row r="1" customFormat="false" ht="12.8" hidden="false" customHeight="false" outlineLevel="0" collapsed="false">
      <c r="B1" s="14" t="s">
        <v>18420</v>
      </c>
      <c r="D1" s="15"/>
      <c r="E1" s="16"/>
      <c r="F1" s="15"/>
      <c r="G1" s="16"/>
      <c r="H1" s="15"/>
      <c r="I1" s="16"/>
      <c r="J1" s="24"/>
      <c r="K1" s="16"/>
      <c r="L1" s="17"/>
      <c r="M1" s="16"/>
      <c r="N1" s="17"/>
      <c r="O1" s="16"/>
      <c r="P1" s="17"/>
    </row>
    <row r="2" customFormat="false" ht="12.8" hidden="false" customHeight="false" outlineLevel="0" collapsed="false">
      <c r="B2" s="14" t="s">
        <v>18421</v>
      </c>
      <c r="D2" s="15"/>
      <c r="E2" s="16"/>
      <c r="F2" s="15"/>
      <c r="G2" s="16"/>
      <c r="H2" s="15"/>
      <c r="I2" s="16"/>
      <c r="J2" s="24"/>
      <c r="K2" s="16"/>
      <c r="L2" s="17"/>
      <c r="M2" s="16"/>
      <c r="N2" s="17"/>
      <c r="O2" s="16"/>
      <c r="P2" s="17"/>
    </row>
    <row r="3" customFormat="false" ht="12.8" hidden="false" customHeight="false" outlineLevel="0" collapsed="false">
      <c r="B3" s="14" t="s">
        <v>18422</v>
      </c>
      <c r="D3" s="15"/>
      <c r="E3" s="16"/>
      <c r="F3" s="15"/>
      <c r="G3" s="16"/>
      <c r="H3" s="15"/>
      <c r="I3" s="16"/>
      <c r="J3" s="24"/>
      <c r="K3" s="16"/>
      <c r="L3" s="17"/>
      <c r="M3" s="16"/>
      <c r="N3" s="17"/>
      <c r="O3" s="16"/>
      <c r="P3" s="17"/>
    </row>
    <row r="4" customFormat="false" ht="12.8" hidden="false" customHeight="false" outlineLevel="0" collapsed="false">
      <c r="B4" s="14" t="s">
        <v>18423</v>
      </c>
      <c r="D4" s="15"/>
      <c r="E4" s="16"/>
      <c r="F4" s="15"/>
      <c r="G4" s="16"/>
      <c r="H4" s="15"/>
      <c r="I4" s="16"/>
      <c r="J4" s="24"/>
      <c r="K4" s="16"/>
      <c r="L4" s="17"/>
      <c r="M4" s="16"/>
      <c r="N4" s="17"/>
      <c r="O4" s="16"/>
      <c r="P4" s="17"/>
    </row>
    <row r="5" customFormat="false" ht="12.8" hidden="false" customHeight="false" outlineLevel="0" collapsed="false">
      <c r="B5" s="14"/>
      <c r="D5" s="15"/>
      <c r="E5" s="16"/>
      <c r="F5" s="15"/>
      <c r="G5" s="16"/>
      <c r="H5" s="15"/>
      <c r="I5" s="16"/>
      <c r="J5" s="24"/>
      <c r="K5" s="16"/>
      <c r="L5" s="17"/>
      <c r="M5" s="16"/>
      <c r="N5" s="17"/>
      <c r="O5" s="16"/>
      <c r="P5" s="17"/>
    </row>
    <row r="6" customFormat="false" ht="12.8" hidden="false" customHeight="false" outlineLevel="0" collapsed="false">
      <c r="B6" s="18" t="s">
        <v>18435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customFormat="false" ht="12.8" hidden="false" customHeight="false" outlineLevel="0" collapsed="false">
      <c r="B7" s="19"/>
      <c r="C7" s="19"/>
      <c r="D7" s="18" t="s">
        <v>18425</v>
      </c>
      <c r="E7" s="18"/>
      <c r="F7" s="18" t="s">
        <v>18426</v>
      </c>
      <c r="G7" s="18"/>
      <c r="H7" s="18" t="s">
        <v>18436</v>
      </c>
      <c r="I7" s="18"/>
      <c r="J7" s="18" t="s">
        <v>18436</v>
      </c>
      <c r="K7" s="18"/>
      <c r="L7" s="25" t="s">
        <v>18429</v>
      </c>
      <c r="M7" s="25"/>
      <c r="N7" s="25" t="s">
        <v>18430</v>
      </c>
      <c r="O7" s="25"/>
      <c r="P7" s="20" t="s">
        <v>18402</v>
      </c>
      <c r="Q7" s="20"/>
    </row>
    <row r="8" customFormat="false" ht="12.8" hidden="false" customHeight="false" outlineLevel="0" collapsed="false">
      <c r="B8" s="20" t="s">
        <v>18387</v>
      </c>
      <c r="C8" s="20" t="s">
        <v>18431</v>
      </c>
      <c r="D8" s="20" t="s">
        <v>18432</v>
      </c>
      <c r="E8" s="21" t="s">
        <v>18433</v>
      </c>
      <c r="F8" s="20" t="s">
        <v>18432</v>
      </c>
      <c r="G8" s="21" t="s">
        <v>18433</v>
      </c>
      <c r="H8" s="20" t="s">
        <v>18432</v>
      </c>
      <c r="I8" s="21" t="s">
        <v>18433</v>
      </c>
      <c r="J8" s="20" t="s">
        <v>18432</v>
      </c>
      <c r="K8" s="21" t="s">
        <v>18433</v>
      </c>
      <c r="L8" s="25" t="s">
        <v>18434</v>
      </c>
      <c r="M8" s="26" t="s">
        <v>18433</v>
      </c>
      <c r="N8" s="25" t="s">
        <v>18434</v>
      </c>
      <c r="O8" s="26" t="s">
        <v>18433</v>
      </c>
      <c r="P8" s="20" t="s">
        <v>18434</v>
      </c>
      <c r="Q8" s="21" t="s">
        <v>18433</v>
      </c>
    </row>
    <row r="9" customFormat="false" ht="12.8" hidden="false" customHeight="false" outlineLevel="0" collapsed="false">
      <c r="B9" s="19" t="s">
        <v>13764</v>
      </c>
      <c r="C9" s="19" t="s">
        <v>13761</v>
      </c>
      <c r="D9" s="19" t="n">
        <v>23</v>
      </c>
      <c r="E9" s="23" t="n">
        <v>6917.94</v>
      </c>
      <c r="F9" s="19" t="n">
        <f aca="false">D9-H9</f>
        <v>23</v>
      </c>
      <c r="G9" s="23" t="n">
        <f aca="false">E9-I9</f>
        <v>6917.94</v>
      </c>
      <c r="H9" s="19" t="n">
        <v>0</v>
      </c>
      <c r="I9" s="23" t="n">
        <v>0</v>
      </c>
      <c r="J9" s="22" t="n">
        <v>0</v>
      </c>
      <c r="K9" s="23" t="n">
        <v>0</v>
      </c>
      <c r="L9" s="27" t="n">
        <v>23</v>
      </c>
      <c r="M9" s="28" t="n">
        <v>6900</v>
      </c>
      <c r="N9" s="27" t="n">
        <v>23</v>
      </c>
      <c r="O9" s="28" t="n">
        <v>6900</v>
      </c>
      <c r="P9" s="19" t="n">
        <f aca="false">N9</f>
        <v>23</v>
      </c>
      <c r="Q9" s="23" t="n">
        <f aca="false">M9+O9</f>
        <v>13800</v>
      </c>
    </row>
    <row r="10" customFormat="false" ht="12.8" hidden="false" customHeight="false" outlineLevel="0" collapsed="false">
      <c r="B10" s="19" t="s">
        <v>13831</v>
      </c>
      <c r="C10" s="19" t="s">
        <v>13761</v>
      </c>
      <c r="D10" s="19" t="n">
        <v>25</v>
      </c>
      <c r="E10" s="23" t="n">
        <v>710.5</v>
      </c>
      <c r="F10" s="19" t="n">
        <f aca="false">D10-H10</f>
        <v>25</v>
      </c>
      <c r="G10" s="23" t="n">
        <f aca="false">E10-I10</f>
        <v>710.5</v>
      </c>
      <c r="H10" s="19" t="n">
        <v>0</v>
      </c>
      <c r="I10" s="23" t="n">
        <v>0</v>
      </c>
      <c r="J10" s="22" t="n">
        <v>0</v>
      </c>
      <c r="K10" s="23" t="n">
        <v>0</v>
      </c>
      <c r="L10" s="27" t="n">
        <v>25</v>
      </c>
      <c r="M10" s="28" t="n">
        <v>12500</v>
      </c>
      <c r="N10" s="27" t="n">
        <v>25</v>
      </c>
      <c r="O10" s="28" t="n">
        <v>10000</v>
      </c>
      <c r="P10" s="19" t="n">
        <f aca="false">N10</f>
        <v>25</v>
      </c>
      <c r="Q10" s="23" t="n">
        <f aca="false">M10+O10</f>
        <v>22500</v>
      </c>
    </row>
    <row r="11" customFormat="false" ht="12.8" hidden="false" customHeight="false" outlineLevel="0" collapsed="false">
      <c r="B11" s="19" t="s">
        <v>11502</v>
      </c>
      <c r="C11" s="19" t="s">
        <v>11458</v>
      </c>
      <c r="D11" s="19" t="n">
        <v>75</v>
      </c>
      <c r="E11" s="23" t="n">
        <v>47041.14</v>
      </c>
      <c r="F11" s="19" t="n">
        <f aca="false">D11-H11</f>
        <v>74</v>
      </c>
      <c r="G11" s="23" t="n">
        <f aca="false">E11-I11</f>
        <v>46269.54</v>
      </c>
      <c r="H11" s="19" t="n">
        <v>1</v>
      </c>
      <c r="I11" s="23" t="n">
        <v>771.6</v>
      </c>
      <c r="J11" s="22" t="n">
        <v>0</v>
      </c>
      <c r="K11" s="23" t="n">
        <v>0</v>
      </c>
      <c r="L11" s="27" t="n">
        <v>75</v>
      </c>
      <c r="M11" s="28" t="n">
        <v>14700</v>
      </c>
      <c r="N11" s="27" t="n">
        <v>75</v>
      </c>
      <c r="O11" s="28" t="n">
        <v>22500</v>
      </c>
      <c r="P11" s="19" t="n">
        <f aca="false">N11</f>
        <v>75</v>
      </c>
      <c r="Q11" s="23" t="n">
        <f aca="false">M11+O11</f>
        <v>37200</v>
      </c>
    </row>
    <row r="12" customFormat="false" ht="12.8" hidden="false" customHeight="false" outlineLevel="0" collapsed="false">
      <c r="B12" s="19" t="s">
        <v>16351</v>
      </c>
      <c r="C12" s="19" t="s">
        <v>16286</v>
      </c>
      <c r="D12" s="19" t="n">
        <v>32</v>
      </c>
      <c r="E12" s="23" t="n">
        <v>24223.32</v>
      </c>
      <c r="F12" s="19" t="n">
        <f aca="false">D12-H12</f>
        <v>32</v>
      </c>
      <c r="G12" s="23" t="n">
        <f aca="false">E12-I12</f>
        <v>24223.32</v>
      </c>
      <c r="H12" s="19" t="n">
        <v>0</v>
      </c>
      <c r="I12" s="23" t="n">
        <v>0</v>
      </c>
      <c r="J12" s="22" t="n">
        <v>18</v>
      </c>
      <c r="K12" s="23" t="n">
        <v>15669.12</v>
      </c>
      <c r="L12" s="27" t="n">
        <v>32</v>
      </c>
      <c r="M12" s="28" t="n">
        <v>4800</v>
      </c>
      <c r="N12" s="27" t="n">
        <v>32</v>
      </c>
      <c r="O12" s="28" t="n">
        <v>9600</v>
      </c>
      <c r="P12" s="19" t="n">
        <f aca="false">N12</f>
        <v>32</v>
      </c>
      <c r="Q12" s="23" t="n">
        <f aca="false">M12+O12</f>
        <v>14400</v>
      </c>
    </row>
    <row r="13" customFormat="false" ht="12.8" hidden="false" customHeight="false" outlineLevel="0" collapsed="false">
      <c r="B13" s="19" t="s">
        <v>16377</v>
      </c>
      <c r="C13" s="19" t="s">
        <v>16286</v>
      </c>
      <c r="D13" s="19" t="n">
        <v>1</v>
      </c>
      <c r="E13" s="23" t="n">
        <v>28.42</v>
      </c>
      <c r="F13" s="19" t="n">
        <f aca="false">D13-H13</f>
        <v>1</v>
      </c>
      <c r="G13" s="23" t="n">
        <f aca="false">E13-I13</f>
        <v>28.42</v>
      </c>
      <c r="H13" s="19" t="n">
        <v>0</v>
      </c>
      <c r="I13" s="23" t="n">
        <v>0</v>
      </c>
      <c r="J13" s="22" t="n">
        <v>0</v>
      </c>
      <c r="K13" s="23" t="n">
        <v>0</v>
      </c>
      <c r="L13" s="27" t="n">
        <v>1</v>
      </c>
      <c r="M13" s="28" t="n">
        <v>500</v>
      </c>
      <c r="N13" s="27" t="n">
        <v>1</v>
      </c>
      <c r="O13" s="28" t="n">
        <v>400</v>
      </c>
      <c r="P13" s="19" t="n">
        <f aca="false">N13</f>
        <v>1</v>
      </c>
      <c r="Q13" s="23" t="n">
        <f aca="false">M13+O13</f>
        <v>900</v>
      </c>
    </row>
    <row r="14" customFormat="false" ht="12.8" hidden="false" customHeight="false" outlineLevel="0" collapsed="false">
      <c r="B14" s="19" t="s">
        <v>16397</v>
      </c>
      <c r="C14" s="19" t="s">
        <v>16286</v>
      </c>
      <c r="D14" s="19" t="n">
        <v>94</v>
      </c>
      <c r="E14" s="23" t="n">
        <v>39408.79</v>
      </c>
      <c r="F14" s="19" t="n">
        <f aca="false">D14-H14</f>
        <v>84</v>
      </c>
      <c r="G14" s="23" t="n">
        <f aca="false">E14-I14</f>
        <v>33135.99</v>
      </c>
      <c r="H14" s="19" t="n">
        <v>10</v>
      </c>
      <c r="I14" s="23" t="n">
        <v>6272.8</v>
      </c>
      <c r="J14" s="22" t="n">
        <v>71</v>
      </c>
      <c r="K14" s="23" t="n">
        <v>29744.58</v>
      </c>
      <c r="L14" s="27" t="n">
        <v>84</v>
      </c>
      <c r="M14" s="28" t="n">
        <v>12600</v>
      </c>
      <c r="N14" s="27" t="n">
        <v>94</v>
      </c>
      <c r="O14" s="28" t="n">
        <v>37745.6</v>
      </c>
      <c r="P14" s="19" t="n">
        <f aca="false">N14</f>
        <v>94</v>
      </c>
      <c r="Q14" s="23" t="n">
        <f aca="false">M14+O14</f>
        <v>50345.6</v>
      </c>
    </row>
    <row r="15" customFormat="false" ht="12.8" hidden="false" customHeight="false" outlineLevel="0" collapsed="false">
      <c r="B15" s="19" t="s">
        <v>16427</v>
      </c>
      <c r="C15" s="19" t="s">
        <v>16286</v>
      </c>
      <c r="D15" s="19" t="n">
        <v>20</v>
      </c>
      <c r="E15" s="23" t="n">
        <v>2255.4</v>
      </c>
      <c r="F15" s="19" t="n">
        <f aca="false">D15-H15</f>
        <v>20</v>
      </c>
      <c r="G15" s="23" t="n">
        <f aca="false">E15-I15</f>
        <v>2255.4</v>
      </c>
      <c r="H15" s="19" t="n">
        <v>0</v>
      </c>
      <c r="I15" s="23" t="n">
        <v>0</v>
      </c>
      <c r="J15" s="22" t="n">
        <v>10</v>
      </c>
      <c r="K15" s="23" t="n">
        <v>1127.7</v>
      </c>
      <c r="L15" s="27" t="n">
        <v>20</v>
      </c>
      <c r="M15" s="28" t="n">
        <v>3000</v>
      </c>
      <c r="N15" s="27" t="n">
        <v>20</v>
      </c>
      <c r="O15" s="28" t="n">
        <v>6000</v>
      </c>
      <c r="P15" s="19" t="n">
        <f aca="false">N15</f>
        <v>20</v>
      </c>
      <c r="Q15" s="23" t="n">
        <f aca="false">M15+O15</f>
        <v>9000</v>
      </c>
    </row>
    <row r="16" customFormat="false" ht="12.8" hidden="false" customHeight="false" outlineLevel="0" collapsed="false">
      <c r="B16" s="19" t="s">
        <v>16436</v>
      </c>
      <c r="C16" s="19" t="s">
        <v>16286</v>
      </c>
      <c r="D16" s="19" t="n">
        <v>8</v>
      </c>
      <c r="E16" s="23" t="n">
        <v>4840.4</v>
      </c>
      <c r="F16" s="19" t="n">
        <f aca="false">D16-H16</f>
        <v>2</v>
      </c>
      <c r="G16" s="23" t="n">
        <f aca="false">E16-I16</f>
        <v>1076.72</v>
      </c>
      <c r="H16" s="19" t="n">
        <v>6</v>
      </c>
      <c r="I16" s="23" t="n">
        <v>3763.68</v>
      </c>
      <c r="J16" s="22" t="n">
        <v>1</v>
      </c>
      <c r="K16" s="23" t="n">
        <v>449.44</v>
      </c>
      <c r="L16" s="27" t="n">
        <v>1</v>
      </c>
      <c r="M16" s="28" t="n">
        <v>150</v>
      </c>
      <c r="N16" s="27" t="n">
        <v>8</v>
      </c>
      <c r="O16" s="28" t="n">
        <v>9081.92</v>
      </c>
      <c r="P16" s="19" t="n">
        <f aca="false">N16</f>
        <v>8</v>
      </c>
      <c r="Q16" s="23" t="n">
        <f aca="false">M16+O16</f>
        <v>9231.92</v>
      </c>
    </row>
    <row r="17" customFormat="false" ht="12.8" hidden="false" customHeight="false" outlineLevel="0" collapsed="false">
      <c r="B17" s="19" t="s">
        <v>17406</v>
      </c>
      <c r="C17" s="19" t="s">
        <v>17390</v>
      </c>
      <c r="D17" s="19" t="n">
        <v>24</v>
      </c>
      <c r="E17" s="23" t="n">
        <v>682.08</v>
      </c>
      <c r="F17" s="19" t="n">
        <f aca="false">D17-H17</f>
        <v>24</v>
      </c>
      <c r="G17" s="23" t="n">
        <f aca="false">E17-I17</f>
        <v>682.08</v>
      </c>
      <c r="H17" s="19" t="n">
        <v>0</v>
      </c>
      <c r="I17" s="23" t="n">
        <v>0</v>
      </c>
      <c r="J17" s="22" t="n">
        <v>0</v>
      </c>
      <c r="K17" s="23" t="n">
        <v>0</v>
      </c>
      <c r="L17" s="27" t="n">
        <v>24</v>
      </c>
      <c r="M17" s="28" t="n">
        <v>12000</v>
      </c>
      <c r="N17" s="27" t="n">
        <v>24</v>
      </c>
      <c r="O17" s="28" t="n">
        <v>9600</v>
      </c>
      <c r="P17" s="19" t="n">
        <f aca="false">N17</f>
        <v>24</v>
      </c>
      <c r="Q17" s="23" t="n">
        <f aca="false">M17+O17</f>
        <v>21600</v>
      </c>
    </row>
    <row r="18" customFormat="false" ht="12.8" hidden="false" customHeight="false" outlineLevel="0" collapsed="false">
      <c r="B18" s="19" t="s">
        <v>17409</v>
      </c>
      <c r="C18" s="19" t="s">
        <v>17390</v>
      </c>
      <c r="D18" s="19" t="n">
        <v>49</v>
      </c>
      <c r="E18" s="23" t="n">
        <v>29804.46</v>
      </c>
      <c r="F18" s="19" t="n">
        <f aca="false">D18-H18</f>
        <v>49</v>
      </c>
      <c r="G18" s="23" t="n">
        <f aca="false">E18-I18</f>
        <v>29804.46</v>
      </c>
      <c r="H18" s="19" t="n">
        <v>0</v>
      </c>
      <c r="I18" s="23" t="n">
        <v>0</v>
      </c>
      <c r="J18" s="22" t="n">
        <v>32</v>
      </c>
      <c r="K18" s="23" t="n">
        <v>24691.2</v>
      </c>
      <c r="L18" s="27" t="n">
        <v>49</v>
      </c>
      <c r="M18" s="28" t="n">
        <v>9900</v>
      </c>
      <c r="N18" s="27" t="n">
        <v>49</v>
      </c>
      <c r="O18" s="28" t="n">
        <v>14700</v>
      </c>
      <c r="P18" s="19" t="n">
        <f aca="false">N18</f>
        <v>49</v>
      </c>
      <c r="Q18" s="23" t="n">
        <f aca="false">M18+O18</f>
        <v>24600</v>
      </c>
    </row>
    <row r="19" customFormat="false" ht="12.8" hidden="false" customHeight="false" outlineLevel="0" collapsed="false">
      <c r="B19" s="19" t="s">
        <v>4913</v>
      </c>
      <c r="C19" s="19" t="s">
        <v>4908</v>
      </c>
      <c r="D19" s="19" t="n">
        <v>1</v>
      </c>
      <c r="E19" s="23" t="n">
        <v>28.42</v>
      </c>
      <c r="F19" s="19" t="n">
        <f aca="false">D19-H19</f>
        <v>1</v>
      </c>
      <c r="G19" s="23" t="n">
        <f aca="false">E19-I19</f>
        <v>28.42</v>
      </c>
      <c r="H19" s="19" t="n">
        <v>0</v>
      </c>
      <c r="I19" s="23" t="n">
        <v>0</v>
      </c>
      <c r="J19" s="22" t="n">
        <v>0</v>
      </c>
      <c r="K19" s="23" t="n">
        <v>0</v>
      </c>
      <c r="L19" s="27" t="n">
        <v>1</v>
      </c>
      <c r="M19" s="28" t="n">
        <v>500</v>
      </c>
      <c r="N19" s="27" t="n">
        <v>1</v>
      </c>
      <c r="O19" s="28" t="n">
        <v>400</v>
      </c>
      <c r="P19" s="19" t="n">
        <f aca="false">N19</f>
        <v>1</v>
      </c>
      <c r="Q19" s="23" t="n">
        <f aca="false">M19+O19</f>
        <v>900</v>
      </c>
    </row>
    <row r="20" customFormat="false" ht="12.8" hidden="false" customHeight="false" outlineLevel="0" collapsed="false">
      <c r="B20" s="19" t="s">
        <v>9632</v>
      </c>
      <c r="C20" s="19" t="s">
        <v>9576</v>
      </c>
      <c r="D20" s="19" t="n">
        <v>54</v>
      </c>
      <c r="E20" s="23" t="n">
        <v>1534.68</v>
      </c>
      <c r="F20" s="19" t="n">
        <f aca="false">D20-H20</f>
        <v>54</v>
      </c>
      <c r="G20" s="23" t="n">
        <f aca="false">E20-I20</f>
        <v>1534.68</v>
      </c>
      <c r="H20" s="19" t="n">
        <v>0</v>
      </c>
      <c r="I20" s="23" t="n">
        <v>0</v>
      </c>
      <c r="J20" s="22" t="n">
        <v>0</v>
      </c>
      <c r="K20" s="23" t="n">
        <v>0</v>
      </c>
      <c r="L20" s="27" t="n">
        <v>54</v>
      </c>
      <c r="M20" s="28" t="n">
        <v>27000</v>
      </c>
      <c r="N20" s="27" t="n">
        <v>54</v>
      </c>
      <c r="O20" s="28" t="n">
        <v>21600</v>
      </c>
      <c r="P20" s="19" t="n">
        <f aca="false">N20</f>
        <v>54</v>
      </c>
      <c r="Q20" s="23" t="n">
        <f aca="false">M20+O20</f>
        <v>48600</v>
      </c>
    </row>
    <row r="21" customFormat="false" ht="12.8" hidden="false" customHeight="false" outlineLevel="0" collapsed="false">
      <c r="B21" s="19" t="s">
        <v>9897</v>
      </c>
      <c r="C21" s="19" t="s">
        <v>9576</v>
      </c>
      <c r="D21" s="19" t="n">
        <v>54</v>
      </c>
      <c r="E21" s="23" t="n">
        <v>27805.17</v>
      </c>
      <c r="F21" s="19" t="n">
        <f aca="false">D21-H21</f>
        <v>42</v>
      </c>
      <c r="G21" s="23" t="n">
        <f aca="false">E21-I21</f>
        <v>26451.93</v>
      </c>
      <c r="H21" s="19" t="n">
        <v>12</v>
      </c>
      <c r="I21" s="23" t="n">
        <v>1353.24</v>
      </c>
      <c r="J21" s="22" t="n">
        <v>0</v>
      </c>
      <c r="K21" s="23" t="n">
        <v>0</v>
      </c>
      <c r="L21" s="27" t="n">
        <v>54</v>
      </c>
      <c r="M21" s="28" t="n">
        <v>8100</v>
      </c>
      <c r="N21" s="27" t="n">
        <v>54</v>
      </c>
      <c r="O21" s="28" t="n">
        <v>16200</v>
      </c>
      <c r="P21" s="19" t="n">
        <f aca="false">N21</f>
        <v>54</v>
      </c>
      <c r="Q21" s="23" t="n">
        <f aca="false">M21+O21</f>
        <v>24300</v>
      </c>
    </row>
    <row r="22" customFormat="false" ht="12.8" hidden="false" customHeight="false" outlineLevel="0" collapsed="false">
      <c r="B22" s="19" t="s">
        <v>9960</v>
      </c>
      <c r="C22" s="19" t="s">
        <v>9576</v>
      </c>
      <c r="D22" s="19" t="n">
        <v>6</v>
      </c>
      <c r="E22" s="23" t="n">
        <v>1814.82</v>
      </c>
      <c r="F22" s="19" t="n">
        <f aca="false">D22-H22</f>
        <v>6</v>
      </c>
      <c r="G22" s="23" t="n">
        <f aca="false">E22-I22</f>
        <v>1814.82</v>
      </c>
      <c r="H22" s="19" t="n">
        <v>0</v>
      </c>
      <c r="I22" s="23" t="n">
        <v>0</v>
      </c>
      <c r="J22" s="22" t="n">
        <v>0</v>
      </c>
      <c r="K22" s="23" t="n">
        <v>0</v>
      </c>
      <c r="L22" s="27" t="n">
        <v>6</v>
      </c>
      <c r="M22" s="28" t="n">
        <v>900</v>
      </c>
      <c r="N22" s="27" t="n">
        <v>6</v>
      </c>
      <c r="O22" s="28" t="n">
        <v>1800</v>
      </c>
      <c r="P22" s="19" t="n">
        <f aca="false">N22</f>
        <v>6</v>
      </c>
      <c r="Q22" s="23" t="n">
        <f aca="false">M22+O22</f>
        <v>2700</v>
      </c>
    </row>
    <row r="23" customFormat="false" ht="12.8" hidden="false" customHeight="false" outlineLevel="0" collapsed="false">
      <c r="B23" s="19" t="s">
        <v>18397</v>
      </c>
      <c r="C23" s="19" t="s">
        <v>9576</v>
      </c>
      <c r="D23" s="19" t="n">
        <v>2</v>
      </c>
      <c r="E23" s="23" t="n">
        <v>693.4</v>
      </c>
      <c r="F23" s="19" t="n">
        <f aca="false">D23-H23</f>
        <v>2</v>
      </c>
      <c r="G23" s="23" t="n">
        <f aca="false">E23-I23</f>
        <v>693.4</v>
      </c>
      <c r="H23" s="19" t="n">
        <v>0</v>
      </c>
      <c r="I23" s="23" t="n">
        <v>0</v>
      </c>
      <c r="J23" s="22" t="n">
        <v>0</v>
      </c>
      <c r="K23" s="23" t="n">
        <v>0</v>
      </c>
      <c r="L23" s="27" t="n">
        <v>2</v>
      </c>
      <c r="M23" s="28" t="n">
        <v>600</v>
      </c>
      <c r="N23" s="27" t="n">
        <v>2</v>
      </c>
      <c r="O23" s="28" t="n">
        <v>600</v>
      </c>
      <c r="P23" s="19" t="n">
        <f aca="false">N23</f>
        <v>2</v>
      </c>
      <c r="Q23" s="23" t="n">
        <f aca="false">M23+O23</f>
        <v>1200</v>
      </c>
    </row>
    <row r="24" customFormat="false" ht="12.8" hidden="false" customHeight="false" outlineLevel="0" collapsed="false">
      <c r="B24" s="19" t="s">
        <v>10141</v>
      </c>
      <c r="C24" s="19" t="s">
        <v>9576</v>
      </c>
      <c r="D24" s="19" t="n">
        <v>42</v>
      </c>
      <c r="E24" s="23" t="n">
        <v>12632.76</v>
      </c>
      <c r="F24" s="19" t="n">
        <f aca="false">D24-H24</f>
        <v>42</v>
      </c>
      <c r="G24" s="23" t="n">
        <f aca="false">E24-I24</f>
        <v>12632.76</v>
      </c>
      <c r="H24" s="19" t="n">
        <v>0</v>
      </c>
      <c r="I24" s="23" t="n">
        <v>0</v>
      </c>
      <c r="J24" s="22" t="n">
        <v>0</v>
      </c>
      <c r="K24" s="23" t="n">
        <v>0</v>
      </c>
      <c r="L24" s="27" t="n">
        <v>42</v>
      </c>
      <c r="M24" s="28" t="n">
        <v>12600</v>
      </c>
      <c r="N24" s="27" t="n">
        <v>42</v>
      </c>
      <c r="O24" s="28" t="n">
        <v>12600</v>
      </c>
      <c r="P24" s="19" t="n">
        <f aca="false">N24</f>
        <v>42</v>
      </c>
      <c r="Q24" s="23" t="n">
        <f aca="false">M24+O24</f>
        <v>25200</v>
      </c>
    </row>
    <row r="25" customFormat="false" ht="12.8" hidden="false" customHeight="false" outlineLevel="0" collapsed="false">
      <c r="B25" s="19" t="s">
        <v>10233</v>
      </c>
      <c r="C25" s="19" t="s">
        <v>9576</v>
      </c>
      <c r="D25" s="19" t="n">
        <v>55</v>
      </c>
      <c r="E25" s="23" t="n">
        <v>22621.5</v>
      </c>
      <c r="F25" s="19" t="n">
        <f aca="false">D25-H25</f>
        <v>39</v>
      </c>
      <c r="G25" s="23" t="n">
        <f aca="false">E25-I25</f>
        <v>20817.18</v>
      </c>
      <c r="H25" s="19" t="n">
        <v>16</v>
      </c>
      <c r="I25" s="23" t="n">
        <v>1804.32</v>
      </c>
      <c r="J25" s="22" t="n">
        <v>0</v>
      </c>
      <c r="K25" s="23" t="n">
        <v>0</v>
      </c>
      <c r="L25" s="27" t="n">
        <v>55</v>
      </c>
      <c r="M25" s="28" t="n">
        <v>8250</v>
      </c>
      <c r="N25" s="27" t="n">
        <v>55</v>
      </c>
      <c r="O25" s="28" t="n">
        <v>16500</v>
      </c>
      <c r="P25" s="19" t="n">
        <f aca="false">N25</f>
        <v>55</v>
      </c>
      <c r="Q25" s="23" t="n">
        <f aca="false">M25+O25</f>
        <v>24750</v>
      </c>
    </row>
    <row r="26" customFormat="false" ht="12.8" hidden="false" customHeight="false" outlineLevel="0" collapsed="false">
      <c r="B26" s="19" t="s">
        <v>18398</v>
      </c>
      <c r="C26" s="19" t="s">
        <v>9576</v>
      </c>
      <c r="D26" s="19" t="n">
        <v>22</v>
      </c>
      <c r="E26" s="23" t="n">
        <v>16975.2</v>
      </c>
      <c r="F26" s="19" t="n">
        <f aca="false">D26-H26</f>
        <v>22</v>
      </c>
      <c r="G26" s="23" t="n">
        <f aca="false">E26-I26</f>
        <v>16975.2</v>
      </c>
      <c r="H26" s="19" t="n">
        <v>0</v>
      </c>
      <c r="I26" s="23" t="n">
        <v>0</v>
      </c>
      <c r="J26" s="22" t="n">
        <v>0</v>
      </c>
      <c r="K26" s="23" t="n">
        <v>0</v>
      </c>
      <c r="L26" s="27" t="n">
        <v>22</v>
      </c>
      <c r="M26" s="28" t="n">
        <v>3300</v>
      </c>
      <c r="N26" s="27" t="n">
        <v>22</v>
      </c>
      <c r="O26" s="28" t="n">
        <v>6600</v>
      </c>
      <c r="P26" s="19" t="n">
        <f aca="false">N26</f>
        <v>22</v>
      </c>
      <c r="Q26" s="23" t="n">
        <f aca="false">M26+O26</f>
        <v>9900</v>
      </c>
    </row>
    <row r="27" customFormat="false" ht="12.8" hidden="false" customHeight="false" outlineLevel="0" collapsed="false">
      <c r="B27" s="19" t="s">
        <v>7354</v>
      </c>
      <c r="C27" s="19" t="s">
        <v>7355</v>
      </c>
      <c r="D27" s="19" t="n">
        <v>26</v>
      </c>
      <c r="E27" s="23" t="n">
        <v>20061.6</v>
      </c>
      <c r="F27" s="19" t="n">
        <f aca="false">D27-H27</f>
        <v>26</v>
      </c>
      <c r="G27" s="23" t="n">
        <f aca="false">E27-I27</f>
        <v>20061.6</v>
      </c>
      <c r="H27" s="19" t="n">
        <v>0</v>
      </c>
      <c r="I27" s="23" t="n">
        <v>0</v>
      </c>
      <c r="J27" s="22" t="n">
        <v>26</v>
      </c>
      <c r="K27" s="23" t="n">
        <v>20061.6</v>
      </c>
      <c r="L27" s="27" t="n">
        <v>26</v>
      </c>
      <c r="M27" s="28" t="n">
        <v>3900</v>
      </c>
      <c r="N27" s="27" t="n">
        <v>26</v>
      </c>
      <c r="O27" s="28" t="n">
        <v>7800</v>
      </c>
      <c r="P27" s="19" t="n">
        <f aca="false">N27</f>
        <v>26</v>
      </c>
      <c r="Q27" s="23" t="n">
        <f aca="false">M27+O27</f>
        <v>11700</v>
      </c>
    </row>
    <row r="28" customFormat="false" ht="12.8" hidden="false" customHeight="false" outlineLevel="0" collapsed="false">
      <c r="B28" s="19" t="s">
        <v>7372</v>
      </c>
      <c r="C28" s="19" t="s">
        <v>7355</v>
      </c>
      <c r="D28" s="19" t="n">
        <v>32</v>
      </c>
      <c r="E28" s="23" t="n">
        <v>1490.1</v>
      </c>
      <c r="F28" s="19" t="n">
        <f aca="false">D28-H28</f>
        <v>32</v>
      </c>
      <c r="G28" s="23" t="n">
        <f aca="false">E28-I28</f>
        <v>1490.1</v>
      </c>
      <c r="H28" s="19" t="n">
        <v>0</v>
      </c>
      <c r="I28" s="23" t="n">
        <v>0</v>
      </c>
      <c r="J28" s="22" t="n">
        <v>0</v>
      </c>
      <c r="K28" s="23" t="n">
        <v>0</v>
      </c>
      <c r="L28" s="27" t="n">
        <v>31</v>
      </c>
      <c r="M28" s="28" t="n">
        <v>15500</v>
      </c>
      <c r="N28" s="27" t="n">
        <v>32</v>
      </c>
      <c r="O28" s="28" t="n">
        <v>13600</v>
      </c>
      <c r="P28" s="19" t="n">
        <f aca="false">N28</f>
        <v>32</v>
      </c>
      <c r="Q28" s="23" t="n">
        <f aca="false">M28+O28</f>
        <v>29100</v>
      </c>
    </row>
    <row r="29" customFormat="false" ht="12.8" hidden="false" customHeight="false" outlineLevel="0" collapsed="false">
      <c r="B29" s="19" t="s">
        <v>7374</v>
      </c>
      <c r="C29" s="19" t="s">
        <v>7355</v>
      </c>
      <c r="D29" s="19" t="n">
        <v>1</v>
      </c>
      <c r="E29" s="23" t="n">
        <v>21.64</v>
      </c>
      <c r="F29" s="19" t="n">
        <f aca="false">D29-H29</f>
        <v>1</v>
      </c>
      <c r="G29" s="23" t="n">
        <f aca="false">E29-I29</f>
        <v>21.64</v>
      </c>
      <c r="H29" s="19" t="n">
        <v>0</v>
      </c>
      <c r="I29" s="23" t="n">
        <v>0</v>
      </c>
      <c r="J29" s="22" t="n">
        <v>0</v>
      </c>
      <c r="K29" s="23" t="n">
        <v>0</v>
      </c>
      <c r="L29" s="27" t="n">
        <v>1</v>
      </c>
      <c r="M29" s="28" t="n">
        <v>400</v>
      </c>
      <c r="N29" s="27" t="n">
        <v>1</v>
      </c>
      <c r="O29" s="28" t="n">
        <v>500</v>
      </c>
      <c r="P29" s="19" t="n">
        <f aca="false">N29</f>
        <v>1</v>
      </c>
      <c r="Q29" s="23" t="n">
        <f aca="false">M29+O29</f>
        <v>900</v>
      </c>
    </row>
    <row r="30" customFormat="false" ht="12.8" hidden="false" customHeight="false" outlineLevel="0" collapsed="false">
      <c r="B30" s="19" t="s">
        <v>583</v>
      </c>
      <c r="C30" s="19" t="s">
        <v>430</v>
      </c>
      <c r="D30" s="19" t="n">
        <v>1</v>
      </c>
      <c r="E30" s="23" t="n">
        <v>26.42</v>
      </c>
      <c r="F30" s="19" t="n">
        <f aca="false">D30-H30</f>
        <v>1</v>
      </c>
      <c r="G30" s="23" t="n">
        <f aca="false">E30-I30</f>
        <v>26.42</v>
      </c>
      <c r="H30" s="19" t="n">
        <v>0</v>
      </c>
      <c r="I30" s="23" t="n">
        <v>0</v>
      </c>
      <c r="J30" s="22" t="n">
        <v>0</v>
      </c>
      <c r="K30" s="23" t="n">
        <v>0</v>
      </c>
      <c r="L30" s="27" t="n">
        <v>1</v>
      </c>
      <c r="M30" s="28" t="n">
        <v>400</v>
      </c>
      <c r="N30" s="27" t="n">
        <v>1</v>
      </c>
      <c r="O30" s="28" t="n">
        <v>500</v>
      </c>
      <c r="P30" s="19" t="n">
        <f aca="false">N30</f>
        <v>1</v>
      </c>
      <c r="Q30" s="23" t="n">
        <f aca="false">M30+O30</f>
        <v>900</v>
      </c>
    </row>
    <row r="31" customFormat="false" ht="12.8" hidden="false" customHeight="false" outlineLevel="0" collapsed="false">
      <c r="B31" s="19" t="s">
        <v>590</v>
      </c>
      <c r="C31" s="19" t="s">
        <v>430</v>
      </c>
      <c r="D31" s="19" t="n">
        <v>45</v>
      </c>
      <c r="E31" s="23" t="n">
        <v>9820.86</v>
      </c>
      <c r="F31" s="19" t="n">
        <f aca="false">D31-H31</f>
        <v>45</v>
      </c>
      <c r="G31" s="23" t="n">
        <f aca="false">E31-I31</f>
        <v>9820.86</v>
      </c>
      <c r="H31" s="19" t="n">
        <v>0</v>
      </c>
      <c r="I31" s="23" t="n">
        <v>0</v>
      </c>
      <c r="J31" s="22" t="n">
        <v>0</v>
      </c>
      <c r="K31" s="23" t="n">
        <v>0</v>
      </c>
      <c r="L31" s="27" t="n">
        <v>31</v>
      </c>
      <c r="M31" s="28" t="n">
        <v>15100</v>
      </c>
      <c r="N31" s="27" t="n">
        <v>45</v>
      </c>
      <c r="O31" s="28" t="n">
        <v>29400</v>
      </c>
      <c r="P31" s="19" t="n">
        <f aca="false">N31</f>
        <v>45</v>
      </c>
      <c r="Q31" s="23" t="n">
        <f aca="false">M31+O31</f>
        <v>44500</v>
      </c>
    </row>
    <row r="32" customFormat="false" ht="12.8" hidden="false" customHeight="false" outlineLevel="0" collapsed="false">
      <c r="B32" s="19" t="s">
        <v>628</v>
      </c>
      <c r="C32" s="19" t="s">
        <v>430</v>
      </c>
      <c r="D32" s="19" t="n">
        <v>1</v>
      </c>
      <c r="E32" s="23" t="n">
        <v>21.64</v>
      </c>
      <c r="F32" s="19" t="n">
        <f aca="false">D32-H32</f>
        <v>1</v>
      </c>
      <c r="G32" s="23" t="n">
        <f aca="false">E32-I32</f>
        <v>21.64</v>
      </c>
      <c r="H32" s="19" t="n">
        <v>0</v>
      </c>
      <c r="I32" s="23" t="n">
        <v>0</v>
      </c>
      <c r="J32" s="22" t="n">
        <v>0</v>
      </c>
      <c r="K32" s="23" t="n">
        <v>0</v>
      </c>
      <c r="L32" s="27" t="n">
        <v>1</v>
      </c>
      <c r="M32" s="28" t="n">
        <v>400</v>
      </c>
      <c r="N32" s="27" t="n">
        <v>1</v>
      </c>
      <c r="O32" s="28" t="n">
        <v>500</v>
      </c>
      <c r="P32" s="19" t="n">
        <f aca="false">N32</f>
        <v>1</v>
      </c>
      <c r="Q32" s="23" t="n">
        <f aca="false">M32+O32</f>
        <v>900</v>
      </c>
    </row>
    <row r="33" customFormat="false" ht="12.8" hidden="false" customHeight="false" outlineLevel="0" collapsed="false">
      <c r="B33" s="19" t="s">
        <v>799</v>
      </c>
      <c r="C33" s="19" t="s">
        <v>430</v>
      </c>
      <c r="D33" s="19" t="n">
        <v>122</v>
      </c>
      <c r="E33" s="23" t="n">
        <v>78981.6</v>
      </c>
      <c r="F33" s="19" t="n">
        <f aca="false">D33-H33</f>
        <v>99</v>
      </c>
      <c r="G33" s="23" t="n">
        <f aca="false">E33-I33</f>
        <v>62245.04</v>
      </c>
      <c r="H33" s="19" t="n">
        <v>23</v>
      </c>
      <c r="I33" s="23" t="n">
        <v>16736.56</v>
      </c>
      <c r="J33" s="22" t="n">
        <v>0</v>
      </c>
      <c r="K33" s="23" t="n">
        <v>0</v>
      </c>
      <c r="L33" s="27" t="n">
        <v>17</v>
      </c>
      <c r="M33" s="28" t="n">
        <v>2550</v>
      </c>
      <c r="N33" s="27" t="n">
        <v>122</v>
      </c>
      <c r="O33" s="28" t="n">
        <v>136828.8</v>
      </c>
      <c r="P33" s="19" t="n">
        <f aca="false">N33</f>
        <v>122</v>
      </c>
      <c r="Q33" s="23" t="n">
        <f aca="false">M33+O33</f>
        <v>139378.8</v>
      </c>
    </row>
    <row r="34" customFormat="false" ht="12.8" hidden="false" customHeight="false" outlineLevel="0" collapsed="false">
      <c r="B34" s="19" t="s">
        <v>18401</v>
      </c>
      <c r="C34" s="19" t="s">
        <v>430</v>
      </c>
      <c r="D34" s="19" t="n">
        <v>316</v>
      </c>
      <c r="E34" s="23" t="n">
        <v>185158.97</v>
      </c>
      <c r="F34" s="19" t="n">
        <f aca="false">D34-H34</f>
        <v>316</v>
      </c>
      <c r="G34" s="23" t="n">
        <f aca="false">E34-I34</f>
        <v>185158.97</v>
      </c>
      <c r="H34" s="19" t="n">
        <v>0</v>
      </c>
      <c r="I34" s="23" t="n">
        <v>0</v>
      </c>
      <c r="J34" s="22" t="n">
        <v>0</v>
      </c>
      <c r="K34" s="23" t="n">
        <v>0</v>
      </c>
      <c r="L34" s="27" t="n">
        <v>146</v>
      </c>
      <c r="M34" s="28" t="n">
        <v>21900</v>
      </c>
      <c r="N34" s="27" t="n">
        <v>316</v>
      </c>
      <c r="O34" s="28" t="n">
        <v>257075.2</v>
      </c>
      <c r="P34" s="19" t="n">
        <f aca="false">N34</f>
        <v>316</v>
      </c>
      <c r="Q34" s="23" t="n">
        <f aca="false">M34+O34</f>
        <v>278975.2</v>
      </c>
    </row>
    <row r="35" customFormat="false" ht="12.8" hidden="false" customHeight="false" outlineLevel="0" collapsed="false">
      <c r="B35" s="19" t="s">
        <v>11565</v>
      </c>
      <c r="C35" s="19" t="s">
        <v>11566</v>
      </c>
      <c r="D35" s="19" t="n">
        <v>124</v>
      </c>
      <c r="E35" s="23" t="n">
        <v>41500.14</v>
      </c>
      <c r="F35" s="19" t="n">
        <f aca="false">D35-H35</f>
        <v>90</v>
      </c>
      <c r="G35" s="23" t="n">
        <f aca="false">E35-I35</f>
        <v>30041.4</v>
      </c>
      <c r="H35" s="19" t="n">
        <v>34</v>
      </c>
      <c r="I35" s="23" t="n">
        <v>11458.74</v>
      </c>
      <c r="J35" s="22" t="n">
        <v>0</v>
      </c>
      <c r="K35" s="23" t="n">
        <v>0</v>
      </c>
      <c r="L35" s="27" t="n">
        <v>124</v>
      </c>
      <c r="M35" s="28" t="n">
        <v>24700</v>
      </c>
      <c r="N35" s="27" t="n">
        <v>124</v>
      </c>
      <c r="O35" s="28" t="n">
        <v>49400</v>
      </c>
      <c r="P35" s="19" t="n">
        <f aca="false">N35</f>
        <v>124</v>
      </c>
      <c r="Q35" s="23" t="n">
        <f aca="false">M35+O35</f>
        <v>74100</v>
      </c>
    </row>
    <row r="36" customFormat="false" ht="12.8" hidden="false" customHeight="false" outlineLevel="0" collapsed="false">
      <c r="B36" s="19" t="s">
        <v>11720</v>
      </c>
      <c r="C36" s="19" t="s">
        <v>11566</v>
      </c>
      <c r="D36" s="19" t="n">
        <v>21</v>
      </c>
      <c r="E36" s="23" t="n">
        <v>7075.12</v>
      </c>
      <c r="F36" s="19" t="n">
        <f aca="false">D36-H36</f>
        <v>21</v>
      </c>
      <c r="G36" s="23" t="n">
        <f aca="false">E36-I36</f>
        <v>7075.12</v>
      </c>
      <c r="H36" s="19" t="n">
        <v>0</v>
      </c>
      <c r="I36" s="23" t="n">
        <v>0</v>
      </c>
      <c r="J36" s="22" t="n">
        <v>7</v>
      </c>
      <c r="K36" s="23" t="n">
        <v>1808.92</v>
      </c>
      <c r="L36" s="27" t="n">
        <v>21</v>
      </c>
      <c r="M36" s="28" t="n">
        <v>3150</v>
      </c>
      <c r="N36" s="27" t="n">
        <v>21</v>
      </c>
      <c r="O36" s="28" t="n">
        <v>6300</v>
      </c>
      <c r="P36" s="19" t="n">
        <f aca="false">N36</f>
        <v>21</v>
      </c>
      <c r="Q36" s="23" t="n">
        <f aca="false">M36+O36</f>
        <v>9450</v>
      </c>
    </row>
    <row r="37" customFormat="false" ht="12.8" hidden="false" customHeight="false" outlineLevel="0" collapsed="false">
      <c r="B37" s="19" t="s">
        <v>12263</v>
      </c>
      <c r="C37" s="19" t="s">
        <v>11566</v>
      </c>
      <c r="D37" s="19" t="n">
        <v>95</v>
      </c>
      <c r="E37" s="23" t="n">
        <v>59722.47</v>
      </c>
      <c r="F37" s="19" t="n">
        <f aca="false">D37-H37</f>
        <v>64</v>
      </c>
      <c r="G37" s="23" t="n">
        <f aca="false">E37-I37</f>
        <v>34153.91</v>
      </c>
      <c r="H37" s="19" t="n">
        <v>31</v>
      </c>
      <c r="I37" s="23" t="n">
        <v>25568.56</v>
      </c>
      <c r="J37" s="22" t="n">
        <v>40</v>
      </c>
      <c r="K37" s="23" t="n">
        <v>20960.37</v>
      </c>
      <c r="L37" s="27" t="n">
        <v>95</v>
      </c>
      <c r="M37" s="28" t="n">
        <v>14250</v>
      </c>
      <c r="N37" s="27" t="n">
        <v>95</v>
      </c>
      <c r="O37" s="28" t="n">
        <v>28500</v>
      </c>
      <c r="P37" s="19" t="n">
        <f aca="false">N37</f>
        <v>95</v>
      </c>
      <c r="Q37" s="23" t="n">
        <f aca="false">M37+O37</f>
        <v>42750</v>
      </c>
    </row>
    <row r="38" customFormat="false" ht="12.8" hidden="false" customHeight="false" outlineLevel="0" collapsed="false">
      <c r="B38" s="19" t="s">
        <v>12644</v>
      </c>
      <c r="C38" s="19" t="s">
        <v>11566</v>
      </c>
      <c r="D38" s="19" t="n">
        <v>5</v>
      </c>
      <c r="E38" s="23" t="n">
        <v>871.22</v>
      </c>
      <c r="F38" s="19" t="n">
        <f aca="false">D38-H38</f>
        <v>5</v>
      </c>
      <c r="G38" s="23" t="n">
        <f aca="false">E38-I38</f>
        <v>871.22</v>
      </c>
      <c r="H38" s="19" t="n">
        <v>0</v>
      </c>
      <c r="I38" s="23" t="n">
        <v>0</v>
      </c>
      <c r="J38" s="22" t="n">
        <v>5</v>
      </c>
      <c r="K38" s="23" t="n">
        <v>871.22</v>
      </c>
      <c r="L38" s="27" t="n">
        <v>5</v>
      </c>
      <c r="M38" s="28" t="n">
        <v>750</v>
      </c>
      <c r="N38" s="27" t="n">
        <v>5</v>
      </c>
      <c r="O38" s="28" t="n">
        <v>1500</v>
      </c>
      <c r="P38" s="19" t="n">
        <f aca="false">N38</f>
        <v>5</v>
      </c>
      <c r="Q38" s="23" t="n">
        <f aca="false">M38+O38</f>
        <v>2250</v>
      </c>
    </row>
    <row r="39" customFormat="false" ht="12.8" hidden="false" customHeight="false" outlineLevel="0" collapsed="false">
      <c r="B39" s="19" t="s">
        <v>17765</v>
      </c>
      <c r="C39" s="19" t="s">
        <v>17685</v>
      </c>
      <c r="D39" s="19" t="n">
        <v>162</v>
      </c>
      <c r="E39" s="23" t="n">
        <v>58185.88</v>
      </c>
      <c r="F39" s="19" t="n">
        <f aca="false">D39-H39</f>
        <v>162</v>
      </c>
      <c r="G39" s="23" t="n">
        <f aca="false">E39-I39</f>
        <v>58185.88</v>
      </c>
      <c r="H39" s="19" t="n">
        <v>0</v>
      </c>
      <c r="I39" s="23" t="n">
        <v>0</v>
      </c>
      <c r="J39" s="22" t="n">
        <v>0</v>
      </c>
      <c r="K39" s="23" t="n">
        <v>0</v>
      </c>
      <c r="L39" s="27" t="n">
        <v>162</v>
      </c>
      <c r="M39" s="28" t="n">
        <v>48600</v>
      </c>
      <c r="N39" s="27" t="n">
        <v>162</v>
      </c>
      <c r="O39" s="28" t="n">
        <v>48600</v>
      </c>
      <c r="P39" s="19" t="n">
        <f aca="false">N39</f>
        <v>162</v>
      </c>
      <c r="Q39" s="23" t="n">
        <f aca="false">M39+O39</f>
        <v>97200</v>
      </c>
    </row>
    <row r="40" customFormat="false" ht="12.8" hidden="false" customHeight="false" outlineLevel="0" collapsed="false">
      <c r="B40" s="19" t="s">
        <v>14070</v>
      </c>
      <c r="C40" s="19" t="s">
        <v>14050</v>
      </c>
      <c r="D40" s="19" t="n">
        <v>2</v>
      </c>
      <c r="E40" s="23" t="n">
        <v>61.44</v>
      </c>
      <c r="F40" s="19" t="n">
        <f aca="false">D40-H40</f>
        <v>2</v>
      </c>
      <c r="G40" s="23" t="n">
        <f aca="false">E40-I40</f>
        <v>61.44</v>
      </c>
      <c r="H40" s="19" t="n">
        <v>0</v>
      </c>
      <c r="I40" s="23" t="n">
        <v>0</v>
      </c>
      <c r="J40" s="22" t="n">
        <v>0</v>
      </c>
      <c r="K40" s="23" t="n">
        <v>0</v>
      </c>
      <c r="L40" s="27" t="n">
        <v>2</v>
      </c>
      <c r="M40" s="28" t="n">
        <v>500</v>
      </c>
      <c r="N40" s="27" t="n">
        <v>2</v>
      </c>
      <c r="O40" s="28" t="n">
        <v>1000</v>
      </c>
      <c r="P40" s="19" t="n">
        <f aca="false">N40</f>
        <v>2</v>
      </c>
      <c r="Q40" s="23" t="n">
        <f aca="false">M40+O40</f>
        <v>1500</v>
      </c>
    </row>
    <row r="41" customFormat="false" ht="12.8" hidden="false" customHeight="false" outlineLevel="0" collapsed="false">
      <c r="B41" s="19" t="s">
        <v>14091</v>
      </c>
      <c r="C41" s="19" t="s">
        <v>14050</v>
      </c>
      <c r="D41" s="19" t="n">
        <v>133</v>
      </c>
      <c r="E41" s="23" t="n">
        <v>48289.55</v>
      </c>
      <c r="F41" s="19" t="n">
        <f aca="false">D41-H41</f>
        <v>127</v>
      </c>
      <c r="G41" s="23" t="n">
        <f aca="false">E41-I41</f>
        <v>44203.52</v>
      </c>
      <c r="H41" s="19" t="n">
        <v>6</v>
      </c>
      <c r="I41" s="23" t="n">
        <v>4086.03</v>
      </c>
      <c r="J41" s="22" t="n">
        <v>78</v>
      </c>
      <c r="K41" s="23" t="n">
        <v>42810.94</v>
      </c>
      <c r="L41" s="27" t="n">
        <v>133</v>
      </c>
      <c r="M41" s="28" t="n">
        <v>37100</v>
      </c>
      <c r="N41" s="27" t="n">
        <v>133</v>
      </c>
      <c r="O41" s="28" t="n">
        <v>44800</v>
      </c>
      <c r="P41" s="19" t="n">
        <f aca="false">N41</f>
        <v>133</v>
      </c>
      <c r="Q41" s="23" t="n">
        <f aca="false">M41+O41</f>
        <v>81900</v>
      </c>
    </row>
    <row r="42" customFormat="false" ht="12.8" hidden="false" customHeight="false" outlineLevel="0" collapsed="false">
      <c r="B42" s="19" t="s">
        <v>14717</v>
      </c>
      <c r="C42" s="19" t="s">
        <v>14050</v>
      </c>
      <c r="D42" s="19" t="n">
        <v>78</v>
      </c>
      <c r="E42" s="23" t="n">
        <v>30624.36</v>
      </c>
      <c r="F42" s="19" t="n">
        <f aca="false">D42-H42</f>
        <v>78</v>
      </c>
      <c r="G42" s="23" t="n">
        <f aca="false">E42-I42</f>
        <v>30624.36</v>
      </c>
      <c r="H42" s="19" t="n">
        <v>0</v>
      </c>
      <c r="I42" s="23" t="n">
        <v>0</v>
      </c>
      <c r="J42" s="22" t="n">
        <v>0</v>
      </c>
      <c r="K42" s="23" t="n">
        <v>0</v>
      </c>
      <c r="L42" s="27" t="n">
        <v>78</v>
      </c>
      <c r="M42" s="28" t="n">
        <v>23400</v>
      </c>
      <c r="N42" s="27" t="n">
        <v>78</v>
      </c>
      <c r="O42" s="28" t="n">
        <v>23400</v>
      </c>
      <c r="P42" s="19" t="n">
        <f aca="false">N42</f>
        <v>78</v>
      </c>
      <c r="Q42" s="23" t="n">
        <f aca="false">M42+O42</f>
        <v>46800</v>
      </c>
    </row>
    <row r="43" customFormat="false" ht="12.8" hidden="false" customHeight="false" outlineLevel="0" collapsed="false">
      <c r="B43" s="19" t="s">
        <v>18391</v>
      </c>
      <c r="C43" s="19" t="s">
        <v>2630</v>
      </c>
      <c r="D43" s="19" t="n">
        <v>171</v>
      </c>
      <c r="E43" s="23" t="n">
        <v>125822.94</v>
      </c>
      <c r="F43" s="19" t="n">
        <f aca="false">D43-H43</f>
        <v>13</v>
      </c>
      <c r="G43" s="23" t="n">
        <f aca="false">E43-I43</f>
        <v>3910.14</v>
      </c>
      <c r="H43" s="19" t="n">
        <v>158</v>
      </c>
      <c r="I43" s="23" t="n">
        <v>121912.8</v>
      </c>
      <c r="J43" s="22" t="n">
        <v>0</v>
      </c>
      <c r="K43" s="23" t="n">
        <v>0</v>
      </c>
      <c r="L43" s="27" t="n">
        <v>171</v>
      </c>
      <c r="M43" s="28" t="n">
        <v>27600</v>
      </c>
      <c r="N43" s="27" t="n">
        <v>171</v>
      </c>
      <c r="O43" s="28" t="n">
        <v>51300</v>
      </c>
      <c r="P43" s="19" t="n">
        <f aca="false">N43</f>
        <v>171</v>
      </c>
      <c r="Q43" s="23" t="n">
        <f aca="false">M43+O43</f>
        <v>78900</v>
      </c>
    </row>
    <row r="44" customFormat="false" ht="12.8" hidden="false" customHeight="false" outlineLevel="0" collapsed="false">
      <c r="B44" s="19" t="s">
        <v>3258</v>
      </c>
      <c r="C44" s="19" t="s">
        <v>3249</v>
      </c>
      <c r="D44" s="19" t="n">
        <v>41</v>
      </c>
      <c r="E44" s="23" t="n">
        <v>1181.08</v>
      </c>
      <c r="F44" s="19" t="n">
        <f aca="false">D44-H44</f>
        <v>41</v>
      </c>
      <c r="G44" s="23" t="n">
        <f aca="false">E44-I44</f>
        <v>1181.08</v>
      </c>
      <c r="H44" s="19" t="n">
        <v>0</v>
      </c>
      <c r="I44" s="23" t="n">
        <v>0</v>
      </c>
      <c r="J44" s="22" t="n">
        <v>0</v>
      </c>
      <c r="K44" s="23" t="n">
        <v>0</v>
      </c>
      <c r="L44" s="27" t="n">
        <v>41</v>
      </c>
      <c r="M44" s="28" t="n">
        <v>20500</v>
      </c>
      <c r="N44" s="27" t="n">
        <v>41</v>
      </c>
      <c r="O44" s="28" t="n">
        <v>16400</v>
      </c>
      <c r="P44" s="19" t="n">
        <f aca="false">N44</f>
        <v>41</v>
      </c>
      <c r="Q44" s="23" t="n">
        <f aca="false">M44+O44</f>
        <v>36900</v>
      </c>
    </row>
    <row r="45" customFormat="false" ht="12.8" hidden="false" customHeight="false" outlineLevel="0" collapsed="false">
      <c r="B45" s="19" t="s">
        <v>3317</v>
      </c>
      <c r="C45" s="19" t="s">
        <v>3249</v>
      </c>
      <c r="D45" s="19" t="n">
        <v>116</v>
      </c>
      <c r="E45" s="23" t="n">
        <v>40290.73</v>
      </c>
      <c r="F45" s="19" t="n">
        <f aca="false">D45-H45</f>
        <v>116</v>
      </c>
      <c r="G45" s="23" t="n">
        <f aca="false">E45-I45</f>
        <v>40290.73</v>
      </c>
      <c r="H45" s="19" t="n">
        <v>0</v>
      </c>
      <c r="I45" s="23" t="n">
        <v>0</v>
      </c>
      <c r="J45" s="22" t="n">
        <v>0</v>
      </c>
      <c r="K45" s="23" t="n">
        <v>0</v>
      </c>
      <c r="L45" s="27" t="n">
        <v>116</v>
      </c>
      <c r="M45" s="28" t="n">
        <v>32950</v>
      </c>
      <c r="N45" s="27" t="n">
        <v>116</v>
      </c>
      <c r="O45" s="28" t="n">
        <v>46700</v>
      </c>
      <c r="P45" s="19" t="n">
        <f aca="false">N45</f>
        <v>116</v>
      </c>
      <c r="Q45" s="23" t="n">
        <f aca="false">M45+O45</f>
        <v>79650</v>
      </c>
    </row>
    <row r="46" customFormat="false" ht="12.8" hidden="false" customHeight="false" outlineLevel="0" collapsed="false">
      <c r="B46" s="19" t="s">
        <v>3329</v>
      </c>
      <c r="C46" s="19" t="s">
        <v>3249</v>
      </c>
      <c r="D46" s="19" t="n">
        <v>1</v>
      </c>
      <c r="E46" s="23" t="n">
        <v>771.6</v>
      </c>
      <c r="F46" s="19" t="n">
        <f aca="false">D46-H46</f>
        <v>1</v>
      </c>
      <c r="G46" s="23" t="n">
        <f aca="false">E46-I46</f>
        <v>771.6</v>
      </c>
      <c r="H46" s="19" t="n">
        <v>0</v>
      </c>
      <c r="I46" s="23" t="n">
        <v>0</v>
      </c>
      <c r="J46" s="22" t="n">
        <v>1</v>
      </c>
      <c r="K46" s="23" t="n">
        <v>771.6</v>
      </c>
      <c r="L46" s="27" t="n">
        <v>1</v>
      </c>
      <c r="M46" s="28" t="n">
        <v>150</v>
      </c>
      <c r="N46" s="27" t="n">
        <v>1</v>
      </c>
      <c r="O46" s="28" t="n">
        <v>300</v>
      </c>
      <c r="P46" s="19" t="n">
        <f aca="false">N46</f>
        <v>1</v>
      </c>
      <c r="Q46" s="23" t="n">
        <f aca="false">M46+O46</f>
        <v>450</v>
      </c>
    </row>
    <row r="47" customFormat="false" ht="12.8" hidden="false" customHeight="false" outlineLevel="0" collapsed="false">
      <c r="B47" s="19" t="s">
        <v>3854</v>
      </c>
      <c r="C47" s="19" t="s">
        <v>3249</v>
      </c>
      <c r="D47" s="19" t="n">
        <v>24</v>
      </c>
      <c r="E47" s="23" t="n">
        <v>6645.58</v>
      </c>
      <c r="F47" s="19" t="n">
        <f aca="false">D47-H47</f>
        <v>24</v>
      </c>
      <c r="G47" s="23" t="n">
        <f aca="false">E47-I47</f>
        <v>6645.58</v>
      </c>
      <c r="H47" s="19" t="n">
        <v>0</v>
      </c>
      <c r="I47" s="23" t="n">
        <v>0</v>
      </c>
      <c r="J47" s="22" t="n">
        <v>0</v>
      </c>
      <c r="K47" s="23" t="n">
        <v>0</v>
      </c>
      <c r="L47" s="27" t="n">
        <v>24</v>
      </c>
      <c r="M47" s="28" t="n">
        <v>7600</v>
      </c>
      <c r="N47" s="27" t="n">
        <v>24</v>
      </c>
      <c r="O47" s="28" t="n">
        <v>7800</v>
      </c>
      <c r="P47" s="19" t="n">
        <f aca="false">N47</f>
        <v>24</v>
      </c>
      <c r="Q47" s="23" t="n">
        <f aca="false">M47+O47</f>
        <v>15400</v>
      </c>
    </row>
    <row r="48" customFormat="false" ht="12.8" hidden="false" customHeight="false" outlineLevel="0" collapsed="false">
      <c r="B48" s="19" t="s">
        <v>4049</v>
      </c>
      <c r="C48" s="19" t="s">
        <v>3249</v>
      </c>
      <c r="D48" s="19" t="n">
        <v>1</v>
      </c>
      <c r="E48" s="23" t="n">
        <v>28.42</v>
      </c>
      <c r="F48" s="19" t="n">
        <f aca="false">D48-H48</f>
        <v>1</v>
      </c>
      <c r="G48" s="23" t="n">
        <f aca="false">E48-I48</f>
        <v>28.42</v>
      </c>
      <c r="H48" s="19" t="n">
        <v>0</v>
      </c>
      <c r="I48" s="23" t="n">
        <v>0</v>
      </c>
      <c r="J48" s="22" t="n">
        <v>0</v>
      </c>
      <c r="K48" s="23" t="n">
        <v>0</v>
      </c>
      <c r="L48" s="27" t="n">
        <v>1</v>
      </c>
      <c r="M48" s="28" t="n">
        <v>500</v>
      </c>
      <c r="N48" s="27" t="n">
        <v>1</v>
      </c>
      <c r="O48" s="28" t="n">
        <v>400</v>
      </c>
      <c r="P48" s="19" t="n">
        <f aca="false">N48</f>
        <v>1</v>
      </c>
      <c r="Q48" s="23" t="n">
        <f aca="false">M48+O48</f>
        <v>900</v>
      </c>
    </row>
    <row r="49" customFormat="false" ht="12.8" hidden="false" customHeight="false" outlineLevel="0" collapsed="false">
      <c r="B49" s="19" t="s">
        <v>4301</v>
      </c>
      <c r="C49" s="19" t="s">
        <v>3249</v>
      </c>
      <c r="D49" s="19" t="n">
        <v>214</v>
      </c>
      <c r="E49" s="23" t="n">
        <v>87380.46</v>
      </c>
      <c r="F49" s="19" t="n">
        <f aca="false">D49-H49</f>
        <v>149</v>
      </c>
      <c r="G49" s="23" t="n">
        <f aca="false">E49-I49</f>
        <v>78073.92</v>
      </c>
      <c r="H49" s="19" t="n">
        <v>65</v>
      </c>
      <c r="I49" s="23" t="n">
        <v>9306.54</v>
      </c>
      <c r="J49" s="22" t="n">
        <v>149</v>
      </c>
      <c r="K49" s="23" t="n">
        <v>78073.92</v>
      </c>
      <c r="L49" s="27" t="n">
        <v>214</v>
      </c>
      <c r="M49" s="28" t="n">
        <v>32100</v>
      </c>
      <c r="N49" s="27" t="n">
        <v>214</v>
      </c>
      <c r="O49" s="28" t="n">
        <v>64200</v>
      </c>
      <c r="P49" s="19" t="n">
        <f aca="false">N49</f>
        <v>214</v>
      </c>
      <c r="Q49" s="23" t="n">
        <f aca="false">M49+O49</f>
        <v>96300</v>
      </c>
    </row>
    <row r="50" customFormat="false" ht="12.8" hidden="false" customHeight="false" outlineLevel="0" collapsed="false">
      <c r="B50" s="19" t="s">
        <v>4403</v>
      </c>
      <c r="C50" s="19" t="s">
        <v>3249</v>
      </c>
      <c r="D50" s="19" t="n">
        <v>1</v>
      </c>
      <c r="E50" s="23" t="n">
        <v>26.42</v>
      </c>
      <c r="F50" s="19" t="n">
        <f aca="false">D50-H50</f>
        <v>1</v>
      </c>
      <c r="G50" s="23" t="n">
        <f aca="false">E50-I50</f>
        <v>26.42</v>
      </c>
      <c r="H50" s="19" t="n">
        <v>0</v>
      </c>
      <c r="I50" s="23" t="n">
        <v>0</v>
      </c>
      <c r="J50" s="22" t="n">
        <v>0</v>
      </c>
      <c r="K50" s="23" t="n">
        <v>0</v>
      </c>
      <c r="L50" s="27" t="n">
        <v>1</v>
      </c>
      <c r="M50" s="28" t="n">
        <v>400</v>
      </c>
      <c r="N50" s="27" t="n">
        <v>1</v>
      </c>
      <c r="O50" s="28" t="n">
        <v>500</v>
      </c>
      <c r="P50" s="19" t="n">
        <f aca="false">N50</f>
        <v>1</v>
      </c>
      <c r="Q50" s="23" t="n">
        <f aca="false">M50+O50</f>
        <v>900</v>
      </c>
    </row>
    <row r="51" customFormat="false" ht="12.8" hidden="false" customHeight="false" outlineLevel="0" collapsed="false">
      <c r="B51" s="19" t="s">
        <v>18399</v>
      </c>
      <c r="C51" s="19" t="s">
        <v>3249</v>
      </c>
      <c r="D51" s="19" t="n">
        <v>170</v>
      </c>
      <c r="E51" s="23" t="n">
        <v>82486.2</v>
      </c>
      <c r="F51" s="19" t="n">
        <f aca="false">D51-H51</f>
        <v>70</v>
      </c>
      <c r="G51" s="23" t="n">
        <f aca="false">E51-I51</f>
        <v>26835.82</v>
      </c>
      <c r="H51" s="19" t="n">
        <v>100</v>
      </c>
      <c r="I51" s="23" t="n">
        <v>55650.38</v>
      </c>
      <c r="J51" s="22" t="n">
        <v>70</v>
      </c>
      <c r="K51" s="23" t="n">
        <v>26835.82</v>
      </c>
      <c r="L51" s="27" t="n">
        <v>170</v>
      </c>
      <c r="M51" s="28" t="n">
        <v>25500</v>
      </c>
      <c r="N51" s="27" t="n">
        <v>170</v>
      </c>
      <c r="O51" s="28" t="n">
        <v>51000</v>
      </c>
      <c r="P51" s="19" t="n">
        <f aca="false">N51</f>
        <v>170</v>
      </c>
      <c r="Q51" s="23" t="n">
        <f aca="false">M51+O51</f>
        <v>76500</v>
      </c>
    </row>
    <row r="52" customFormat="false" ht="12.8" hidden="false" customHeight="false" outlineLevel="0" collapsed="false">
      <c r="B52" s="19" t="s">
        <v>18400</v>
      </c>
      <c r="C52" s="19" t="s">
        <v>3249</v>
      </c>
      <c r="D52" s="19" t="n">
        <v>145</v>
      </c>
      <c r="E52" s="23" t="n">
        <v>68399.22</v>
      </c>
      <c r="F52" s="19" t="n">
        <f aca="false">D52-H52</f>
        <v>28</v>
      </c>
      <c r="G52" s="23" t="n">
        <f aca="false">E52-I52</f>
        <v>4475.22</v>
      </c>
      <c r="H52" s="19" t="n">
        <v>117</v>
      </c>
      <c r="I52" s="23" t="n">
        <v>63924</v>
      </c>
      <c r="J52" s="22" t="n">
        <v>26</v>
      </c>
      <c r="K52" s="23" t="n">
        <v>2932.02</v>
      </c>
      <c r="L52" s="27" t="n">
        <v>145</v>
      </c>
      <c r="M52" s="28" t="n">
        <v>21750</v>
      </c>
      <c r="N52" s="27" t="n">
        <v>145</v>
      </c>
      <c r="O52" s="28" t="n">
        <v>43500</v>
      </c>
      <c r="P52" s="19" t="n">
        <f aca="false">N52</f>
        <v>145</v>
      </c>
      <c r="Q52" s="23" t="n">
        <f aca="false">M52+O52</f>
        <v>65250</v>
      </c>
    </row>
    <row r="53" customFormat="false" ht="12.8" hidden="false" customHeight="false" outlineLevel="0" collapsed="false">
      <c r="B53" s="19" t="s">
        <v>18394</v>
      </c>
      <c r="C53" s="19" t="s">
        <v>7894</v>
      </c>
      <c r="D53" s="19" t="n">
        <v>13</v>
      </c>
      <c r="E53" s="23" t="n">
        <v>369.46</v>
      </c>
      <c r="F53" s="19" t="n">
        <f aca="false">D53-H53</f>
        <v>13</v>
      </c>
      <c r="G53" s="23" t="n">
        <f aca="false">E53-I53</f>
        <v>369.46</v>
      </c>
      <c r="H53" s="19" t="n">
        <v>0</v>
      </c>
      <c r="I53" s="23" t="n">
        <v>0</v>
      </c>
      <c r="J53" s="22" t="n">
        <v>0</v>
      </c>
      <c r="K53" s="23" t="n">
        <v>0</v>
      </c>
      <c r="L53" s="27" t="n">
        <v>13</v>
      </c>
      <c r="M53" s="28" t="n">
        <v>6500</v>
      </c>
      <c r="N53" s="27" t="n">
        <v>13</v>
      </c>
      <c r="O53" s="28" t="n">
        <v>5200</v>
      </c>
      <c r="P53" s="19" t="n">
        <f aca="false">N53</f>
        <v>13</v>
      </c>
      <c r="Q53" s="23" t="n">
        <f aca="false">M53+O53</f>
        <v>11700</v>
      </c>
    </row>
    <row r="54" customFormat="false" ht="12.8" hidden="false" customHeight="false" outlineLevel="0" collapsed="false">
      <c r="B54" s="19" t="s">
        <v>8036</v>
      </c>
      <c r="C54" s="19" t="s">
        <v>7894</v>
      </c>
      <c r="D54" s="19" t="n">
        <v>1</v>
      </c>
      <c r="E54" s="23" t="n">
        <v>26.42</v>
      </c>
      <c r="F54" s="19" t="n">
        <f aca="false">D54-H54</f>
        <v>1</v>
      </c>
      <c r="G54" s="23" t="n">
        <f aca="false">E54-I54</f>
        <v>26.42</v>
      </c>
      <c r="H54" s="19" t="n">
        <v>0</v>
      </c>
      <c r="I54" s="23" t="n">
        <v>0</v>
      </c>
      <c r="J54" s="22" t="n">
        <v>0</v>
      </c>
      <c r="K54" s="23" t="n">
        <v>0</v>
      </c>
      <c r="L54" s="27" t="n">
        <v>1</v>
      </c>
      <c r="M54" s="28" t="n">
        <v>400</v>
      </c>
      <c r="N54" s="27" t="n">
        <v>1</v>
      </c>
      <c r="O54" s="28" t="n">
        <v>500</v>
      </c>
      <c r="P54" s="19" t="n">
        <f aca="false">N54</f>
        <v>1</v>
      </c>
      <c r="Q54" s="23" t="n">
        <f aca="false">M54+O54</f>
        <v>900</v>
      </c>
    </row>
    <row r="55" customFormat="false" ht="12.8" hidden="false" customHeight="false" outlineLevel="0" collapsed="false">
      <c r="B55" s="19" t="s">
        <v>8037</v>
      </c>
      <c r="C55" s="19" t="s">
        <v>7894</v>
      </c>
      <c r="D55" s="19" t="n">
        <v>6</v>
      </c>
      <c r="E55" s="23" t="n">
        <v>124.44</v>
      </c>
      <c r="F55" s="19" t="n">
        <f aca="false">D55-H55</f>
        <v>6</v>
      </c>
      <c r="G55" s="23" t="n">
        <f aca="false">E55-I55</f>
        <v>124.44</v>
      </c>
      <c r="H55" s="19" t="n">
        <v>0</v>
      </c>
      <c r="I55" s="23" t="n">
        <v>0</v>
      </c>
      <c r="J55" s="22" t="n">
        <v>0</v>
      </c>
      <c r="K55" s="23" t="n">
        <v>0</v>
      </c>
      <c r="L55" s="27" t="n">
        <v>6</v>
      </c>
      <c r="M55" s="28" t="n">
        <v>1800</v>
      </c>
      <c r="N55" s="27" t="n">
        <v>6</v>
      </c>
      <c r="O55" s="28" t="n">
        <v>3000</v>
      </c>
      <c r="P55" s="19" t="n">
        <f aca="false">N55</f>
        <v>6</v>
      </c>
      <c r="Q55" s="23" t="n">
        <f aca="false">M55+O55</f>
        <v>4800</v>
      </c>
    </row>
    <row r="56" customFormat="false" ht="12.8" hidden="false" customHeight="false" outlineLevel="0" collapsed="false">
      <c r="B56" s="19" t="s">
        <v>18396</v>
      </c>
      <c r="C56" s="19" t="s">
        <v>7894</v>
      </c>
      <c r="D56" s="19" t="n">
        <v>53</v>
      </c>
      <c r="E56" s="23" t="n">
        <v>5723.97</v>
      </c>
      <c r="F56" s="19" t="n">
        <f aca="false">D56-H56</f>
        <v>0</v>
      </c>
      <c r="G56" s="23" t="n">
        <f aca="false">E56-I56</f>
        <v>0</v>
      </c>
      <c r="H56" s="19" t="n">
        <v>53</v>
      </c>
      <c r="I56" s="23" t="n">
        <v>5723.97</v>
      </c>
      <c r="J56" s="22" t="n">
        <v>0</v>
      </c>
      <c r="K56" s="23" t="n">
        <v>0</v>
      </c>
      <c r="L56" s="27" t="n">
        <v>53</v>
      </c>
      <c r="M56" s="28" t="n">
        <v>7950</v>
      </c>
      <c r="N56" s="27" t="n">
        <v>53</v>
      </c>
      <c r="O56" s="28" t="n">
        <v>15900</v>
      </c>
      <c r="P56" s="19" t="n">
        <f aca="false">N56</f>
        <v>53</v>
      </c>
      <c r="Q56" s="23" t="n">
        <f aca="false">M56+O56</f>
        <v>23850</v>
      </c>
    </row>
    <row r="57" customFormat="false" ht="12.8" hidden="false" customHeight="false" outlineLevel="0" collapsed="false">
      <c r="B57" s="19" t="s">
        <v>1807</v>
      </c>
      <c r="C57" s="19" t="s">
        <v>1804</v>
      </c>
      <c r="D57" s="19" t="n">
        <v>3</v>
      </c>
      <c r="E57" s="23" t="n">
        <v>85.26</v>
      </c>
      <c r="F57" s="19" t="n">
        <f aca="false">D57-H57</f>
        <v>3</v>
      </c>
      <c r="G57" s="23" t="n">
        <f aca="false">E57-I57</f>
        <v>85.26</v>
      </c>
      <c r="H57" s="19" t="n">
        <v>0</v>
      </c>
      <c r="I57" s="23" t="n">
        <v>0</v>
      </c>
      <c r="J57" s="22" t="n">
        <v>0</v>
      </c>
      <c r="K57" s="23" t="n">
        <v>0</v>
      </c>
      <c r="L57" s="27" t="n">
        <v>3</v>
      </c>
      <c r="M57" s="28" t="n">
        <v>1500</v>
      </c>
      <c r="N57" s="27" t="n">
        <v>3</v>
      </c>
      <c r="O57" s="28" t="n">
        <v>1200</v>
      </c>
      <c r="P57" s="19" t="n">
        <f aca="false">N57</f>
        <v>3</v>
      </c>
      <c r="Q57" s="23" t="n">
        <f aca="false">M57+O57</f>
        <v>2700</v>
      </c>
    </row>
    <row r="58" customFormat="false" ht="12.8" hidden="false" customHeight="false" outlineLevel="0" collapsed="false">
      <c r="B58" s="19" t="s">
        <v>13092</v>
      </c>
      <c r="C58" s="19" t="s">
        <v>13087</v>
      </c>
      <c r="D58" s="19" t="n">
        <v>50</v>
      </c>
      <c r="E58" s="23" t="n">
        <v>38580</v>
      </c>
      <c r="F58" s="19" t="n">
        <f aca="false">D58-H58</f>
        <v>50</v>
      </c>
      <c r="G58" s="23" t="n">
        <f aca="false">E58-I58</f>
        <v>38580</v>
      </c>
      <c r="H58" s="19" t="n">
        <v>0</v>
      </c>
      <c r="I58" s="23" t="n">
        <v>0</v>
      </c>
      <c r="J58" s="22" t="n">
        <v>50</v>
      </c>
      <c r="K58" s="23" t="n">
        <v>38580</v>
      </c>
      <c r="L58" s="27" t="n">
        <v>50</v>
      </c>
      <c r="M58" s="28" t="n">
        <v>7500</v>
      </c>
      <c r="N58" s="27" t="n">
        <v>50</v>
      </c>
      <c r="O58" s="28" t="n">
        <v>15000</v>
      </c>
      <c r="P58" s="19" t="n">
        <f aca="false">N58</f>
        <v>50</v>
      </c>
      <c r="Q58" s="23" t="n">
        <f aca="false">M58+O58</f>
        <v>22500</v>
      </c>
    </row>
    <row r="59" customFormat="false" ht="12.8" hidden="false" customHeight="false" outlineLevel="0" collapsed="false">
      <c r="B59" s="19" t="s">
        <v>15780</v>
      </c>
      <c r="C59" s="19" t="s">
        <v>15759</v>
      </c>
      <c r="D59" s="19" t="n">
        <v>22</v>
      </c>
      <c r="E59" s="23" t="n">
        <v>625.24</v>
      </c>
      <c r="F59" s="19" t="n">
        <f aca="false">D59-H59</f>
        <v>22</v>
      </c>
      <c r="G59" s="23" t="n">
        <f aca="false">E59-I59</f>
        <v>625.24</v>
      </c>
      <c r="H59" s="19" t="n">
        <v>0</v>
      </c>
      <c r="I59" s="23" t="n">
        <v>0</v>
      </c>
      <c r="J59" s="22" t="n">
        <v>0</v>
      </c>
      <c r="K59" s="23" t="n">
        <v>0</v>
      </c>
      <c r="L59" s="27" t="n">
        <v>22</v>
      </c>
      <c r="M59" s="28" t="n">
        <v>11000</v>
      </c>
      <c r="N59" s="27" t="n">
        <v>22</v>
      </c>
      <c r="O59" s="28" t="n">
        <v>8800</v>
      </c>
      <c r="P59" s="19" t="n">
        <f aca="false">N59</f>
        <v>22</v>
      </c>
      <c r="Q59" s="23" t="n">
        <f aca="false">M59+O59</f>
        <v>19800</v>
      </c>
    </row>
    <row r="60" customFormat="false" ht="12.8" hidden="false" customHeight="false" outlineLevel="0" collapsed="false">
      <c r="B60" s="19" t="s">
        <v>18395</v>
      </c>
      <c r="C60" s="19" t="s">
        <v>15759</v>
      </c>
      <c r="D60" s="19" t="n">
        <v>6</v>
      </c>
      <c r="E60" s="23" t="n">
        <v>1804.68</v>
      </c>
      <c r="F60" s="19" t="n">
        <f aca="false">D60-H60</f>
        <v>6</v>
      </c>
      <c r="G60" s="23" t="n">
        <f aca="false">E60-I60</f>
        <v>1804.68</v>
      </c>
      <c r="H60" s="19" t="n">
        <v>0</v>
      </c>
      <c r="I60" s="23" t="n">
        <v>0</v>
      </c>
      <c r="J60" s="22" t="n">
        <v>0</v>
      </c>
      <c r="K60" s="23" t="n">
        <v>0</v>
      </c>
      <c r="L60" s="27" t="n">
        <v>6</v>
      </c>
      <c r="M60" s="28" t="n">
        <v>1800</v>
      </c>
      <c r="N60" s="27" t="n">
        <v>6</v>
      </c>
      <c r="O60" s="28" t="n">
        <v>1800</v>
      </c>
      <c r="P60" s="19" t="n">
        <f aca="false">N60</f>
        <v>6</v>
      </c>
      <c r="Q60" s="23" t="n">
        <f aca="false">M60+O60</f>
        <v>3600</v>
      </c>
    </row>
    <row r="61" customFormat="false" ht="12.8" hidden="false" customHeight="false" outlineLevel="0" collapsed="false">
      <c r="B61" s="19" t="s">
        <v>15902</v>
      </c>
      <c r="C61" s="19" t="s">
        <v>15759</v>
      </c>
      <c r="D61" s="19" t="n">
        <v>27</v>
      </c>
      <c r="E61" s="23" t="n">
        <v>18900.24</v>
      </c>
      <c r="F61" s="19" t="n">
        <f aca="false">D61-H61</f>
        <v>27</v>
      </c>
      <c r="G61" s="23" t="n">
        <f aca="false">E61-I61</f>
        <v>18900.24</v>
      </c>
      <c r="H61" s="19" t="n">
        <v>0</v>
      </c>
      <c r="I61" s="23" t="n">
        <v>0</v>
      </c>
      <c r="J61" s="22" t="n">
        <v>27</v>
      </c>
      <c r="K61" s="23" t="n">
        <v>18900.24</v>
      </c>
      <c r="L61" s="27" t="n">
        <v>27</v>
      </c>
      <c r="M61" s="28" t="n">
        <v>4050</v>
      </c>
      <c r="N61" s="27" t="n">
        <v>27</v>
      </c>
      <c r="O61" s="28" t="n">
        <v>8100</v>
      </c>
      <c r="P61" s="19" t="n">
        <f aca="false">N61</f>
        <v>27</v>
      </c>
      <c r="Q61" s="23" t="n">
        <f aca="false">M61+O61</f>
        <v>12150</v>
      </c>
    </row>
    <row r="62" customFormat="false" ht="12.8" hidden="false" customHeight="false" outlineLevel="0" collapsed="false">
      <c r="B62" s="19" t="s">
        <v>18393</v>
      </c>
      <c r="C62" s="19" t="s">
        <v>13286</v>
      </c>
      <c r="D62" s="19" t="n">
        <v>125</v>
      </c>
      <c r="E62" s="23" t="n">
        <v>89858.52</v>
      </c>
      <c r="F62" s="19" t="n">
        <f aca="false">D62-H62</f>
        <v>114</v>
      </c>
      <c r="G62" s="23" t="n">
        <f aca="false">E62-I62</f>
        <v>81370.92</v>
      </c>
      <c r="H62" s="19" t="n">
        <v>11</v>
      </c>
      <c r="I62" s="23" t="n">
        <v>8487.6</v>
      </c>
      <c r="J62" s="22" t="n">
        <v>74</v>
      </c>
      <c r="K62" s="23" t="n">
        <v>57098.4</v>
      </c>
      <c r="L62" s="27" t="n">
        <v>125</v>
      </c>
      <c r="M62" s="28" t="n">
        <v>20850</v>
      </c>
      <c r="N62" s="27" t="n">
        <v>125</v>
      </c>
      <c r="O62" s="28" t="n">
        <v>37500</v>
      </c>
      <c r="P62" s="19" t="n">
        <f aca="false">N62</f>
        <v>125</v>
      </c>
      <c r="Q62" s="23" t="n">
        <f aca="false">M62+O62</f>
        <v>58350</v>
      </c>
    </row>
    <row r="63" customFormat="false" ht="12.8" hidden="false" customHeight="false" outlineLevel="0" collapsed="false">
      <c r="B63" s="19" t="s">
        <v>18280</v>
      </c>
      <c r="C63" s="29" t="s">
        <v>5539</v>
      </c>
      <c r="D63" s="19" t="n">
        <v>20</v>
      </c>
      <c r="E63" s="23" t="n">
        <v>6015.6</v>
      </c>
      <c r="F63" s="19" t="n">
        <f aca="false">D63-H63</f>
        <v>20</v>
      </c>
      <c r="G63" s="23" t="n">
        <f aca="false">E63-I63</f>
        <v>6015.6</v>
      </c>
      <c r="H63" s="19" t="n">
        <v>0</v>
      </c>
      <c r="I63" s="23" t="n">
        <v>0</v>
      </c>
      <c r="J63" s="22" t="n">
        <v>0</v>
      </c>
      <c r="K63" s="23" t="n">
        <v>0</v>
      </c>
      <c r="L63" s="27" t="n">
        <v>20</v>
      </c>
      <c r="M63" s="28" t="n">
        <v>6000</v>
      </c>
      <c r="N63" s="27" t="n">
        <v>20</v>
      </c>
      <c r="O63" s="28" t="n">
        <v>6000</v>
      </c>
      <c r="P63" s="19" t="n">
        <f aca="false">N63</f>
        <v>20</v>
      </c>
      <c r="Q63" s="23" t="n">
        <f aca="false">M63+O63</f>
        <v>12000</v>
      </c>
    </row>
    <row r="64" customFormat="false" ht="12.8" hidden="false" customHeight="false" outlineLevel="0" collapsed="false">
      <c r="B64" s="19" t="s">
        <v>5560</v>
      </c>
      <c r="C64" s="19" t="s">
        <v>5539</v>
      </c>
      <c r="D64" s="19" t="n">
        <v>11</v>
      </c>
      <c r="E64" s="23" t="n">
        <v>3226.22</v>
      </c>
      <c r="F64" s="19" t="n">
        <f aca="false">D64-H64</f>
        <v>11</v>
      </c>
      <c r="G64" s="23" t="n">
        <f aca="false">E64-I64</f>
        <v>3226.22</v>
      </c>
      <c r="H64" s="19" t="n">
        <v>0</v>
      </c>
      <c r="I64" s="23" t="n">
        <v>0</v>
      </c>
      <c r="J64" s="22" t="n">
        <v>0</v>
      </c>
      <c r="K64" s="23" t="n">
        <v>0</v>
      </c>
      <c r="L64" s="27" t="n">
        <v>11</v>
      </c>
      <c r="M64" s="28" t="n">
        <v>3900</v>
      </c>
      <c r="N64" s="27" t="n">
        <v>11</v>
      </c>
      <c r="O64" s="28" t="n">
        <v>3600</v>
      </c>
      <c r="P64" s="19" t="n">
        <f aca="false">N64</f>
        <v>11</v>
      </c>
      <c r="Q64" s="23" t="n">
        <f aca="false">M64+O64</f>
        <v>7500</v>
      </c>
    </row>
    <row r="65" customFormat="false" ht="12.8" hidden="false" customHeight="false" outlineLevel="0" collapsed="false">
      <c r="B65" s="19" t="s">
        <v>13342</v>
      </c>
      <c r="C65" s="19" t="s">
        <v>13335</v>
      </c>
      <c r="D65" s="19" t="n">
        <v>6</v>
      </c>
      <c r="E65" s="23" t="n">
        <v>1804.68</v>
      </c>
      <c r="F65" s="19" t="n">
        <f aca="false">D65-H65</f>
        <v>6</v>
      </c>
      <c r="G65" s="23" t="n">
        <f aca="false">E65-I65</f>
        <v>1804.68</v>
      </c>
      <c r="H65" s="19" t="n">
        <v>0</v>
      </c>
      <c r="I65" s="23" t="n">
        <v>0</v>
      </c>
      <c r="J65" s="22" t="n">
        <v>0</v>
      </c>
      <c r="K65" s="23" t="n">
        <v>0</v>
      </c>
      <c r="L65" s="27" t="n">
        <v>6</v>
      </c>
      <c r="M65" s="28" t="n">
        <v>1800</v>
      </c>
      <c r="N65" s="27" t="n">
        <v>6</v>
      </c>
      <c r="O65" s="28" t="n">
        <v>1800</v>
      </c>
      <c r="P65" s="19" t="n">
        <f aca="false">N65</f>
        <v>6</v>
      </c>
      <c r="Q65" s="23" t="n">
        <f aca="false">M65+O65</f>
        <v>3600</v>
      </c>
    </row>
    <row r="66" customFormat="false" ht="12.8" hidden="false" customHeight="false" outlineLevel="0" collapsed="false">
      <c r="B66" s="19" t="s">
        <v>1401</v>
      </c>
      <c r="C66" s="19" t="s">
        <v>1395</v>
      </c>
      <c r="D66" s="19" t="n">
        <v>2</v>
      </c>
      <c r="E66" s="23" t="n">
        <v>56.84</v>
      </c>
      <c r="F66" s="19" t="n">
        <f aca="false">D66-H66</f>
        <v>2</v>
      </c>
      <c r="G66" s="23" t="n">
        <f aca="false">E66-I66</f>
        <v>56.84</v>
      </c>
      <c r="H66" s="19" t="n">
        <v>0</v>
      </c>
      <c r="I66" s="23" t="n">
        <v>0</v>
      </c>
      <c r="J66" s="22" t="n">
        <v>0</v>
      </c>
      <c r="K66" s="23" t="n">
        <v>0</v>
      </c>
      <c r="L66" s="27" t="n">
        <v>2</v>
      </c>
      <c r="M66" s="28" t="n">
        <v>1000</v>
      </c>
      <c r="N66" s="27" t="n">
        <v>2</v>
      </c>
      <c r="O66" s="28" t="n">
        <v>800</v>
      </c>
      <c r="P66" s="19" t="n">
        <f aca="false">N66</f>
        <v>2</v>
      </c>
      <c r="Q66" s="23" t="n">
        <f aca="false">M66+O66</f>
        <v>1800</v>
      </c>
    </row>
    <row r="67" customFormat="false" ht="12.8" hidden="false" customHeight="false" outlineLevel="0" collapsed="false">
      <c r="B67" s="30"/>
      <c r="C67" s="19"/>
      <c r="D67" s="20" t="n">
        <f aca="false">SUM(D9:D66)</f>
        <v>2980</v>
      </c>
      <c r="E67" s="21" t="n">
        <f aca="false">SUM(E9:E66)</f>
        <v>1362165.63</v>
      </c>
      <c r="F67" s="20" t="n">
        <f aca="false">SUM(F9:F66)</f>
        <v>2337</v>
      </c>
      <c r="G67" s="21" t="n">
        <f aca="false">SUM(G9:G66)</f>
        <v>1025344.81</v>
      </c>
      <c r="H67" s="20" t="n">
        <f aca="false">SUM(H9:H66)</f>
        <v>643</v>
      </c>
      <c r="I67" s="21" t="n">
        <f aca="false">SUM(I9:I66)</f>
        <v>336820.82</v>
      </c>
      <c r="J67" s="20" t="n">
        <f aca="false">SUM(J9:J66)</f>
        <v>685</v>
      </c>
      <c r="K67" s="21" t="n">
        <f aca="false">SUM(K9:K66)</f>
        <v>381387.09</v>
      </c>
      <c r="L67" s="20" t="n">
        <f aca="false">SUM(L9:L66)</f>
        <v>2673</v>
      </c>
      <c r="M67" s="21" t="n">
        <f aca="false">SUM(M9:M66)</f>
        <v>596000</v>
      </c>
      <c r="N67" s="20" t="n">
        <f aca="false">SUM(N9:N66)</f>
        <v>2980</v>
      </c>
      <c r="O67" s="21" t="n">
        <f aca="false">SUM(O9:O66)</f>
        <v>1243831.52</v>
      </c>
      <c r="P67" s="20" t="n">
        <f aca="false">SUM(P9:P66)</f>
        <v>2980</v>
      </c>
      <c r="Q67" s="21" t="n">
        <f aca="false">SUM(Q9:Q66)</f>
        <v>1839831.52</v>
      </c>
    </row>
    <row r="68" customFormat="false" ht="12.8" hidden="false" customHeight="false" outlineLevel="0" collapsed="false">
      <c r="E68" s="0"/>
      <c r="G68" s="0"/>
      <c r="I68" s="0"/>
      <c r="K68" s="0"/>
      <c r="M68" s="0"/>
      <c r="O68" s="0"/>
    </row>
    <row r="69" customFormat="false" ht="15" hidden="false" customHeight="false" outlineLevel="0" collapsed="false">
      <c r="B69" s="31" t="s">
        <v>18437</v>
      </c>
      <c r="C69" s="32"/>
      <c r="D69" s="32"/>
      <c r="E69" s="33"/>
      <c r="F69" s="32"/>
      <c r="G69" s="33"/>
      <c r="H69" s="32"/>
      <c r="I69" s="33"/>
      <c r="J69" s="32"/>
      <c r="K69" s="33"/>
      <c r="L69" s="32"/>
      <c r="M69" s="33" t="n">
        <f aca="false">SUBTOTAL(9,M9:M66)</f>
        <v>596000</v>
      </c>
      <c r="N69" s="32"/>
      <c r="O69" s="33" t="n">
        <f aca="false">SUBTOTAL(9,O9:O66)</f>
        <v>1243831.52</v>
      </c>
      <c r="P69" s="32" t="n">
        <f aca="false">SUBTOTAL(9,P9:P66)</f>
        <v>2980</v>
      </c>
      <c r="Q69" s="34" t="n">
        <f aca="false">SUBTOTAL(9,Q9:Q66)</f>
        <v>1839831.52</v>
      </c>
    </row>
    <row r="70" customFormat="false" ht="12.8" hidden="false" customHeight="false" outlineLevel="0" collapsed="false">
      <c r="B70" s="0" t="s">
        <v>18438</v>
      </c>
      <c r="E70" s="0"/>
      <c r="G70" s="0"/>
      <c r="I70" s="0"/>
      <c r="K70" s="0"/>
      <c r="M70" s="0"/>
      <c r="O70" s="0"/>
    </row>
    <row r="72" customFormat="false" ht="12.8" hidden="false" customHeight="false" outlineLevel="0" collapsed="false">
      <c r="Q72" s="11"/>
    </row>
  </sheetData>
  <autoFilter ref="B8:C66"/>
  <mergeCells count="8">
    <mergeCell ref="B6:Q6"/>
    <mergeCell ref="D7:E7"/>
    <mergeCell ref="F7:G7"/>
    <mergeCell ref="H7:I7"/>
    <mergeCell ref="J7:K7"/>
    <mergeCell ref="L7:M7"/>
    <mergeCell ref="N7:O7"/>
    <mergeCell ref="P7:Q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2023-09-05T13:33:57Z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