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EstaPasta_de_trabalho" defaultThemeVersion="124226"/>
  <bookViews>
    <workbookView xWindow="0" yWindow="60" windowWidth="15135" windowHeight="9270" tabRatio="744"/>
  </bookViews>
  <sheets>
    <sheet name="Total-set á dez" sheetId="27" r:id="rId1"/>
    <sheet name="Mês á Mês-set á dez-16" sheetId="32" r:id="rId2"/>
  </sheets>
  <calcPr calcId="124519"/>
</workbook>
</file>

<file path=xl/calcChain.xml><?xml version="1.0" encoding="utf-8"?>
<calcChain xmlns="http://schemas.openxmlformats.org/spreadsheetml/2006/main">
  <c r="F14" i="27"/>
  <c r="F17"/>
  <c r="B21"/>
  <c r="C21"/>
  <c r="D21"/>
  <c r="E21"/>
  <c r="H93" i="32"/>
  <c r="B88"/>
  <c r="C88"/>
  <c r="D88"/>
  <c r="E88"/>
  <c r="F88"/>
  <c r="G88"/>
  <c r="H75"/>
  <c r="H88" s="1"/>
  <c r="H76"/>
  <c r="H77"/>
  <c r="H78"/>
  <c r="H79"/>
  <c r="H80"/>
  <c r="H81"/>
  <c r="H82"/>
  <c r="H83"/>
  <c r="H84"/>
  <c r="H85"/>
  <c r="H86"/>
  <c r="H87"/>
  <c r="C69"/>
  <c r="D69"/>
  <c r="E69"/>
  <c r="F69"/>
  <c r="H58"/>
  <c r="H69" s="1"/>
  <c r="C55"/>
  <c r="D55"/>
  <c r="E55"/>
  <c r="F55"/>
  <c r="H42"/>
  <c r="H43"/>
  <c r="H44"/>
  <c r="H45"/>
  <c r="H46"/>
  <c r="H47"/>
  <c r="H48"/>
  <c r="H49"/>
  <c r="H50"/>
  <c r="H51"/>
  <c r="H52"/>
  <c r="H53"/>
  <c r="H54"/>
  <c r="H24"/>
  <c r="H35" s="1"/>
  <c r="C35"/>
  <c r="D35"/>
  <c r="E35"/>
  <c r="F35"/>
  <c r="C21"/>
  <c r="D21"/>
  <c r="E21"/>
  <c r="F21"/>
  <c r="H8"/>
  <c r="H21" s="1"/>
  <c r="H9"/>
  <c r="H10"/>
  <c r="H11"/>
  <c r="H12"/>
  <c r="H13"/>
  <c r="H14"/>
  <c r="H15"/>
  <c r="H16"/>
  <c r="H17"/>
  <c r="H18"/>
  <c r="H19"/>
  <c r="H20"/>
  <c r="H55" l="1"/>
  <c r="F21" i="27"/>
  <c r="I9" i="32"/>
  <c r="I18"/>
  <c r="I14"/>
  <c r="F9" i="27"/>
  <c r="F10"/>
  <c r="F11"/>
  <c r="F12"/>
  <c r="F13"/>
  <c r="F15"/>
  <c r="F16"/>
  <c r="F18"/>
  <c r="F19"/>
  <c r="F20"/>
  <c r="F8"/>
  <c r="I93" i="32"/>
  <c r="I76"/>
  <c r="I77"/>
  <c r="I78"/>
  <c r="I79"/>
  <c r="I80"/>
  <c r="I81"/>
  <c r="I82"/>
  <c r="I83"/>
  <c r="I84"/>
  <c r="I85"/>
  <c r="I86"/>
  <c r="I87"/>
  <c r="I75"/>
  <c r="I43"/>
  <c r="I44"/>
  <c r="I46"/>
  <c r="I47"/>
  <c r="I48"/>
  <c r="I49"/>
  <c r="I50"/>
  <c r="I51"/>
  <c r="I52"/>
  <c r="I53"/>
  <c r="I54"/>
  <c r="I10"/>
  <c r="I11"/>
  <c r="I12"/>
  <c r="I13"/>
  <c r="I15"/>
  <c r="I16"/>
  <c r="I17"/>
  <c r="I19"/>
  <c r="I20"/>
  <c r="I88" l="1"/>
  <c r="I8"/>
  <c r="I21" s="1"/>
  <c r="I45"/>
  <c r="G21" i="27"/>
  <c r="F28" l="1"/>
  <c r="I24" i="32" l="1"/>
  <c r="I35" s="1"/>
  <c r="I58" l="1"/>
  <c r="I69" s="1"/>
  <c r="I42"/>
  <c r="I55" s="1"/>
  <c r="G30" i="27" l="1"/>
  <c r="G23"/>
  <c r="F32" l="1"/>
</calcChain>
</file>

<file path=xl/sharedStrings.xml><?xml version="1.0" encoding="utf-8"?>
<sst xmlns="http://schemas.openxmlformats.org/spreadsheetml/2006/main" count="166" uniqueCount="66">
  <si>
    <t>PROPOSTA</t>
  </si>
  <si>
    <t>DIFERENÇA Repasse x Vepe</t>
  </si>
  <si>
    <t>PROPOSTA PARA RESSARCIMENTO DE TERAPIA RENAL SUBSTITUTA - TRS</t>
  </si>
  <si>
    <t>Total</t>
  </si>
  <si>
    <t>420200 Balneário Camboriú</t>
  </si>
  <si>
    <t>420240 Blumenau</t>
  </si>
  <si>
    <t>420290 Brusque</t>
  </si>
  <si>
    <t>420420 Chapecó</t>
  </si>
  <si>
    <t>420430 Concórdia</t>
  </si>
  <si>
    <t>420460 Criciúma</t>
  </si>
  <si>
    <t>420820 Itajaí</t>
  </si>
  <si>
    <t>420890 Jaraguá do Sul</t>
  </si>
  <si>
    <t>420910 Joinville</t>
  </si>
  <si>
    <t>420930 Lages</t>
  </si>
  <si>
    <t>421480 Rio do Sul</t>
  </si>
  <si>
    <t>421580 São Bento do Sul</t>
  </si>
  <si>
    <t>TOTAL - PLENOS</t>
  </si>
  <si>
    <t>TOTAL - SES</t>
  </si>
  <si>
    <t>TOTAL GERAL</t>
  </si>
  <si>
    <t>MINISTÉRIO DA SAÚDE REPASSOU AO FUNDO MUNICIPAL</t>
  </si>
  <si>
    <t>SES</t>
  </si>
  <si>
    <t>420140 Araranguá</t>
  </si>
  <si>
    <t>420480 Curitibanos</t>
  </si>
  <si>
    <t>420900 Joaçaba</t>
  </si>
  <si>
    <t>421010 Mafra</t>
  </si>
  <si>
    <t>421660 São José</t>
  </si>
  <si>
    <t>421720 São Miguel do Oeste</t>
  </si>
  <si>
    <t>421820 Timbó</t>
  </si>
  <si>
    <t>421870 Tubarão</t>
  </si>
  <si>
    <t>421930 Videira</t>
  </si>
  <si>
    <t>421950 Xanxerê</t>
  </si>
  <si>
    <t>Municipios Gestão - SES</t>
  </si>
  <si>
    <t>MINISTÉRIO DA SAÚDE REPASSOU AO FUNDO ESTADUAL</t>
  </si>
  <si>
    <t xml:space="preserve">MS-PAGOU  </t>
  </si>
  <si>
    <t xml:space="preserve">VEPE  Aprovado     </t>
  </si>
  <si>
    <t xml:space="preserve">TETO  - FAEC               </t>
  </si>
  <si>
    <t>Munic.do Estabel-PLENO</t>
  </si>
  <si>
    <t>GESTÃO</t>
  </si>
  <si>
    <t xml:space="preserve"> GPSM - MUNICÍPIO</t>
  </si>
  <si>
    <t>420540 Florianópolis-SES</t>
  </si>
  <si>
    <t xml:space="preserve">  </t>
  </si>
  <si>
    <t>TRS -VEPE APROVADO - SIA- PRODUÇÃO</t>
  </si>
  <si>
    <t>MS - TETO DE TRS</t>
  </si>
  <si>
    <t xml:space="preserve">TERAPIA RENAL SUBSTITUTIVA - SC </t>
  </si>
  <si>
    <t>Média</t>
  </si>
  <si>
    <t xml:space="preserve">MS - Pg  </t>
  </si>
  <si>
    <t>Munic.do Estabel - bruto</t>
  </si>
  <si>
    <t>Munic.UPS-PLENO-liquido</t>
  </si>
  <si>
    <t>Saldo anterior</t>
  </si>
  <si>
    <t>Jan</t>
  </si>
  <si>
    <t>Nov</t>
  </si>
  <si>
    <t>Dez</t>
  </si>
  <si>
    <t xml:space="preserve">TOTAL TETO     FAEC               </t>
  </si>
  <si>
    <t>ms pg</t>
  </si>
  <si>
    <t>teto</t>
  </si>
  <si>
    <t>vepe</t>
  </si>
  <si>
    <t>420540 Fpolis-CLINIRIM</t>
  </si>
  <si>
    <t xml:space="preserve">Setembro a Dezembro/16 </t>
  </si>
  <si>
    <t>TOTAL  - Setembro á  Dezembro/16</t>
  </si>
  <si>
    <t>Vl.saldo/jan17</t>
  </si>
  <si>
    <t>set</t>
  </si>
  <si>
    <t>out</t>
  </si>
  <si>
    <t>nov</t>
  </si>
  <si>
    <t>dez</t>
  </si>
  <si>
    <t>saldo/ago</t>
  </si>
  <si>
    <t>* Joinville;competência dezembro considerado VEPE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</si>
</sst>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6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1"/>
      <color indexed="8"/>
      <name val="Arial"/>
      <family val="2"/>
    </font>
    <font>
      <sz val="10"/>
      <color rgb="FF333333"/>
      <name val="Arial"/>
      <family val="2"/>
    </font>
    <font>
      <sz val="10"/>
      <color indexed="8"/>
      <name val="Arial"/>
      <family val="2"/>
    </font>
    <font>
      <sz val="9"/>
      <color rgb="FF333333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39" fontId="5" fillId="0" borderId="2" xfId="0" applyNumberFormat="1" applyFont="1" applyBorder="1" applyAlignment="1"/>
    <xf numFmtId="40" fontId="4" fillId="0" borderId="0" xfId="0" applyNumberFormat="1" applyFont="1" applyFill="1" applyBorder="1" applyAlignment="1">
      <alignment vertical="top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10" fillId="0" borderId="0" xfId="0" applyFont="1"/>
    <xf numFmtId="0" fontId="9" fillId="3" borderId="3" xfId="0" applyFont="1" applyFill="1" applyBorder="1" applyAlignment="1">
      <alignment vertical="top"/>
    </xf>
    <xf numFmtId="0" fontId="7" fillId="3" borderId="4" xfId="0" applyFont="1" applyFill="1" applyBorder="1" applyAlignment="1">
      <alignment horizontal="center"/>
    </xf>
    <xf numFmtId="40" fontId="9" fillId="3" borderId="4" xfId="0" applyNumberFormat="1" applyFont="1" applyFill="1" applyBorder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40" fontId="9" fillId="0" borderId="4" xfId="0" applyNumberFormat="1" applyFont="1" applyBorder="1" applyAlignment="1">
      <alignment vertical="top"/>
    </xf>
    <xf numFmtId="40" fontId="9" fillId="0" borderId="4" xfId="0" applyNumberFormat="1" applyFont="1" applyFill="1" applyBorder="1" applyAlignment="1">
      <alignment vertical="top"/>
    </xf>
    <xf numFmtId="40" fontId="9" fillId="0" borderId="2" xfId="0" applyNumberFormat="1" applyFont="1" applyFill="1" applyBorder="1" applyAlignment="1">
      <alignment vertical="top"/>
    </xf>
    <xf numFmtId="0" fontId="9" fillId="2" borderId="4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top"/>
    </xf>
    <xf numFmtId="4" fontId="7" fillId="0" borderId="2" xfId="0" applyNumberFormat="1" applyFont="1" applyBorder="1"/>
    <xf numFmtId="4" fontId="7" fillId="3" borderId="4" xfId="0" applyNumberFormat="1" applyFont="1" applyFill="1" applyBorder="1"/>
    <xf numFmtId="0" fontId="9" fillId="2" borderId="2" xfId="0" applyFont="1" applyFill="1" applyBorder="1" applyAlignment="1">
      <alignment horizontal="center" vertical="top"/>
    </xf>
    <xf numFmtId="0" fontId="11" fillId="0" borderId="0" xfId="0" applyFont="1" applyFill="1" applyBorder="1" applyAlignment="1"/>
    <xf numFmtId="0" fontId="9" fillId="3" borderId="15" xfId="0" applyFont="1" applyFill="1" applyBorder="1" applyAlignment="1">
      <alignment horizontal="center" vertical="top"/>
    </xf>
    <xf numFmtId="0" fontId="9" fillId="0" borderId="25" xfId="0" applyFont="1" applyBorder="1" applyAlignment="1">
      <alignment vertical="top"/>
    </xf>
    <xf numFmtId="0" fontId="9" fillId="0" borderId="26" xfId="0" applyFont="1" applyBorder="1" applyAlignment="1">
      <alignment vertical="top"/>
    </xf>
    <xf numFmtId="40" fontId="9" fillId="3" borderId="13" xfId="0" applyNumberFormat="1" applyFont="1" applyFill="1" applyBorder="1" applyAlignment="1">
      <alignment vertical="top"/>
    </xf>
    <xf numFmtId="0" fontId="9" fillId="0" borderId="29" xfId="0" applyFont="1" applyBorder="1" applyAlignment="1">
      <alignment vertical="top"/>
    </xf>
    <xf numFmtId="40" fontId="9" fillId="3" borderId="2" xfId="0" applyNumberFormat="1" applyFont="1" applyFill="1" applyBorder="1" applyAlignment="1">
      <alignment vertical="top"/>
    </xf>
    <xf numFmtId="0" fontId="9" fillId="3" borderId="25" xfId="0" applyFont="1" applyFill="1" applyBorder="1" applyAlignment="1">
      <alignment vertical="top"/>
    </xf>
    <xf numFmtId="0" fontId="9" fillId="3" borderId="29" xfId="0" applyFont="1" applyFill="1" applyBorder="1" applyAlignment="1">
      <alignment vertical="top"/>
    </xf>
    <xf numFmtId="0" fontId="9" fillId="3" borderId="26" xfId="0" applyFont="1" applyFill="1" applyBorder="1" applyAlignment="1">
      <alignment vertical="top"/>
    </xf>
    <xf numFmtId="40" fontId="15" fillId="0" borderId="8" xfId="0" applyNumberFormat="1" applyFont="1" applyBorder="1" applyAlignment="1">
      <alignment vertical="top"/>
    </xf>
    <xf numFmtId="0" fontId="12" fillId="2" borderId="6" xfId="0" applyFont="1" applyFill="1" applyBorder="1" applyAlignment="1">
      <alignment vertical="top"/>
    </xf>
    <xf numFmtId="0" fontId="9" fillId="3" borderId="4" xfId="0" applyFont="1" applyFill="1" applyBorder="1" applyAlignment="1">
      <alignment horizontal="center" vertical="top"/>
    </xf>
    <xf numFmtId="0" fontId="9" fillId="3" borderId="6" xfId="0" applyFont="1" applyFill="1" applyBorder="1" applyAlignment="1">
      <alignment vertical="top"/>
    </xf>
    <xf numFmtId="0" fontId="9" fillId="3" borderId="5" xfId="0" applyFont="1" applyFill="1" applyBorder="1" applyAlignment="1">
      <alignment vertical="top"/>
    </xf>
    <xf numFmtId="0" fontId="9" fillId="3" borderId="7" xfId="0" applyFont="1" applyFill="1" applyBorder="1" applyAlignment="1">
      <alignment vertical="top"/>
    </xf>
    <xf numFmtId="4" fontId="7" fillId="3" borderId="31" xfId="0" applyNumberFormat="1" applyFont="1" applyFill="1" applyBorder="1"/>
    <xf numFmtId="4" fontId="7" fillId="3" borderId="24" xfId="0" applyNumberFormat="1" applyFont="1" applyFill="1" applyBorder="1"/>
    <xf numFmtId="40" fontId="9" fillId="3" borderId="1" xfId="0" applyNumberFormat="1" applyFont="1" applyFill="1" applyBorder="1" applyAlignment="1">
      <alignment vertical="top"/>
    </xf>
    <xf numFmtId="4" fontId="10" fillId="3" borderId="23" xfId="0" applyNumberFormat="1" applyFont="1" applyFill="1" applyBorder="1" applyAlignment="1">
      <alignment vertical="center"/>
    </xf>
    <xf numFmtId="4" fontId="10" fillId="3" borderId="35" xfId="0" applyNumberFormat="1" applyFont="1" applyFill="1" applyBorder="1" applyAlignment="1">
      <alignment vertical="center"/>
    </xf>
    <xf numFmtId="4" fontId="10" fillId="3" borderId="13" xfId="0" applyNumberFormat="1" applyFont="1" applyFill="1" applyBorder="1" applyAlignment="1">
      <alignment vertical="center"/>
    </xf>
    <xf numFmtId="4" fontId="10" fillId="3" borderId="39" xfId="0" applyNumberFormat="1" applyFont="1" applyFill="1" applyBorder="1" applyAlignment="1"/>
    <xf numFmtId="4" fontId="10" fillId="3" borderId="40" xfId="0" applyNumberFormat="1" applyFont="1" applyFill="1" applyBorder="1" applyAlignment="1"/>
    <xf numFmtId="4" fontId="10" fillId="3" borderId="41" xfId="0" applyNumberFormat="1" applyFont="1" applyFill="1" applyBorder="1" applyAlignment="1"/>
    <xf numFmtId="4" fontId="10" fillId="3" borderId="42" xfId="0" applyNumberFormat="1" applyFont="1" applyFill="1" applyBorder="1" applyAlignment="1"/>
    <xf numFmtId="4" fontId="16" fillId="0" borderId="8" xfId="0" applyNumberFormat="1" applyFont="1" applyBorder="1" applyAlignment="1">
      <alignment horizontal="right" wrapText="1"/>
    </xf>
    <xf numFmtId="4" fontId="7" fillId="0" borderId="4" xfId="0" applyNumberFormat="1" applyFont="1" applyBorder="1" applyAlignment="1"/>
    <xf numFmtId="40" fontId="15" fillId="0" borderId="8" xfId="0" applyNumberFormat="1" applyFont="1" applyFill="1" applyBorder="1" applyAlignment="1">
      <alignment vertical="top"/>
    </xf>
    <xf numFmtId="4" fontId="10" fillId="0" borderId="8" xfId="0" applyNumberFormat="1" applyFont="1" applyBorder="1"/>
    <xf numFmtId="0" fontId="7" fillId="3" borderId="43" xfId="0" applyFont="1" applyFill="1" applyBorder="1" applyAlignment="1">
      <alignment horizontal="center"/>
    </xf>
    <xf numFmtId="4" fontId="10" fillId="2" borderId="44" xfId="0" applyNumberFormat="1" applyFont="1" applyFill="1" applyBorder="1" applyAlignment="1">
      <alignment horizontal="center" vertical="center"/>
    </xf>
    <xf numFmtId="4" fontId="10" fillId="2" borderId="39" xfId="0" applyNumberFormat="1" applyFont="1" applyFill="1" applyBorder="1" applyAlignment="1">
      <alignment horizontal="center" vertical="center"/>
    </xf>
    <xf numFmtId="4" fontId="10" fillId="2" borderId="41" xfId="0" applyNumberFormat="1" applyFont="1" applyFill="1" applyBorder="1" applyAlignment="1">
      <alignment horizontal="center" vertical="center"/>
    </xf>
    <xf numFmtId="4" fontId="10" fillId="3" borderId="39" xfId="0" applyNumberFormat="1" applyFont="1" applyFill="1" applyBorder="1" applyAlignment="1">
      <alignment vertical="center"/>
    </xf>
    <xf numFmtId="4" fontId="10" fillId="3" borderId="40" xfId="0" applyNumberFormat="1" applyFont="1" applyFill="1" applyBorder="1" applyAlignment="1">
      <alignment vertical="center"/>
    </xf>
    <xf numFmtId="4" fontId="10" fillId="4" borderId="8" xfId="0" applyNumberFormat="1" applyFont="1" applyFill="1" applyBorder="1" applyAlignment="1">
      <alignment horizontal="right" vertical="center"/>
    </xf>
    <xf numFmtId="4" fontId="0" fillId="0" borderId="0" xfId="0" applyNumberFormat="1" applyBorder="1"/>
    <xf numFmtId="0" fontId="9" fillId="0" borderId="3" xfId="0" applyFont="1" applyFill="1" applyBorder="1" applyAlignment="1">
      <alignment vertical="top"/>
    </xf>
    <xf numFmtId="4" fontId="10" fillId="0" borderId="4" xfId="0" applyNumberFormat="1" applyFont="1" applyFill="1" applyBorder="1"/>
    <xf numFmtId="0" fontId="9" fillId="0" borderId="17" xfId="0" applyFont="1" applyBorder="1" applyAlignment="1">
      <alignment vertical="top"/>
    </xf>
    <xf numFmtId="0" fontId="0" fillId="0" borderId="0" xfId="0" applyBorder="1"/>
    <xf numFmtId="0" fontId="9" fillId="0" borderId="45" xfId="0" applyFont="1" applyBorder="1" applyAlignment="1">
      <alignment vertical="top"/>
    </xf>
    <xf numFmtId="0" fontId="9" fillId="2" borderId="23" xfId="0" applyFont="1" applyFill="1" applyBorder="1" applyAlignment="1">
      <alignment horizontal="center" vertical="top"/>
    </xf>
    <xf numFmtId="0" fontId="9" fillId="2" borderId="33" xfId="0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4" fontId="7" fillId="0" borderId="31" xfId="0" applyNumberFormat="1" applyFont="1" applyFill="1" applyBorder="1"/>
    <xf numFmtId="4" fontId="7" fillId="0" borderId="24" xfId="0" applyNumberFormat="1" applyFont="1" applyFill="1" applyBorder="1"/>
    <xf numFmtId="4" fontId="10" fillId="0" borderId="11" xfId="0" applyNumberFormat="1" applyFont="1" applyFill="1" applyBorder="1"/>
    <xf numFmtId="0" fontId="9" fillId="0" borderId="7" xfId="0" applyFont="1" applyBorder="1" applyAlignment="1">
      <alignment vertical="top"/>
    </xf>
    <xf numFmtId="4" fontId="7" fillId="0" borderId="4" xfId="0" applyNumberFormat="1" applyFont="1" applyBorder="1" applyAlignment="1">
      <alignment horizontal="right"/>
    </xf>
    <xf numFmtId="4" fontId="19" fillId="0" borderId="19" xfId="0" applyNumberFormat="1" applyFont="1" applyFill="1" applyBorder="1" applyAlignment="1">
      <alignment horizontal="right" vertical="center"/>
    </xf>
    <xf numFmtId="4" fontId="19" fillId="0" borderId="8" xfId="0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horizontal="center" vertical="top"/>
    </xf>
    <xf numFmtId="4" fontId="7" fillId="3" borderId="14" xfId="0" applyNumberFormat="1" applyFont="1" applyFill="1" applyBorder="1"/>
    <xf numFmtId="40" fontId="9" fillId="0" borderId="46" xfId="0" applyNumberFormat="1" applyFont="1" applyBorder="1" applyAlignment="1">
      <alignment vertical="top"/>
    </xf>
    <xf numFmtId="4" fontId="7" fillId="0" borderId="14" xfId="0" applyNumberFormat="1" applyFont="1" applyBorder="1"/>
    <xf numFmtId="4" fontId="7" fillId="0" borderId="48" xfId="0" applyNumberFormat="1" applyFont="1" applyFill="1" applyBorder="1"/>
    <xf numFmtId="4" fontId="10" fillId="0" borderId="27" xfId="0" applyNumberFormat="1" applyFont="1" applyBorder="1"/>
    <xf numFmtId="4" fontId="7" fillId="0" borderId="14" xfId="0" applyNumberFormat="1" applyFont="1" applyBorder="1" applyAlignment="1">
      <alignment horizontal="right"/>
    </xf>
    <xf numFmtId="4" fontId="7" fillId="3" borderId="48" xfId="0" applyNumberFormat="1" applyFont="1" applyFill="1" applyBorder="1"/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4" fontId="13" fillId="0" borderId="4" xfId="0" applyNumberFormat="1" applyFont="1" applyBorder="1" applyAlignment="1">
      <alignment horizontal="right" vertical="center"/>
    </xf>
    <xf numFmtId="4" fontId="14" fillId="2" borderId="2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40" fontId="15" fillId="0" borderId="8" xfId="0" applyNumberFormat="1" applyFont="1" applyBorder="1" applyAlignment="1">
      <alignment horizontal="right" vertical="top"/>
    </xf>
    <xf numFmtId="4" fontId="0" fillId="0" borderId="8" xfId="0" applyNumberFormat="1" applyBorder="1"/>
    <xf numFmtId="0" fontId="9" fillId="2" borderId="11" xfId="0" applyFont="1" applyFill="1" applyBorder="1" applyAlignment="1">
      <alignment horizontal="center" vertical="top"/>
    </xf>
    <xf numFmtId="4" fontId="7" fillId="3" borderId="13" xfId="0" applyNumberFormat="1" applyFont="1" applyFill="1" applyBorder="1"/>
    <xf numFmtId="4" fontId="7" fillId="0" borderId="13" xfId="0" applyNumberFormat="1" applyFont="1" applyBorder="1" applyAlignment="1">
      <alignment horizontal="right"/>
    </xf>
    <xf numFmtId="4" fontId="18" fillId="0" borderId="47" xfId="0" applyNumberFormat="1" applyFont="1" applyFill="1" applyBorder="1" applyAlignment="1">
      <alignment horizontal="right" wrapText="1"/>
    </xf>
    <xf numFmtId="4" fontId="7" fillId="0" borderId="31" xfId="0" applyNumberFormat="1" applyFont="1" applyFill="1" applyBorder="1" applyAlignment="1">
      <alignment horizontal="right"/>
    </xf>
    <xf numFmtId="4" fontId="7" fillId="0" borderId="24" xfId="0" applyNumberFormat="1" applyFont="1" applyFill="1" applyBorder="1" applyAlignment="1">
      <alignment horizontal="right"/>
    </xf>
    <xf numFmtId="4" fontId="7" fillId="0" borderId="48" xfId="0" applyNumberFormat="1" applyFont="1" applyFill="1" applyBorder="1" applyAlignment="1">
      <alignment horizontal="right"/>
    </xf>
    <xf numFmtId="4" fontId="7" fillId="0" borderId="32" xfId="0" applyNumberFormat="1" applyFont="1" applyBorder="1"/>
    <xf numFmtId="4" fontId="10" fillId="0" borderId="2" xfId="0" applyNumberFormat="1" applyFont="1" applyFill="1" applyBorder="1"/>
    <xf numFmtId="4" fontId="14" fillId="2" borderId="49" xfId="0" applyNumberFormat="1" applyFont="1" applyFill="1" applyBorder="1"/>
    <xf numFmtId="39" fontId="13" fillId="0" borderId="9" xfId="0" applyNumberFormat="1" applyFont="1" applyFill="1" applyBorder="1"/>
    <xf numFmtId="4" fontId="18" fillId="0" borderId="8" xfId="0" applyNumberFormat="1" applyFont="1" applyFill="1" applyBorder="1" applyAlignment="1">
      <alignment horizontal="right" wrapText="1"/>
    </xf>
    <xf numFmtId="4" fontId="7" fillId="3" borderId="37" xfId="0" applyNumberFormat="1" applyFont="1" applyFill="1" applyBorder="1"/>
    <xf numFmtId="4" fontId="7" fillId="3" borderId="51" xfId="0" applyNumberFormat="1" applyFont="1" applyFill="1" applyBorder="1"/>
    <xf numFmtId="4" fontId="7" fillId="3" borderId="52" xfId="0" applyNumberFormat="1" applyFont="1" applyFill="1" applyBorder="1"/>
    <xf numFmtId="0" fontId="9" fillId="3" borderId="11" xfId="0" applyFont="1" applyFill="1" applyBorder="1" applyAlignment="1">
      <alignment horizontal="center" vertical="top"/>
    </xf>
    <xf numFmtId="4" fontId="10" fillId="0" borderId="19" xfId="0" applyNumberFormat="1" applyFont="1" applyFill="1" applyBorder="1"/>
    <xf numFmtId="4" fontId="10" fillId="0" borderId="10" xfId="0" applyNumberFormat="1" applyFont="1" applyFill="1" applyBorder="1"/>
    <xf numFmtId="4" fontId="18" fillId="0" borderId="4" xfId="0" applyNumberFormat="1" applyFont="1" applyFill="1" applyBorder="1" applyAlignment="1">
      <alignment horizontal="right" wrapText="1"/>
    </xf>
    <xf numFmtId="0" fontId="12" fillId="2" borderId="5" xfId="0" applyFont="1" applyFill="1" applyBorder="1" applyAlignment="1">
      <alignment vertical="top"/>
    </xf>
    <xf numFmtId="4" fontId="7" fillId="3" borderId="53" xfId="0" applyNumberFormat="1" applyFont="1" applyFill="1" applyBorder="1"/>
    <xf numFmtId="4" fontId="7" fillId="0" borderId="54" xfId="0" applyNumberFormat="1" applyFont="1" applyFill="1" applyBorder="1" applyAlignment="1">
      <alignment horizontal="right"/>
    </xf>
    <xf numFmtId="40" fontId="15" fillId="0" borderId="10" xfId="0" applyNumberFormat="1" applyFont="1" applyBorder="1" applyAlignment="1">
      <alignment vertical="top"/>
    </xf>
    <xf numFmtId="39" fontId="13" fillId="0" borderId="16" xfId="0" applyNumberFormat="1" applyFont="1" applyFill="1" applyBorder="1"/>
    <xf numFmtId="4" fontId="14" fillId="2" borderId="55" xfId="0" applyNumberFormat="1" applyFont="1" applyFill="1" applyBorder="1"/>
    <xf numFmtId="0" fontId="8" fillId="2" borderId="15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top"/>
    </xf>
    <xf numFmtId="4" fontId="7" fillId="3" borderId="56" xfId="0" applyNumberFormat="1" applyFont="1" applyFill="1" applyBorder="1"/>
    <xf numFmtId="4" fontId="7" fillId="0" borderId="57" xfId="0" applyNumberFormat="1" applyFont="1" applyFill="1" applyBorder="1" applyAlignment="1">
      <alignment horizontal="right"/>
    </xf>
    <xf numFmtId="40" fontId="9" fillId="0" borderId="58" xfId="0" applyNumberFormat="1" applyFont="1" applyBorder="1" applyAlignment="1">
      <alignment vertical="top"/>
    </xf>
    <xf numFmtId="40" fontId="15" fillId="0" borderId="11" xfId="0" applyNumberFormat="1" applyFont="1" applyBorder="1" applyAlignment="1">
      <alignment vertical="top"/>
    </xf>
    <xf numFmtId="39" fontId="13" fillId="0" borderId="12" xfId="0" applyNumberFormat="1" applyFont="1" applyFill="1" applyBorder="1"/>
    <xf numFmtId="4" fontId="14" fillId="2" borderId="59" xfId="0" applyNumberFormat="1" applyFont="1" applyFill="1" applyBorder="1"/>
    <xf numFmtId="0" fontId="12" fillId="2" borderId="3" xfId="0" applyFont="1" applyFill="1" applyBorder="1" applyAlignment="1">
      <alignment vertical="top"/>
    </xf>
    <xf numFmtId="4" fontId="8" fillId="2" borderId="4" xfId="0" applyNumberFormat="1" applyFont="1" applyFill="1" applyBorder="1"/>
    <xf numFmtId="4" fontId="8" fillId="0" borderId="4" xfId="0" applyNumberFormat="1" applyFont="1" applyFill="1" applyBorder="1"/>
    <xf numFmtId="4" fontId="8" fillId="0" borderId="4" xfId="0" applyNumberFormat="1" applyFont="1" applyBorder="1"/>
    <xf numFmtId="39" fontId="8" fillId="0" borderId="4" xfId="0" applyNumberFormat="1" applyFont="1" applyFill="1" applyBorder="1"/>
    <xf numFmtId="39" fontId="14" fillId="2" borderId="2" xfId="0" applyNumberFormat="1" applyFont="1" applyFill="1" applyBorder="1" applyAlignment="1"/>
    <xf numFmtId="0" fontId="20" fillId="0" borderId="39" xfId="0" applyFont="1" applyFill="1" applyBorder="1" applyAlignment="1">
      <alignment vertical="top"/>
    </xf>
    <xf numFmtId="0" fontId="5" fillId="2" borderId="21" xfId="0" applyFont="1" applyFill="1" applyBorder="1" applyAlignment="1">
      <alignment horizontal="left"/>
    </xf>
    <xf numFmtId="0" fontId="5" fillId="2" borderId="22" xfId="0" applyFont="1" applyFill="1" applyBorder="1" applyAlignment="1">
      <alignment horizontal="left"/>
    </xf>
    <xf numFmtId="39" fontId="5" fillId="2" borderId="22" xfId="0" applyNumberFormat="1" applyFont="1" applyFill="1" applyBorder="1" applyAlignment="1">
      <alignment horizontal="right"/>
    </xf>
    <xf numFmtId="39" fontId="5" fillId="2" borderId="1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/>
    </xf>
    <xf numFmtId="4" fontId="10" fillId="2" borderId="33" xfId="0" applyNumberFormat="1" applyFont="1" applyFill="1" applyBorder="1" applyAlignment="1">
      <alignment horizontal="center" vertical="center"/>
    </xf>
    <xf numFmtId="4" fontId="10" fillId="2" borderId="34" xfId="0" applyNumberFormat="1" applyFont="1" applyFill="1" applyBorder="1" applyAlignment="1">
      <alignment horizontal="center" vertical="center"/>
    </xf>
    <xf numFmtId="4" fontId="10" fillId="2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9" fillId="3" borderId="17" xfId="0" applyNumberFormat="1" applyFont="1" applyFill="1" applyBorder="1" applyAlignment="1">
      <alignment horizontal="center" vertical="center"/>
    </xf>
    <xf numFmtId="2" fontId="9" fillId="3" borderId="18" xfId="0" applyNumberFormat="1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/>
    </xf>
    <xf numFmtId="4" fontId="19" fillId="0" borderId="8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top"/>
    </xf>
    <xf numFmtId="0" fontId="9" fillId="2" borderId="22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9" fillId="3" borderId="36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9" fillId="3" borderId="38" xfId="0" applyFont="1" applyFill="1" applyBorder="1" applyAlignment="1">
      <alignment horizontal="center"/>
    </xf>
    <xf numFmtId="4" fontId="7" fillId="0" borderId="30" xfId="0" applyNumberFormat="1" applyFont="1" applyBorder="1" applyAlignment="1">
      <alignment horizontal="center" vertical="center"/>
    </xf>
    <xf numFmtId="4" fontId="7" fillId="0" borderId="27" xfId="0" applyNumberFormat="1" applyFont="1" applyBorder="1" applyAlignment="1">
      <alignment horizontal="center" vertical="center"/>
    </xf>
    <xf numFmtId="4" fontId="7" fillId="0" borderId="28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/>
    </xf>
    <xf numFmtId="4" fontId="10" fillId="0" borderId="35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4" fontId="9" fillId="3" borderId="10" xfId="0" applyNumberFormat="1" applyFont="1" applyFill="1" applyBorder="1" applyAlignment="1">
      <alignment horizontal="center" vertical="center"/>
    </xf>
    <xf numFmtId="4" fontId="9" fillId="3" borderId="8" xfId="0" applyNumberFormat="1" applyFont="1" applyFill="1" applyBorder="1" applyAlignment="1">
      <alignment horizontal="center" vertical="center"/>
    </xf>
    <xf numFmtId="4" fontId="9" fillId="3" borderId="11" xfId="0" applyNumberFormat="1" applyFont="1" applyFill="1" applyBorder="1" applyAlignment="1">
      <alignment horizontal="center" vertical="center"/>
    </xf>
    <xf numFmtId="4" fontId="9" fillId="3" borderId="16" xfId="0" applyNumberFormat="1" applyFont="1" applyFill="1" applyBorder="1" applyAlignment="1">
      <alignment horizontal="center" vertical="center"/>
    </xf>
    <xf numFmtId="4" fontId="9" fillId="3" borderId="9" xfId="0" applyNumberFormat="1" applyFont="1" applyFill="1" applyBorder="1" applyAlignment="1">
      <alignment horizontal="center" vertical="center"/>
    </xf>
    <xf numFmtId="4" fontId="9" fillId="3" borderId="12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2"/>
  <sheetViews>
    <sheetView tabSelected="1" topLeftCell="A3" workbookViewId="0">
      <selection activeCell="K28" sqref="K28"/>
    </sheetView>
  </sheetViews>
  <sheetFormatPr defaultRowHeight="12.75"/>
  <cols>
    <col min="1" max="1" width="25.5703125" customWidth="1"/>
    <col min="2" max="2" width="14.42578125" customWidth="1"/>
    <col min="3" max="4" width="13.85546875" bestFit="1" customWidth="1"/>
    <col min="5" max="5" width="10.140625" bestFit="1" customWidth="1"/>
    <col min="6" max="6" width="12" bestFit="1" customWidth="1"/>
    <col min="7" max="7" width="15.42578125" bestFit="1" customWidth="1"/>
  </cols>
  <sheetData>
    <row r="2" spans="1:7" ht="20.25">
      <c r="A2" s="139" t="s">
        <v>2</v>
      </c>
      <c r="B2" s="139"/>
      <c r="C2" s="139"/>
      <c r="D2" s="139"/>
      <c r="E2" s="139"/>
      <c r="F2" s="139"/>
      <c r="G2" s="139"/>
    </row>
    <row r="3" spans="1:7" ht="15.75">
      <c r="A3" s="140" t="s">
        <v>57</v>
      </c>
      <c r="B3" s="140"/>
      <c r="C3" s="140"/>
      <c r="D3" s="140"/>
      <c r="E3" s="140"/>
      <c r="F3" s="140"/>
      <c r="G3" s="140"/>
    </row>
    <row r="5" spans="1:7" ht="16.5" thickBot="1">
      <c r="A5" s="1"/>
      <c r="B5" s="2"/>
      <c r="C5" s="2"/>
      <c r="D5" s="2"/>
      <c r="E5" s="2"/>
      <c r="F5" s="2"/>
      <c r="G5" s="2"/>
    </row>
    <row r="6" spans="1:7" ht="22.5" customHeight="1">
      <c r="A6" s="141" t="s">
        <v>38</v>
      </c>
      <c r="B6" s="143" t="s">
        <v>58</v>
      </c>
      <c r="C6" s="143"/>
      <c r="D6" s="143"/>
      <c r="E6" s="143"/>
      <c r="F6" s="143"/>
      <c r="G6" s="144"/>
    </row>
    <row r="7" spans="1:7" ht="46.15" customHeight="1" thickBot="1">
      <c r="A7" s="142"/>
      <c r="B7" s="116" t="s">
        <v>52</v>
      </c>
      <c r="C7" s="116" t="s">
        <v>45</v>
      </c>
      <c r="D7" s="116" t="s">
        <v>34</v>
      </c>
      <c r="E7" s="116" t="s">
        <v>48</v>
      </c>
      <c r="F7" s="116" t="s">
        <v>1</v>
      </c>
      <c r="G7" s="117" t="s">
        <v>0</v>
      </c>
    </row>
    <row r="8" spans="1:7" ht="15">
      <c r="A8" s="110" t="s">
        <v>4</v>
      </c>
      <c r="B8" s="111">
        <v>949715.1</v>
      </c>
      <c r="C8" s="112">
        <v>949715.12</v>
      </c>
      <c r="D8" s="77">
        <v>1108292.2100000018</v>
      </c>
      <c r="E8" s="113"/>
      <c r="F8" s="114">
        <f>(C8+E8)-D8</f>
        <v>-158577.09000000183</v>
      </c>
      <c r="G8" s="115">
        <v>158577.09</v>
      </c>
    </row>
    <row r="9" spans="1:7" ht="15">
      <c r="A9" s="33" t="s">
        <v>5</v>
      </c>
      <c r="B9" s="104">
        <v>1291920.6600000001</v>
      </c>
      <c r="C9" s="96">
        <v>1291920.6500000001</v>
      </c>
      <c r="D9" s="77">
        <v>1309527.250000003</v>
      </c>
      <c r="E9" s="32"/>
      <c r="F9" s="101">
        <f t="shared" ref="F9:F20" si="0">(C9+E9)-D9</f>
        <v>-17606.600000002887</v>
      </c>
      <c r="G9" s="100">
        <v>17606.599999999999</v>
      </c>
    </row>
    <row r="10" spans="1:7" ht="15">
      <c r="A10" s="33" t="s">
        <v>6</v>
      </c>
      <c r="B10" s="104">
        <v>690499.98</v>
      </c>
      <c r="C10" s="96">
        <v>654464.30000000016</v>
      </c>
      <c r="D10" s="77">
        <v>654464.30000000005</v>
      </c>
      <c r="E10" s="32"/>
      <c r="F10" s="101">
        <f t="shared" si="0"/>
        <v>0</v>
      </c>
      <c r="G10" s="100"/>
    </row>
    <row r="11" spans="1:7" ht="15">
      <c r="A11" s="33" t="s">
        <v>7</v>
      </c>
      <c r="B11" s="104">
        <v>1623734.1733333331</v>
      </c>
      <c r="C11" s="96">
        <v>1563946.5799999998</v>
      </c>
      <c r="D11" s="77">
        <v>1564046.3500000038</v>
      </c>
      <c r="E11" s="32"/>
      <c r="F11" s="101">
        <f t="shared" si="0"/>
        <v>-99.770000003976747</v>
      </c>
      <c r="G11" s="100">
        <v>99.77</v>
      </c>
    </row>
    <row r="12" spans="1:7" ht="15">
      <c r="A12" s="33" t="s">
        <v>8</v>
      </c>
      <c r="B12" s="104">
        <v>400348.15333333332</v>
      </c>
      <c r="C12" s="96">
        <v>400348.15999999997</v>
      </c>
      <c r="D12" s="77">
        <v>480170.12999999995</v>
      </c>
      <c r="E12" s="32"/>
      <c r="F12" s="101">
        <f t="shared" si="0"/>
        <v>-79821.969999999972</v>
      </c>
      <c r="G12" s="100">
        <v>79821.97</v>
      </c>
    </row>
    <row r="13" spans="1:7" ht="15">
      <c r="A13" s="33" t="s">
        <v>9</v>
      </c>
      <c r="B13" s="104">
        <v>1684883.6158333335</v>
      </c>
      <c r="C13" s="96">
        <v>1684883.6199999999</v>
      </c>
      <c r="D13" s="77">
        <v>1869438.5100000079</v>
      </c>
      <c r="E13" s="32"/>
      <c r="F13" s="101">
        <f t="shared" si="0"/>
        <v>-184554.89000000805</v>
      </c>
      <c r="G13" s="100">
        <v>184554.89</v>
      </c>
    </row>
    <row r="14" spans="1:7" ht="15">
      <c r="A14" s="33" t="s">
        <v>56</v>
      </c>
      <c r="B14" s="104">
        <v>1428001.1283333336</v>
      </c>
      <c r="C14" s="96">
        <v>1178063.2799999998</v>
      </c>
      <c r="D14" s="77">
        <v>1178063.2800000003</v>
      </c>
      <c r="E14" s="32">
        <v>10286.370000000001</v>
      </c>
      <c r="F14" s="101">
        <f t="shared" si="0"/>
        <v>10286.369999999646</v>
      </c>
      <c r="G14" s="100"/>
    </row>
    <row r="15" spans="1:7" ht="15">
      <c r="A15" s="33" t="s">
        <v>10</v>
      </c>
      <c r="B15" s="104">
        <v>1265907.2</v>
      </c>
      <c r="C15" s="96">
        <v>1260510.0499999998</v>
      </c>
      <c r="D15" s="77">
        <v>1275305.140000002</v>
      </c>
      <c r="E15" s="32"/>
      <c r="F15" s="101">
        <f t="shared" si="0"/>
        <v>-14795.090000002179</v>
      </c>
      <c r="G15" s="100">
        <v>14795.09</v>
      </c>
    </row>
    <row r="16" spans="1:7" ht="15">
      <c r="A16" s="33" t="s">
        <v>11</v>
      </c>
      <c r="B16" s="104">
        <v>741298.69333333336</v>
      </c>
      <c r="C16" s="96">
        <v>738219.53000000014</v>
      </c>
      <c r="D16" s="77">
        <v>764333.22000000055</v>
      </c>
      <c r="E16" s="32"/>
      <c r="F16" s="101">
        <f t="shared" si="0"/>
        <v>-26113.69000000041</v>
      </c>
      <c r="G16" s="100">
        <v>26113.69</v>
      </c>
    </row>
    <row r="17" spans="1:7" ht="15">
      <c r="A17" s="33" t="s">
        <v>12</v>
      </c>
      <c r="B17" s="104">
        <v>3764596.5908333329</v>
      </c>
      <c r="C17" s="96">
        <v>3764596.59</v>
      </c>
      <c r="D17" s="77">
        <v>3797567.5600000108</v>
      </c>
      <c r="E17" s="50"/>
      <c r="F17" s="101">
        <f t="shared" si="0"/>
        <v>-32970.970000010915</v>
      </c>
      <c r="G17" s="100">
        <v>32970.94</v>
      </c>
    </row>
    <row r="18" spans="1:7" ht="15">
      <c r="A18" s="33" t="s">
        <v>13</v>
      </c>
      <c r="B18" s="104">
        <v>962821.84666666668</v>
      </c>
      <c r="C18" s="96">
        <v>962821.84</v>
      </c>
      <c r="D18" s="77">
        <v>1127598.7800000012</v>
      </c>
      <c r="E18" s="32"/>
      <c r="F18" s="101">
        <f t="shared" si="0"/>
        <v>-164776.94000000122</v>
      </c>
      <c r="G18" s="100">
        <v>164776.94</v>
      </c>
    </row>
    <row r="19" spans="1:7" ht="15">
      <c r="A19" s="33" t="s">
        <v>14</v>
      </c>
      <c r="B19" s="104">
        <v>1158602.8083333331</v>
      </c>
      <c r="C19" s="96">
        <v>1158602.83</v>
      </c>
      <c r="D19" s="77">
        <v>1223636.0000000026</v>
      </c>
      <c r="E19" s="89"/>
      <c r="F19" s="101">
        <f t="shared" si="0"/>
        <v>-65033.170000002487</v>
      </c>
      <c r="G19" s="100">
        <v>65033.17</v>
      </c>
    </row>
    <row r="20" spans="1:7" ht="15.75" thickBot="1">
      <c r="A20" s="118" t="s">
        <v>15</v>
      </c>
      <c r="B20" s="119">
        <v>788912.58</v>
      </c>
      <c r="C20" s="120">
        <v>788912.6</v>
      </c>
      <c r="D20" s="121">
        <v>895757.21000000136</v>
      </c>
      <c r="E20" s="122"/>
      <c r="F20" s="123">
        <f t="shared" si="0"/>
        <v>-106844.61000000138</v>
      </c>
      <c r="G20" s="124">
        <v>106844.61</v>
      </c>
    </row>
    <row r="21" spans="1:7" ht="15.75" thickBot="1">
      <c r="A21" s="125" t="s">
        <v>3</v>
      </c>
      <c r="B21" s="126">
        <f>SUM(B8:B20)</f>
        <v>16751242.529999999</v>
      </c>
      <c r="C21" s="127">
        <f>SUM(C8:C20)</f>
        <v>16397005.15</v>
      </c>
      <c r="D21" s="128">
        <f>SUM(D8:D20)</f>
        <v>17248199.940000035</v>
      </c>
      <c r="E21" s="128">
        <f>SUM(E8:E20)</f>
        <v>10286.370000000001</v>
      </c>
      <c r="F21" s="129">
        <f>SUM(F8:F20)</f>
        <v>-840908.42000003566</v>
      </c>
      <c r="G21" s="130">
        <f t="shared" ref="G21" si="1">SUM(G8:G20)</f>
        <v>851194.76</v>
      </c>
    </row>
    <row r="22" spans="1:7" ht="15.75" thickBot="1">
      <c r="A22" s="22"/>
      <c r="B22" s="5"/>
    </row>
    <row r="23" spans="1:7" ht="18.75" thickBot="1">
      <c r="D23" s="136" t="s">
        <v>16</v>
      </c>
      <c r="E23" s="137"/>
      <c r="F23" s="138"/>
      <c r="G23" s="4">
        <f>G21</f>
        <v>851194.76</v>
      </c>
    </row>
    <row r="24" spans="1:7">
      <c r="B24" t="s">
        <v>40</v>
      </c>
    </row>
    <row r="25" spans="1:7" ht="11.25" customHeight="1" thickBot="1">
      <c r="A25" s="6"/>
      <c r="B25" s="6"/>
      <c r="C25" s="6"/>
      <c r="D25" s="6"/>
      <c r="E25" s="6"/>
      <c r="F25" s="6"/>
      <c r="G25" s="6"/>
    </row>
    <row r="26" spans="1:7" ht="15">
      <c r="A26" s="141" t="s">
        <v>37</v>
      </c>
      <c r="B26" s="143" t="s">
        <v>58</v>
      </c>
      <c r="C26" s="143"/>
      <c r="D26" s="143"/>
      <c r="E26" s="143"/>
      <c r="F26" s="143"/>
      <c r="G26" s="144"/>
    </row>
    <row r="27" spans="1:7" ht="45.75" thickBot="1">
      <c r="A27" s="145"/>
      <c r="B27" s="83" t="s">
        <v>35</v>
      </c>
      <c r="C27" s="83" t="s">
        <v>33</v>
      </c>
      <c r="D27" s="83" t="s">
        <v>34</v>
      </c>
      <c r="E27" s="83" t="s">
        <v>48</v>
      </c>
      <c r="F27" s="83" t="s">
        <v>1</v>
      </c>
      <c r="G27" s="84" t="s">
        <v>0</v>
      </c>
    </row>
    <row r="28" spans="1:7" ht="15.75" thickBot="1">
      <c r="A28" s="85" t="s">
        <v>20</v>
      </c>
      <c r="B28" s="28">
        <v>7671027.0291666798</v>
      </c>
      <c r="C28" s="98">
        <v>7671019.0300000003</v>
      </c>
      <c r="D28" s="15">
        <v>7871812.1799999997</v>
      </c>
      <c r="E28" s="88"/>
      <c r="F28" s="86">
        <f>((C28+E28)-D28)</f>
        <v>-200793.14999999944</v>
      </c>
      <c r="G28" s="87">
        <v>247175.96</v>
      </c>
    </row>
    <row r="29" spans="1:7" ht="21" thickBot="1">
      <c r="A29" s="6"/>
      <c r="B29" s="6"/>
      <c r="C29" s="7"/>
      <c r="D29" s="6"/>
      <c r="E29" s="6"/>
      <c r="F29" s="6"/>
      <c r="G29" s="6"/>
    </row>
    <row r="30" spans="1:7" ht="18.75" thickBot="1">
      <c r="D30" s="136" t="s">
        <v>17</v>
      </c>
      <c r="E30" s="137"/>
      <c r="F30" s="138"/>
      <c r="G30" s="4">
        <f>G28</f>
        <v>247175.96</v>
      </c>
    </row>
    <row r="31" spans="1:7" ht="18.75" thickBot="1">
      <c r="F31" s="3"/>
      <c r="G31" s="3"/>
    </row>
    <row r="32" spans="1:7" ht="18.75" thickBot="1">
      <c r="C32" s="132" t="s">
        <v>18</v>
      </c>
      <c r="D32" s="133"/>
      <c r="E32" s="133"/>
      <c r="F32" s="134">
        <f>G23+G30</f>
        <v>1098370.72</v>
      </c>
      <c r="G32" s="135"/>
    </row>
  </sheetData>
  <mergeCells count="10">
    <mergeCell ref="C32:E32"/>
    <mergeCell ref="F32:G32"/>
    <mergeCell ref="D30:F30"/>
    <mergeCell ref="A2:G2"/>
    <mergeCell ref="A3:G3"/>
    <mergeCell ref="A6:A7"/>
    <mergeCell ref="B6:G6"/>
    <mergeCell ref="D23:F23"/>
    <mergeCell ref="A26:A27"/>
    <mergeCell ref="B26:G26"/>
  </mergeCells>
  <printOptions horizontalCentered="1"/>
  <pageMargins left="0.19685039370078741" right="0.19685039370078741" top="1.3779527559055118" bottom="0.39370078740157483" header="0.51181102362204722" footer="0.51181102362204722"/>
  <pageSetup orientation="portrait" r:id="rId1"/>
  <headerFooter alignWithMargins="0">
    <oddHeader>&amp;LSECRETARIA DE ESTADO DA SAÚDE
DIRETORIA DE PLANEJAMENTO CONTROLE E AVALIAÇÃO
GERÊNCIA DE CONTROLE E AVALIAÇÃO DO SISTEMA</oddHead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93"/>
  <sheetViews>
    <sheetView showWhiteSpace="0" workbookViewId="0">
      <selection activeCell="R19" sqref="R19"/>
    </sheetView>
  </sheetViews>
  <sheetFormatPr defaultRowHeight="12.75"/>
  <cols>
    <col min="1" max="1" width="25.85546875" bestFit="1" customWidth="1"/>
    <col min="2" max="2" width="10.7109375" bestFit="1" customWidth="1"/>
    <col min="3" max="4" width="11.7109375" bestFit="1" customWidth="1"/>
    <col min="5" max="5" width="12.140625" bestFit="1" customWidth="1"/>
    <col min="6" max="6" width="11.7109375" bestFit="1" customWidth="1"/>
    <col min="7" max="7" width="14.42578125" bestFit="1" customWidth="1"/>
    <col min="8" max="9" width="12.7109375" customWidth="1"/>
    <col min="10" max="14" width="10.140625" hidden="1" customWidth="1"/>
  </cols>
  <sheetData>
    <row r="1" spans="1:9" ht="18" customHeight="1">
      <c r="A1" s="149" t="s">
        <v>43</v>
      </c>
      <c r="B1" s="149"/>
      <c r="C1" s="149"/>
      <c r="D1" s="149"/>
      <c r="E1" s="149"/>
      <c r="F1" s="149"/>
      <c r="G1" s="149"/>
      <c r="H1" s="149"/>
      <c r="I1" s="149"/>
    </row>
    <row r="2" spans="1:9" ht="18" customHeight="1">
      <c r="A2" s="67"/>
      <c r="B2" s="67"/>
      <c r="C2" s="67"/>
      <c r="D2" s="67"/>
      <c r="E2" s="67"/>
      <c r="F2" s="67"/>
      <c r="G2" s="67"/>
      <c r="H2" s="67"/>
      <c r="I2" s="67"/>
    </row>
    <row r="3" spans="1:9" ht="6.75" customHeight="1" thickBot="1"/>
    <row r="4" spans="1:9" ht="16.5" customHeight="1" thickBot="1">
      <c r="A4" s="150" t="s">
        <v>42</v>
      </c>
      <c r="B4" s="151"/>
      <c r="C4" s="151"/>
      <c r="D4" s="151"/>
      <c r="E4" s="151"/>
      <c r="F4" s="151"/>
      <c r="G4" s="151"/>
      <c r="H4" s="151"/>
      <c r="I4" s="152"/>
    </row>
    <row r="5" spans="1:9" ht="8.25" customHeight="1" thickBot="1"/>
    <row r="6" spans="1:9" ht="15.75" customHeight="1">
      <c r="A6" s="153" t="s">
        <v>36</v>
      </c>
      <c r="B6" s="160">
        <v>2016</v>
      </c>
      <c r="C6" s="161"/>
      <c r="D6" s="161"/>
      <c r="E6" s="161"/>
      <c r="F6" s="161"/>
      <c r="G6" s="161"/>
      <c r="H6" s="161"/>
      <c r="I6" s="162"/>
    </row>
    <row r="7" spans="1:9" ht="13.5" thickBot="1">
      <c r="A7" s="154"/>
      <c r="B7" s="23"/>
      <c r="C7" s="23" t="s">
        <v>60</v>
      </c>
      <c r="D7" s="23" t="s">
        <v>61</v>
      </c>
      <c r="E7" s="23" t="s">
        <v>62</v>
      </c>
      <c r="F7" s="23" t="s">
        <v>63</v>
      </c>
      <c r="G7" s="23"/>
      <c r="H7" s="91" t="s">
        <v>3</v>
      </c>
      <c r="I7" s="75" t="s">
        <v>44</v>
      </c>
    </row>
    <row r="8" spans="1:9">
      <c r="A8" s="36" t="s">
        <v>4</v>
      </c>
      <c r="B8" s="41"/>
      <c r="C8" s="73">
        <v>237428.77499999999</v>
      </c>
      <c r="D8" s="73">
        <v>237428.77499999999</v>
      </c>
      <c r="E8" s="73">
        <v>237428.77499999999</v>
      </c>
      <c r="F8" s="73">
        <v>237428.77499999999</v>
      </c>
      <c r="G8" s="45"/>
      <c r="H8" s="103">
        <f t="shared" ref="H8:H20" si="0">SUM(C8:G8)</f>
        <v>949715.1</v>
      </c>
      <c r="I8" s="38">
        <f>H8/4</f>
        <v>237428.77499999999</v>
      </c>
    </row>
    <row r="9" spans="1:9">
      <c r="A9" s="35" t="s">
        <v>5</v>
      </c>
      <c r="B9" s="42"/>
      <c r="C9" s="74">
        <v>321940.19</v>
      </c>
      <c r="D9" s="74">
        <v>323326.82333333336</v>
      </c>
      <c r="E9" s="74">
        <v>323326.82333333336</v>
      </c>
      <c r="F9" s="74">
        <v>323326.82333333336</v>
      </c>
      <c r="G9" s="45"/>
      <c r="H9" s="104">
        <f t="shared" si="0"/>
        <v>1291920.6600000001</v>
      </c>
      <c r="I9" s="39">
        <f t="shared" ref="I9:I20" si="1">H9/4</f>
        <v>322980.16500000004</v>
      </c>
    </row>
    <row r="10" spans="1:9">
      <c r="A10" s="35" t="s">
        <v>6</v>
      </c>
      <c r="B10" s="42"/>
      <c r="C10" s="74">
        <v>172624.995</v>
      </c>
      <c r="D10" s="74">
        <v>172624.995</v>
      </c>
      <c r="E10" s="74">
        <v>172624.995</v>
      </c>
      <c r="F10" s="74">
        <v>172624.995</v>
      </c>
      <c r="G10" s="45"/>
      <c r="H10" s="104">
        <f t="shared" si="0"/>
        <v>690499.98</v>
      </c>
      <c r="I10" s="39">
        <f t="shared" si="1"/>
        <v>172624.995</v>
      </c>
    </row>
    <row r="11" spans="1:9">
      <c r="A11" s="35" t="s">
        <v>7</v>
      </c>
      <c r="B11" s="42"/>
      <c r="C11" s="74">
        <v>405933.54333333328</v>
      </c>
      <c r="D11" s="74">
        <v>405933.54333333328</v>
      </c>
      <c r="E11" s="74">
        <v>405933.54333333328</v>
      </c>
      <c r="F11" s="74">
        <v>405933.54333333328</v>
      </c>
      <c r="G11" s="45"/>
      <c r="H11" s="104">
        <f t="shared" si="0"/>
        <v>1623734.1733333331</v>
      </c>
      <c r="I11" s="39">
        <f t="shared" si="1"/>
        <v>405933.54333333328</v>
      </c>
    </row>
    <row r="12" spans="1:9">
      <c r="A12" s="35" t="s">
        <v>8</v>
      </c>
      <c r="B12" s="42"/>
      <c r="C12" s="74">
        <v>100087.03833333333</v>
      </c>
      <c r="D12" s="74">
        <v>100087.03833333333</v>
      </c>
      <c r="E12" s="74">
        <v>100087.03833333333</v>
      </c>
      <c r="F12" s="74">
        <v>100087.03833333333</v>
      </c>
      <c r="G12" s="45"/>
      <c r="H12" s="104">
        <f t="shared" si="0"/>
        <v>400348.15333333332</v>
      </c>
      <c r="I12" s="39">
        <f t="shared" si="1"/>
        <v>100087.03833333333</v>
      </c>
    </row>
    <row r="13" spans="1:9">
      <c r="A13" s="35" t="s">
        <v>9</v>
      </c>
      <c r="B13" s="42"/>
      <c r="C13" s="74">
        <v>420826.89833333337</v>
      </c>
      <c r="D13" s="74">
        <v>421352.2391666667</v>
      </c>
      <c r="E13" s="74">
        <v>421352.2391666667</v>
      </c>
      <c r="F13" s="74">
        <v>421352.2391666667</v>
      </c>
      <c r="G13" s="45"/>
      <c r="H13" s="104">
        <f t="shared" si="0"/>
        <v>1684883.6158333335</v>
      </c>
      <c r="I13" s="39">
        <f t="shared" si="1"/>
        <v>421220.90395833337</v>
      </c>
    </row>
    <row r="14" spans="1:9">
      <c r="A14" s="35" t="s">
        <v>56</v>
      </c>
      <c r="B14" s="42"/>
      <c r="C14" s="74">
        <v>352869.85333333339</v>
      </c>
      <c r="D14" s="74">
        <v>358377.09166666673</v>
      </c>
      <c r="E14" s="74">
        <v>358377.09166666673</v>
      </c>
      <c r="F14" s="74">
        <v>358377.09166666673</v>
      </c>
      <c r="G14" s="45"/>
      <c r="H14" s="104">
        <f t="shared" si="0"/>
        <v>1428001.1283333336</v>
      </c>
      <c r="I14" s="39">
        <f t="shared" si="1"/>
        <v>357000.28208333341</v>
      </c>
    </row>
    <row r="15" spans="1:9">
      <c r="A15" s="35" t="s">
        <v>10</v>
      </c>
      <c r="B15" s="42"/>
      <c r="C15" s="74">
        <v>315386.82500000001</v>
      </c>
      <c r="D15" s="74">
        <v>316840.125</v>
      </c>
      <c r="E15" s="74">
        <v>316840.125</v>
      </c>
      <c r="F15" s="74">
        <v>316840.125</v>
      </c>
      <c r="G15" s="45"/>
      <c r="H15" s="104">
        <f t="shared" si="0"/>
        <v>1265907.2</v>
      </c>
      <c r="I15" s="39">
        <f t="shared" si="1"/>
        <v>316476.79999999999</v>
      </c>
    </row>
    <row r="16" spans="1:9">
      <c r="A16" s="35" t="s">
        <v>11</v>
      </c>
      <c r="B16" s="42"/>
      <c r="C16" s="74">
        <v>185324.67333333334</v>
      </c>
      <c r="D16" s="74">
        <v>185324.67333333334</v>
      </c>
      <c r="E16" s="74">
        <v>185324.67333333334</v>
      </c>
      <c r="F16" s="74">
        <v>185324.67333333334</v>
      </c>
      <c r="G16" s="45"/>
      <c r="H16" s="104">
        <f t="shared" si="0"/>
        <v>741298.69333333336</v>
      </c>
      <c r="I16" s="39">
        <f t="shared" si="1"/>
        <v>185324.67333333334</v>
      </c>
    </row>
    <row r="17" spans="1:9">
      <c r="A17" s="35" t="s">
        <v>12</v>
      </c>
      <c r="B17" s="42"/>
      <c r="C17" s="74">
        <v>933955.65333333332</v>
      </c>
      <c r="D17" s="74">
        <v>943546.97916666663</v>
      </c>
      <c r="E17" s="74">
        <v>943546.97916666663</v>
      </c>
      <c r="F17" s="74">
        <v>943546.97916666663</v>
      </c>
      <c r="G17" s="45"/>
      <c r="H17" s="104">
        <f t="shared" si="0"/>
        <v>3764596.5908333329</v>
      </c>
      <c r="I17" s="39">
        <f t="shared" si="1"/>
        <v>941149.14770833321</v>
      </c>
    </row>
    <row r="18" spans="1:9">
      <c r="A18" s="35" t="s">
        <v>13</v>
      </c>
      <c r="B18" s="42"/>
      <c r="C18" s="74">
        <v>240705.46166666667</v>
      </c>
      <c r="D18" s="74">
        <v>240705.46166666667</v>
      </c>
      <c r="E18" s="74">
        <v>240705.46166666667</v>
      </c>
      <c r="F18" s="74">
        <v>240705.46166666667</v>
      </c>
      <c r="G18" s="45"/>
      <c r="H18" s="104">
        <f t="shared" si="0"/>
        <v>962821.84666666668</v>
      </c>
      <c r="I18" s="39">
        <f t="shared" si="1"/>
        <v>240705.46166666667</v>
      </c>
    </row>
    <row r="19" spans="1:9">
      <c r="A19" s="35" t="s">
        <v>14</v>
      </c>
      <c r="B19" s="42"/>
      <c r="C19" s="74">
        <v>289197.36833333329</v>
      </c>
      <c r="D19" s="74">
        <v>289801.8133333333</v>
      </c>
      <c r="E19" s="74">
        <v>289801.8133333333</v>
      </c>
      <c r="F19" s="74">
        <v>289801.8133333333</v>
      </c>
      <c r="G19" s="45"/>
      <c r="H19" s="104">
        <f t="shared" si="0"/>
        <v>1158602.8083333331</v>
      </c>
      <c r="I19" s="39">
        <f t="shared" si="1"/>
        <v>289650.70208333328</v>
      </c>
    </row>
    <row r="20" spans="1:9" ht="13.5" thickBot="1">
      <c r="A20" s="37" t="s">
        <v>15</v>
      </c>
      <c r="B20" s="43"/>
      <c r="C20" s="74">
        <v>197228.14499999999</v>
      </c>
      <c r="D20" s="74">
        <v>197228.14499999999</v>
      </c>
      <c r="E20" s="74">
        <v>197228.14499999999</v>
      </c>
      <c r="F20" s="74">
        <v>197228.14499999999</v>
      </c>
      <c r="G20" s="47"/>
      <c r="H20" s="105">
        <f t="shared" si="0"/>
        <v>788912.58</v>
      </c>
      <c r="I20" s="82">
        <f t="shared" si="1"/>
        <v>197228.14499999999</v>
      </c>
    </row>
    <row r="21" spans="1:9" ht="13.5" thickBot="1">
      <c r="A21" s="9" t="s">
        <v>3</v>
      </c>
      <c r="B21" s="20"/>
      <c r="C21" s="20">
        <f>SUM(C8:C20)</f>
        <v>4173509.4200000004</v>
      </c>
      <c r="D21" s="20">
        <f>SUM(D8:D20)</f>
        <v>4192577.7033333336</v>
      </c>
      <c r="E21" s="20">
        <f>SUM(E8:E20)</f>
        <v>4192577.7033333336</v>
      </c>
      <c r="F21" s="20">
        <f>SUM(F8:F20)</f>
        <v>4192577.7033333336</v>
      </c>
      <c r="G21" s="20"/>
      <c r="H21" s="92">
        <f>SUM(H8:H20)</f>
        <v>16751242.529999999</v>
      </c>
      <c r="I21" s="76">
        <f>SUM(I8:I20)</f>
        <v>4187810.6324999998</v>
      </c>
    </row>
    <row r="22" spans="1:9" ht="13.5" thickBot="1">
      <c r="A22" s="8"/>
      <c r="B22" s="8"/>
      <c r="C22" s="8"/>
      <c r="D22" s="8"/>
      <c r="E22" s="8"/>
      <c r="F22" s="8"/>
      <c r="G22" s="8"/>
      <c r="H22" s="8"/>
      <c r="I22" s="8"/>
    </row>
    <row r="23" spans="1:9" ht="13.5" thickBot="1">
      <c r="A23" s="9" t="s">
        <v>31</v>
      </c>
      <c r="B23" s="52"/>
      <c r="C23" s="23" t="s">
        <v>60</v>
      </c>
      <c r="D23" s="23" t="s">
        <v>61</v>
      </c>
      <c r="E23" s="23" t="s">
        <v>62</v>
      </c>
      <c r="F23" s="23" t="s">
        <v>63</v>
      </c>
      <c r="G23" s="106"/>
      <c r="H23" s="17" t="s">
        <v>3</v>
      </c>
      <c r="I23" s="21" t="s">
        <v>44</v>
      </c>
    </row>
    <row r="24" spans="1:9">
      <c r="A24" s="30" t="s">
        <v>21</v>
      </c>
      <c r="B24" s="53"/>
      <c r="C24" s="155">
        <v>1917584.4316666699</v>
      </c>
      <c r="D24" s="155">
        <v>1917814.19916667</v>
      </c>
      <c r="E24" s="155">
        <v>1917814.19916667</v>
      </c>
      <c r="F24" s="155">
        <v>1917814.19916667</v>
      </c>
      <c r="G24" s="146"/>
      <c r="H24" s="172">
        <f>SUM(C24:G24)</f>
        <v>7671027.0291666798</v>
      </c>
      <c r="I24" s="175">
        <f>H24/4</f>
        <v>1917756.75729167</v>
      </c>
    </row>
    <row r="25" spans="1:9">
      <c r="A25" s="29" t="s">
        <v>22</v>
      </c>
      <c r="B25" s="54"/>
      <c r="C25" s="156"/>
      <c r="D25" s="156"/>
      <c r="E25" s="156"/>
      <c r="F25" s="156"/>
      <c r="G25" s="147"/>
      <c r="H25" s="173"/>
      <c r="I25" s="176"/>
    </row>
    <row r="26" spans="1:9">
      <c r="A26" s="29" t="s">
        <v>39</v>
      </c>
      <c r="B26" s="54"/>
      <c r="C26" s="156"/>
      <c r="D26" s="156"/>
      <c r="E26" s="156"/>
      <c r="F26" s="156"/>
      <c r="G26" s="147"/>
      <c r="H26" s="173"/>
      <c r="I26" s="176"/>
    </row>
    <row r="27" spans="1:9">
      <c r="A27" s="29" t="s">
        <v>23</v>
      </c>
      <c r="B27" s="54"/>
      <c r="C27" s="156"/>
      <c r="D27" s="156"/>
      <c r="E27" s="156"/>
      <c r="F27" s="156"/>
      <c r="G27" s="147"/>
      <c r="H27" s="173"/>
      <c r="I27" s="176"/>
    </row>
    <row r="28" spans="1:9">
      <c r="A28" s="29" t="s">
        <v>24</v>
      </c>
      <c r="B28" s="54"/>
      <c r="C28" s="156"/>
      <c r="D28" s="156"/>
      <c r="E28" s="156"/>
      <c r="F28" s="156"/>
      <c r="G28" s="147"/>
      <c r="H28" s="173"/>
      <c r="I28" s="176"/>
    </row>
    <row r="29" spans="1:9">
      <c r="A29" s="29" t="s">
        <v>25</v>
      </c>
      <c r="B29" s="54"/>
      <c r="C29" s="156"/>
      <c r="D29" s="156"/>
      <c r="E29" s="156"/>
      <c r="F29" s="156"/>
      <c r="G29" s="147"/>
      <c r="H29" s="173"/>
      <c r="I29" s="176"/>
    </row>
    <row r="30" spans="1:9">
      <c r="A30" s="29" t="s">
        <v>26</v>
      </c>
      <c r="B30" s="54"/>
      <c r="C30" s="156"/>
      <c r="D30" s="156"/>
      <c r="E30" s="156"/>
      <c r="F30" s="156"/>
      <c r="G30" s="147"/>
      <c r="H30" s="173"/>
      <c r="I30" s="176"/>
    </row>
    <row r="31" spans="1:9">
      <c r="A31" s="29" t="s">
        <v>27</v>
      </c>
      <c r="B31" s="54"/>
      <c r="C31" s="156"/>
      <c r="D31" s="156"/>
      <c r="E31" s="156"/>
      <c r="F31" s="156"/>
      <c r="G31" s="147"/>
      <c r="H31" s="173"/>
      <c r="I31" s="176"/>
    </row>
    <row r="32" spans="1:9">
      <c r="A32" s="29" t="s">
        <v>28</v>
      </c>
      <c r="B32" s="54"/>
      <c r="C32" s="156"/>
      <c r="D32" s="156"/>
      <c r="E32" s="156"/>
      <c r="F32" s="156"/>
      <c r="G32" s="147"/>
      <c r="H32" s="173"/>
      <c r="I32" s="176"/>
    </row>
    <row r="33" spans="1:14">
      <c r="A33" s="29" t="s">
        <v>29</v>
      </c>
      <c r="B33" s="54"/>
      <c r="C33" s="156"/>
      <c r="D33" s="156"/>
      <c r="E33" s="156"/>
      <c r="F33" s="156"/>
      <c r="G33" s="147"/>
      <c r="H33" s="173"/>
      <c r="I33" s="176"/>
    </row>
    <row r="34" spans="1:14" ht="13.5" thickBot="1">
      <c r="A34" s="31" t="s">
        <v>30</v>
      </c>
      <c r="B34" s="55"/>
      <c r="C34" s="156"/>
      <c r="D34" s="156"/>
      <c r="E34" s="156"/>
      <c r="F34" s="156"/>
      <c r="G34" s="148"/>
      <c r="H34" s="174"/>
      <c r="I34" s="177"/>
    </row>
    <row r="35" spans="1:14" ht="13.5" thickBot="1">
      <c r="A35" s="9" t="s">
        <v>3</v>
      </c>
      <c r="B35" s="11"/>
      <c r="C35" s="26">
        <f>SUM(C24)</f>
        <v>1917584.4316666699</v>
      </c>
      <c r="D35" s="26">
        <f>SUM(D24)</f>
        <v>1917814.19916667</v>
      </c>
      <c r="E35" s="26">
        <f>SUM(E24)</f>
        <v>1917814.19916667</v>
      </c>
      <c r="F35" s="26">
        <f>SUM(F24)</f>
        <v>1917814.19916667</v>
      </c>
      <c r="G35" s="11"/>
      <c r="H35" s="28">
        <f>SUM(H24)</f>
        <v>7671027.0291666798</v>
      </c>
      <c r="I35" s="40">
        <f>SUM(I24)</f>
        <v>1917756.75729167</v>
      </c>
    </row>
    <row r="36" spans="1:14">
      <c r="A36" s="8"/>
      <c r="B36" s="8"/>
      <c r="C36" s="8"/>
      <c r="D36" s="8"/>
      <c r="E36" s="8"/>
      <c r="F36" s="8"/>
      <c r="G36" s="8"/>
      <c r="H36" s="8"/>
      <c r="I36" s="8"/>
    </row>
    <row r="37" spans="1:14" ht="13.5" thickBot="1">
      <c r="A37" s="8"/>
      <c r="B37" s="8"/>
      <c r="C37" s="8"/>
      <c r="D37" s="8"/>
      <c r="E37" s="8"/>
      <c r="F37" s="8"/>
      <c r="G37" s="8"/>
      <c r="H37" s="8"/>
      <c r="I37" s="8"/>
    </row>
    <row r="38" spans="1:14" ht="18.75" customHeight="1" thickBot="1">
      <c r="A38" s="178" t="s">
        <v>41</v>
      </c>
      <c r="B38" s="179"/>
      <c r="C38" s="179"/>
      <c r="D38" s="179"/>
      <c r="E38" s="179"/>
      <c r="F38" s="179"/>
      <c r="G38" s="179"/>
      <c r="H38" s="179"/>
      <c r="I38" s="180"/>
    </row>
    <row r="39" spans="1:14" ht="11.25" customHeight="1" thickBot="1">
      <c r="A39" s="8"/>
      <c r="B39" s="8"/>
      <c r="C39" s="8"/>
      <c r="D39" s="8"/>
      <c r="E39" s="8"/>
      <c r="F39" s="8"/>
      <c r="G39" s="8"/>
      <c r="H39" s="8"/>
      <c r="I39" s="8"/>
    </row>
    <row r="40" spans="1:14" ht="11.25" customHeight="1">
      <c r="A40" s="153" t="s">
        <v>36</v>
      </c>
      <c r="B40" s="160">
        <v>2016</v>
      </c>
      <c r="C40" s="161"/>
      <c r="D40" s="161"/>
      <c r="E40" s="161"/>
      <c r="F40" s="161"/>
      <c r="G40" s="161"/>
      <c r="H40" s="161"/>
      <c r="I40" s="162"/>
    </row>
    <row r="41" spans="1:14" ht="13.5" thickBot="1">
      <c r="A41" s="154"/>
      <c r="B41" s="23"/>
      <c r="C41" s="23" t="s">
        <v>60</v>
      </c>
      <c r="D41" s="23" t="s">
        <v>61</v>
      </c>
      <c r="E41" s="23" t="s">
        <v>62</v>
      </c>
      <c r="F41" s="23" t="s">
        <v>63</v>
      </c>
      <c r="G41" s="23"/>
      <c r="H41" s="18" t="s">
        <v>3</v>
      </c>
      <c r="I41" s="75" t="s">
        <v>44</v>
      </c>
      <c r="K41" s="59"/>
      <c r="L41" s="59"/>
      <c r="M41" s="59"/>
      <c r="N41" s="59"/>
    </row>
    <row r="42" spans="1:14">
      <c r="A42" s="27" t="s">
        <v>4</v>
      </c>
      <c r="B42" s="44"/>
      <c r="C42" s="90">
        <v>268648.21000000049</v>
      </c>
      <c r="D42" s="90">
        <v>275260.36000000051</v>
      </c>
      <c r="E42" s="90">
        <v>267386.22000000032</v>
      </c>
      <c r="F42" s="90">
        <v>296997.42000000057</v>
      </c>
      <c r="G42" s="45"/>
      <c r="H42" s="77">
        <f t="shared" ref="H42:H54" si="2">SUM(C42:G42)</f>
        <v>1108292.2100000018</v>
      </c>
      <c r="I42" s="68">
        <f>H42/4</f>
        <v>277073.05250000046</v>
      </c>
      <c r="K42" s="63"/>
      <c r="L42" s="63"/>
      <c r="M42" s="63"/>
    </row>
    <row r="43" spans="1:14">
      <c r="A43" s="24" t="s">
        <v>5</v>
      </c>
      <c r="B43" s="44"/>
      <c r="C43" s="90">
        <v>325716.20000000048</v>
      </c>
      <c r="D43" s="90">
        <v>330768.33000000083</v>
      </c>
      <c r="E43" s="90">
        <v>327785.05000000104</v>
      </c>
      <c r="F43" s="90">
        <v>325257.67000000062</v>
      </c>
      <c r="G43" s="45"/>
      <c r="H43" s="77">
        <f t="shared" si="2"/>
        <v>1309527.250000003</v>
      </c>
      <c r="I43" s="69">
        <f t="shared" ref="I43:I54" si="3">H43/4</f>
        <v>327381.81250000076</v>
      </c>
      <c r="K43" s="63"/>
      <c r="L43" s="59"/>
      <c r="M43" s="59"/>
    </row>
    <row r="44" spans="1:14">
      <c r="A44" s="24" t="s">
        <v>6</v>
      </c>
      <c r="B44" s="44"/>
      <c r="C44" s="90">
        <v>157238.4599999999</v>
      </c>
      <c r="D44" s="90">
        <v>160842.93</v>
      </c>
      <c r="E44" s="90">
        <v>164960.12000000008</v>
      </c>
      <c r="F44" s="90">
        <v>171422.78999999998</v>
      </c>
      <c r="G44" s="45"/>
      <c r="H44" s="77">
        <f t="shared" si="2"/>
        <v>654464.30000000005</v>
      </c>
      <c r="I44" s="69">
        <f t="shared" si="3"/>
        <v>163616.07500000001</v>
      </c>
      <c r="K44" s="63"/>
      <c r="L44" s="59"/>
      <c r="M44" s="59"/>
    </row>
    <row r="45" spans="1:14">
      <c r="A45" s="24" t="s">
        <v>7</v>
      </c>
      <c r="B45" s="44"/>
      <c r="C45" s="90">
        <v>384581.13000000123</v>
      </c>
      <c r="D45" s="90">
        <v>383479.1000000012</v>
      </c>
      <c r="E45" s="90">
        <v>388850.7800000009</v>
      </c>
      <c r="F45" s="90">
        <v>407135.34000000061</v>
      </c>
      <c r="G45" s="45"/>
      <c r="H45" s="77">
        <f t="shared" si="2"/>
        <v>1564046.3500000038</v>
      </c>
      <c r="I45" s="69">
        <f t="shared" si="3"/>
        <v>391011.58750000095</v>
      </c>
      <c r="K45" s="63"/>
      <c r="L45" s="59"/>
      <c r="M45" s="59"/>
    </row>
    <row r="46" spans="1:14">
      <c r="A46" s="24" t="s">
        <v>8</v>
      </c>
      <c r="B46" s="44"/>
      <c r="C46" s="90">
        <v>117158.22999999998</v>
      </c>
      <c r="D46" s="90">
        <v>116190.46999999999</v>
      </c>
      <c r="E46" s="90">
        <v>124459.41999999998</v>
      </c>
      <c r="F46" s="90">
        <v>122362.01</v>
      </c>
      <c r="G46" s="45"/>
      <c r="H46" s="77">
        <f t="shared" si="2"/>
        <v>480170.12999999995</v>
      </c>
      <c r="I46" s="69">
        <f t="shared" si="3"/>
        <v>120042.53249999999</v>
      </c>
      <c r="K46" s="63"/>
      <c r="L46" s="59"/>
      <c r="M46" s="59"/>
    </row>
    <row r="47" spans="1:14">
      <c r="A47" s="24" t="s">
        <v>9</v>
      </c>
      <c r="B47" s="44"/>
      <c r="C47" s="90">
        <v>470758.60000000231</v>
      </c>
      <c r="D47" s="90">
        <v>466648.26000000222</v>
      </c>
      <c r="E47" s="90">
        <v>466219.38000000222</v>
      </c>
      <c r="F47" s="90">
        <v>465812.27000000112</v>
      </c>
      <c r="G47" s="45"/>
      <c r="H47" s="77">
        <f t="shared" si="2"/>
        <v>1869438.5100000079</v>
      </c>
      <c r="I47" s="69">
        <f t="shared" si="3"/>
        <v>467359.62750000198</v>
      </c>
      <c r="K47" s="63"/>
      <c r="L47" s="59"/>
      <c r="M47" s="59"/>
    </row>
    <row r="48" spans="1:14">
      <c r="A48" s="24" t="s">
        <v>56</v>
      </c>
      <c r="B48" s="44"/>
      <c r="C48" s="90">
        <v>288327.92</v>
      </c>
      <c r="D48" s="90">
        <v>289239.83000000007</v>
      </c>
      <c r="E48" s="90">
        <v>300889.91000000032</v>
      </c>
      <c r="F48" s="90">
        <v>299605.62</v>
      </c>
      <c r="G48" s="45"/>
      <c r="H48" s="77">
        <f t="shared" si="2"/>
        <v>1178063.2800000003</v>
      </c>
      <c r="I48" s="69">
        <f t="shared" si="3"/>
        <v>294515.82000000007</v>
      </c>
      <c r="K48" s="63"/>
      <c r="L48" s="59"/>
      <c r="M48" s="59"/>
    </row>
    <row r="49" spans="1:13">
      <c r="A49" s="24" t="s">
        <v>10</v>
      </c>
      <c r="B49" s="44"/>
      <c r="C49" s="90">
        <v>314961.0000000007</v>
      </c>
      <c r="D49" s="90">
        <v>306433.17000000062</v>
      </c>
      <c r="E49" s="90">
        <v>313747.93000000052</v>
      </c>
      <c r="F49" s="90">
        <v>340163.04000000021</v>
      </c>
      <c r="G49" s="45"/>
      <c r="H49" s="77">
        <f t="shared" si="2"/>
        <v>1275305.140000002</v>
      </c>
      <c r="I49" s="69">
        <f t="shared" si="3"/>
        <v>318826.2850000005</v>
      </c>
      <c r="K49" s="63"/>
      <c r="L49" s="59"/>
      <c r="M49" s="59"/>
    </row>
    <row r="50" spans="1:13">
      <c r="A50" s="24" t="s">
        <v>11</v>
      </c>
      <c r="B50" s="44"/>
      <c r="C50" s="90">
        <v>182245.52000000022</v>
      </c>
      <c r="D50" s="90">
        <v>189942.30000000005</v>
      </c>
      <c r="E50" s="90">
        <v>191507.53000000003</v>
      </c>
      <c r="F50" s="90">
        <v>200637.8700000002</v>
      </c>
      <c r="G50" s="45"/>
      <c r="H50" s="77">
        <f t="shared" si="2"/>
        <v>764333.22000000055</v>
      </c>
      <c r="I50" s="69">
        <f t="shared" si="3"/>
        <v>191083.30500000014</v>
      </c>
      <c r="K50" s="63"/>
      <c r="L50" s="59"/>
      <c r="M50" s="59"/>
    </row>
    <row r="51" spans="1:13">
      <c r="A51" s="24" t="s">
        <v>12</v>
      </c>
      <c r="B51" s="44"/>
      <c r="C51" s="90">
        <v>945856.25000000373</v>
      </c>
      <c r="D51" s="90">
        <v>951816.30000000377</v>
      </c>
      <c r="E51" s="90">
        <v>948173.73000000278</v>
      </c>
      <c r="F51" s="90">
        <v>951721.28</v>
      </c>
      <c r="G51" s="45"/>
      <c r="H51" s="77">
        <f t="shared" si="2"/>
        <v>3797567.5600000108</v>
      </c>
      <c r="I51" s="69">
        <f t="shared" si="3"/>
        <v>949391.89000000269</v>
      </c>
      <c r="K51" s="63"/>
      <c r="L51" s="59"/>
      <c r="M51" s="59"/>
    </row>
    <row r="52" spans="1:13">
      <c r="A52" s="24" t="s">
        <v>13</v>
      </c>
      <c r="B52" s="44"/>
      <c r="C52" s="90">
        <v>257274.75000000026</v>
      </c>
      <c r="D52" s="90">
        <v>269758.11000000016</v>
      </c>
      <c r="E52" s="90">
        <v>296710.12000000034</v>
      </c>
      <c r="F52" s="90">
        <v>303855.80000000045</v>
      </c>
      <c r="G52" s="45"/>
      <c r="H52" s="77">
        <f t="shared" si="2"/>
        <v>1127598.7800000012</v>
      </c>
      <c r="I52" s="69">
        <f t="shared" si="3"/>
        <v>281899.6950000003</v>
      </c>
      <c r="K52" s="63"/>
      <c r="L52" s="59"/>
      <c r="M52" s="59"/>
    </row>
    <row r="53" spans="1:13">
      <c r="A53" s="24" t="s">
        <v>14</v>
      </c>
      <c r="B53" s="44"/>
      <c r="C53" s="90">
        <v>295617.84000000049</v>
      </c>
      <c r="D53" s="90">
        <v>300368.62000000058</v>
      </c>
      <c r="E53" s="90">
        <v>306228.90000000084</v>
      </c>
      <c r="F53" s="90">
        <v>321420.6400000006</v>
      </c>
      <c r="G53" s="45"/>
      <c r="H53" s="77">
        <f t="shared" si="2"/>
        <v>1223636.0000000026</v>
      </c>
      <c r="I53" s="69">
        <f t="shared" si="3"/>
        <v>305909.00000000064</v>
      </c>
      <c r="K53" s="63"/>
      <c r="L53" s="59"/>
      <c r="M53" s="59"/>
    </row>
    <row r="54" spans="1:13" ht="13.5" thickBot="1">
      <c r="A54" s="25" t="s">
        <v>15</v>
      </c>
      <c r="B54" s="46"/>
      <c r="C54" s="90">
        <v>217242.65000000043</v>
      </c>
      <c r="D54" s="90">
        <v>222239.46000000025</v>
      </c>
      <c r="E54" s="90">
        <v>227088.44000000041</v>
      </c>
      <c r="F54" s="90">
        <v>229186.66000000024</v>
      </c>
      <c r="G54" s="47"/>
      <c r="H54" s="77">
        <f t="shared" si="2"/>
        <v>895757.21000000136</v>
      </c>
      <c r="I54" s="79">
        <f t="shared" si="3"/>
        <v>223939.30250000034</v>
      </c>
      <c r="K54" s="63"/>
      <c r="L54" s="59"/>
      <c r="M54" s="59"/>
    </row>
    <row r="55" spans="1:13" ht="13.5" thickBot="1">
      <c r="A55" s="12" t="s">
        <v>3</v>
      </c>
      <c r="B55" s="20"/>
      <c r="C55" s="20">
        <f>SUM(C42:C54)</f>
        <v>4225626.76000001</v>
      </c>
      <c r="D55" s="20">
        <f>SUM(D42:D54)</f>
        <v>4262987.2400000105</v>
      </c>
      <c r="E55" s="20">
        <f>SUM(E42:E54)</f>
        <v>4324007.5300000105</v>
      </c>
      <c r="F55" s="20">
        <f>SUM(F42:F54)</f>
        <v>4435578.4100000039</v>
      </c>
      <c r="G55" s="20"/>
      <c r="H55" s="14">
        <f>SUM(H42:H54)</f>
        <v>17248199.940000035</v>
      </c>
      <c r="I55" s="78">
        <f>SUM(I42:I54)</f>
        <v>4312049.9850000087</v>
      </c>
      <c r="K55" s="63"/>
      <c r="L55" s="59"/>
      <c r="M55" s="59"/>
    </row>
    <row r="56" spans="1:13" ht="16.5" customHeight="1" thickBot="1">
      <c r="A56" s="131" t="s">
        <v>65</v>
      </c>
      <c r="B56" s="8"/>
      <c r="C56" s="8"/>
      <c r="D56" s="8"/>
      <c r="E56" s="8"/>
      <c r="F56" s="8"/>
      <c r="G56" s="8"/>
      <c r="H56" s="8"/>
      <c r="I56" s="8"/>
      <c r="K56" s="63"/>
      <c r="L56" s="59"/>
      <c r="M56" s="59"/>
    </row>
    <row r="57" spans="1:13" ht="13.5" thickBot="1">
      <c r="A57" s="9" t="s">
        <v>31</v>
      </c>
      <c r="B57" s="10"/>
      <c r="C57" s="23" t="s">
        <v>60</v>
      </c>
      <c r="D57" s="23" t="s">
        <v>61</v>
      </c>
      <c r="E57" s="23" t="s">
        <v>62</v>
      </c>
      <c r="F57" s="23" t="s">
        <v>63</v>
      </c>
      <c r="G57" s="34"/>
      <c r="H57" s="17" t="s">
        <v>3</v>
      </c>
      <c r="I57" s="21" t="s">
        <v>44</v>
      </c>
    </row>
    <row r="58" spans="1:13">
      <c r="A58" s="27" t="s">
        <v>21</v>
      </c>
      <c r="B58" s="56"/>
      <c r="C58" s="169">
        <v>1952349.52</v>
      </c>
      <c r="D58" s="169">
        <v>1954916.2</v>
      </c>
      <c r="E58" s="169">
        <v>2001413.67</v>
      </c>
      <c r="F58" s="169">
        <v>1963132.79</v>
      </c>
      <c r="G58" s="57"/>
      <c r="H58" s="163">
        <f>SUM(C58:G58)</f>
        <v>7871812.1799999997</v>
      </c>
      <c r="I58" s="166">
        <f>H58/4</f>
        <v>1967953.0449999999</v>
      </c>
    </row>
    <row r="59" spans="1:13">
      <c r="A59" s="24" t="s">
        <v>22</v>
      </c>
      <c r="B59" s="56"/>
      <c r="C59" s="170"/>
      <c r="D59" s="170"/>
      <c r="E59" s="170"/>
      <c r="F59" s="170"/>
      <c r="G59" s="57"/>
      <c r="H59" s="164"/>
      <c r="I59" s="167"/>
    </row>
    <row r="60" spans="1:13">
      <c r="A60" s="24" t="s">
        <v>39</v>
      </c>
      <c r="B60" s="56"/>
      <c r="C60" s="170"/>
      <c r="D60" s="170"/>
      <c r="E60" s="170"/>
      <c r="F60" s="170"/>
      <c r="G60" s="57"/>
      <c r="H60" s="164"/>
      <c r="I60" s="167"/>
    </row>
    <row r="61" spans="1:13">
      <c r="A61" s="24" t="s">
        <v>23</v>
      </c>
      <c r="B61" s="56"/>
      <c r="C61" s="170"/>
      <c r="D61" s="170"/>
      <c r="E61" s="170"/>
      <c r="F61" s="170"/>
      <c r="G61" s="57"/>
      <c r="H61" s="164"/>
      <c r="I61" s="167"/>
    </row>
    <row r="62" spans="1:13">
      <c r="A62" s="24" t="s">
        <v>24</v>
      </c>
      <c r="B62" s="56"/>
      <c r="C62" s="170"/>
      <c r="D62" s="170"/>
      <c r="E62" s="170"/>
      <c r="F62" s="170"/>
      <c r="G62" s="57"/>
      <c r="H62" s="164"/>
      <c r="I62" s="167"/>
    </row>
    <row r="63" spans="1:13">
      <c r="A63" s="24" t="s">
        <v>25</v>
      </c>
      <c r="B63" s="56"/>
      <c r="C63" s="170"/>
      <c r="D63" s="170"/>
      <c r="E63" s="170"/>
      <c r="F63" s="170"/>
      <c r="G63" s="57"/>
      <c r="H63" s="164"/>
      <c r="I63" s="167"/>
    </row>
    <row r="64" spans="1:13">
      <c r="A64" s="24" t="s">
        <v>26</v>
      </c>
      <c r="B64" s="56"/>
      <c r="C64" s="170"/>
      <c r="D64" s="170"/>
      <c r="E64" s="170"/>
      <c r="F64" s="170"/>
      <c r="G64" s="57"/>
      <c r="H64" s="164"/>
      <c r="I64" s="167"/>
    </row>
    <row r="65" spans="1:14">
      <c r="A65" s="24" t="s">
        <v>27</v>
      </c>
      <c r="B65" s="56"/>
      <c r="C65" s="170"/>
      <c r="D65" s="170"/>
      <c r="E65" s="170"/>
      <c r="F65" s="170"/>
      <c r="G65" s="57"/>
      <c r="H65" s="164"/>
      <c r="I65" s="167"/>
    </row>
    <row r="66" spans="1:14">
      <c r="A66" s="24" t="s">
        <v>28</v>
      </c>
      <c r="B66" s="56"/>
      <c r="C66" s="170"/>
      <c r="D66" s="170"/>
      <c r="E66" s="170"/>
      <c r="F66" s="170"/>
      <c r="G66" s="57"/>
      <c r="H66" s="164"/>
      <c r="I66" s="167"/>
    </row>
    <row r="67" spans="1:14">
      <c r="A67" s="24" t="s">
        <v>29</v>
      </c>
      <c r="B67" s="56"/>
      <c r="C67" s="170"/>
      <c r="D67" s="170"/>
      <c r="E67" s="170"/>
      <c r="F67" s="170"/>
      <c r="G67" s="57"/>
      <c r="H67" s="164"/>
      <c r="I67" s="167"/>
    </row>
    <row r="68" spans="1:14" ht="13.5" thickBot="1">
      <c r="A68" s="25" t="s">
        <v>30</v>
      </c>
      <c r="B68" s="56"/>
      <c r="C68" s="171"/>
      <c r="D68" s="171"/>
      <c r="E68" s="171"/>
      <c r="F68" s="171"/>
      <c r="G68" s="57"/>
      <c r="H68" s="165"/>
      <c r="I68" s="168"/>
    </row>
    <row r="69" spans="1:14" ht="13.5" thickBot="1">
      <c r="A69" s="12" t="s">
        <v>3</v>
      </c>
      <c r="B69" s="11"/>
      <c r="C69" s="11">
        <f>SUM(C58)</f>
        <v>1952349.52</v>
      </c>
      <c r="D69" s="11">
        <f>SUM(D58)</f>
        <v>1954916.2</v>
      </c>
      <c r="E69" s="11">
        <f>SUM(E58)</f>
        <v>2001413.67</v>
      </c>
      <c r="F69" s="11">
        <f>SUM(F58)</f>
        <v>1963132.79</v>
      </c>
      <c r="G69" s="11"/>
      <c r="H69" s="15">
        <f>SUM(H58)</f>
        <v>7871812.1799999997</v>
      </c>
      <c r="I69" s="16">
        <f>SUM(I58)</f>
        <v>1967953.0449999999</v>
      </c>
    </row>
    <row r="70" spans="1:14" ht="11.25" customHeight="1" thickBot="1">
      <c r="A70" s="8"/>
      <c r="B70" s="8"/>
      <c r="C70" s="8"/>
      <c r="D70" s="8"/>
      <c r="E70" s="8"/>
      <c r="F70" s="8"/>
      <c r="G70" s="8"/>
      <c r="H70" s="8"/>
      <c r="I70" s="8"/>
    </row>
    <row r="71" spans="1:14" ht="18" customHeight="1" thickBot="1">
      <c r="A71" s="157" t="s">
        <v>19</v>
      </c>
      <c r="B71" s="158"/>
      <c r="C71" s="158"/>
      <c r="D71" s="158"/>
      <c r="E71" s="158"/>
      <c r="F71" s="158"/>
      <c r="G71" s="158"/>
      <c r="H71" s="158"/>
      <c r="I71" s="159"/>
    </row>
    <row r="72" spans="1:14" ht="12" customHeight="1" thickBot="1">
      <c r="A72" s="8"/>
      <c r="B72" s="8"/>
      <c r="C72" s="8"/>
      <c r="D72" s="8"/>
      <c r="E72" s="8"/>
      <c r="F72" s="8"/>
      <c r="G72" s="8"/>
      <c r="H72" s="8"/>
      <c r="I72" s="8"/>
    </row>
    <row r="73" spans="1:14" ht="12" customHeight="1">
      <c r="A73" s="153" t="s">
        <v>47</v>
      </c>
      <c r="B73" s="160">
        <v>2016</v>
      </c>
      <c r="C73" s="161"/>
      <c r="D73" s="161"/>
      <c r="E73" s="161"/>
      <c r="F73" s="161"/>
      <c r="G73" s="161"/>
      <c r="H73" s="161"/>
      <c r="I73" s="162"/>
      <c r="J73" s="8" t="s">
        <v>55</v>
      </c>
      <c r="K73" s="8" t="s">
        <v>55</v>
      </c>
      <c r="L73" s="8" t="s">
        <v>54</v>
      </c>
      <c r="M73" s="8" t="s">
        <v>53</v>
      </c>
      <c r="N73" s="8" t="s">
        <v>53</v>
      </c>
    </row>
    <row r="74" spans="1:14" ht="14.25" customHeight="1" thickBot="1">
      <c r="A74" s="154"/>
      <c r="B74" s="23" t="s">
        <v>64</v>
      </c>
      <c r="C74" s="23" t="s">
        <v>60</v>
      </c>
      <c r="D74" s="23" t="s">
        <v>61</v>
      </c>
      <c r="E74" s="23" t="s">
        <v>62</v>
      </c>
      <c r="F74" s="23" t="s">
        <v>63</v>
      </c>
      <c r="G74" s="23" t="s">
        <v>59</v>
      </c>
      <c r="H74" s="91" t="s">
        <v>3</v>
      </c>
      <c r="I74" s="75" t="s">
        <v>44</v>
      </c>
      <c r="J74" s="23" t="s">
        <v>50</v>
      </c>
      <c r="K74" s="23" t="s">
        <v>51</v>
      </c>
      <c r="L74" s="23" t="s">
        <v>49</v>
      </c>
      <c r="M74" s="23" t="s">
        <v>50</v>
      </c>
      <c r="N74" s="23" t="s">
        <v>51</v>
      </c>
    </row>
    <row r="75" spans="1:14">
      <c r="A75" s="62" t="s">
        <v>4</v>
      </c>
      <c r="B75" s="107">
        <v>0</v>
      </c>
      <c r="C75" s="102">
        <v>237428.78</v>
      </c>
      <c r="D75" s="102">
        <v>237428.78</v>
      </c>
      <c r="E75" s="102">
        <v>237428.78</v>
      </c>
      <c r="F75" s="102">
        <v>237428.78</v>
      </c>
      <c r="G75" s="94">
        <v>0</v>
      </c>
      <c r="H75" s="95">
        <f t="shared" ref="H75:H87" si="4">SUM(B75:G75)</f>
        <v>949715.12</v>
      </c>
      <c r="I75" s="68">
        <f>H75/4</f>
        <v>237428.78</v>
      </c>
      <c r="J75" s="80">
        <v>207643.34999999992</v>
      </c>
      <c r="K75" s="51">
        <v>227747.02000000019</v>
      </c>
      <c r="L75" s="58">
        <v>214940.93999999997</v>
      </c>
      <c r="M75" s="48">
        <v>214940.94</v>
      </c>
      <c r="N75" s="48">
        <v>200345.76</v>
      </c>
    </row>
    <row r="76" spans="1:14">
      <c r="A76" s="13" t="s">
        <v>5</v>
      </c>
      <c r="B76" s="108">
        <v>0</v>
      </c>
      <c r="C76" s="102">
        <v>321940.19</v>
      </c>
      <c r="D76" s="102">
        <v>323326.82</v>
      </c>
      <c r="E76" s="102">
        <v>323326.82</v>
      </c>
      <c r="F76" s="102">
        <v>323326.82</v>
      </c>
      <c r="G76" s="94">
        <v>0</v>
      </c>
      <c r="H76" s="96">
        <f t="shared" si="4"/>
        <v>1291920.6500000001</v>
      </c>
      <c r="I76" s="69">
        <f t="shared" ref="I76:I87" si="5">H76/4</f>
        <v>322980.16250000003</v>
      </c>
      <c r="J76" s="80">
        <v>305046.71999999986</v>
      </c>
      <c r="K76" s="51">
        <v>344472.25</v>
      </c>
      <c r="L76" s="58">
        <v>321847.52</v>
      </c>
      <c r="M76" s="48">
        <v>328471.06</v>
      </c>
      <c r="N76" s="48">
        <v>288245.92</v>
      </c>
    </row>
    <row r="77" spans="1:14">
      <c r="A77" s="13" t="s">
        <v>6</v>
      </c>
      <c r="B77" s="108">
        <v>-8199.8700000000008</v>
      </c>
      <c r="C77" s="102">
        <v>169162.45</v>
      </c>
      <c r="D77" s="102">
        <v>153514.34</v>
      </c>
      <c r="E77" s="102">
        <v>164447.4</v>
      </c>
      <c r="F77" s="102">
        <v>169077.31</v>
      </c>
      <c r="G77" s="94">
        <v>6462.67</v>
      </c>
      <c r="H77" s="96">
        <f t="shared" si="4"/>
        <v>654464.30000000016</v>
      </c>
      <c r="I77" s="69">
        <f t="shared" si="5"/>
        <v>163616.07500000004</v>
      </c>
      <c r="J77" s="80">
        <v>137993.08999999997</v>
      </c>
      <c r="K77" s="51">
        <v>156999.39999999985</v>
      </c>
      <c r="L77" s="58">
        <v>152792.66</v>
      </c>
      <c r="M77" s="48">
        <v>154745.26</v>
      </c>
      <c r="N77" s="48">
        <v>123193.52</v>
      </c>
    </row>
    <row r="78" spans="1:14">
      <c r="A78" s="13" t="s">
        <v>7</v>
      </c>
      <c r="B78" s="108">
        <v>-1010.44</v>
      </c>
      <c r="C78" s="102">
        <v>397950.3</v>
      </c>
      <c r="D78" s="102">
        <v>372222.4</v>
      </c>
      <c r="E78" s="102">
        <v>383479.1</v>
      </c>
      <c r="F78" s="102">
        <v>394222.46</v>
      </c>
      <c r="G78" s="94">
        <v>17082.759999999998</v>
      </c>
      <c r="H78" s="96">
        <f t="shared" si="4"/>
        <v>1563946.5799999998</v>
      </c>
      <c r="I78" s="69">
        <f t="shared" si="5"/>
        <v>390986.64499999996</v>
      </c>
      <c r="J78" s="80">
        <v>358888.72000000038</v>
      </c>
      <c r="K78" s="51">
        <v>391589.51000000047</v>
      </c>
      <c r="L78" s="58">
        <v>383002.35000000003</v>
      </c>
      <c r="M78" s="48">
        <v>387445.06</v>
      </c>
      <c r="N78" s="48">
        <v>334775.09000000003</v>
      </c>
    </row>
    <row r="79" spans="1:14">
      <c r="A79" s="13" t="s">
        <v>8</v>
      </c>
      <c r="B79" s="108">
        <v>0</v>
      </c>
      <c r="C79" s="102">
        <v>100087.03999999999</v>
      </c>
      <c r="D79" s="102">
        <v>100087.03999999999</v>
      </c>
      <c r="E79" s="102">
        <v>100087.03999999999</v>
      </c>
      <c r="F79" s="102">
        <v>100087.03999999999</v>
      </c>
      <c r="G79" s="94">
        <v>0</v>
      </c>
      <c r="H79" s="96">
        <f t="shared" si="4"/>
        <v>400348.15999999997</v>
      </c>
      <c r="I79" s="69">
        <f t="shared" si="5"/>
        <v>100087.03999999999</v>
      </c>
      <c r="J79" s="80">
        <v>84426.5</v>
      </c>
      <c r="K79" s="51">
        <v>93488.939999999944</v>
      </c>
      <c r="L79" s="58">
        <v>94876.92</v>
      </c>
      <c r="M79" s="48">
        <v>97837.63</v>
      </c>
      <c r="N79" s="48">
        <v>73976.08</v>
      </c>
    </row>
    <row r="80" spans="1:14" ht="13.5" customHeight="1">
      <c r="A80" s="13" t="s">
        <v>9</v>
      </c>
      <c r="B80" s="108">
        <v>0</v>
      </c>
      <c r="C80" s="102">
        <v>420826.9</v>
      </c>
      <c r="D80" s="102">
        <v>421352.24</v>
      </c>
      <c r="E80" s="102">
        <v>421352.24</v>
      </c>
      <c r="F80" s="102">
        <v>421352.24</v>
      </c>
      <c r="G80" s="94">
        <v>0</v>
      </c>
      <c r="H80" s="96">
        <f t="shared" si="4"/>
        <v>1684883.6199999999</v>
      </c>
      <c r="I80" s="69">
        <f t="shared" si="5"/>
        <v>421220.90499999997</v>
      </c>
      <c r="J80" s="80">
        <v>357076.07999999973</v>
      </c>
      <c r="K80" s="51">
        <v>393694.66000000125</v>
      </c>
      <c r="L80" s="58">
        <v>391691.95999999996</v>
      </c>
      <c r="M80" s="48">
        <v>406251.24</v>
      </c>
      <c r="N80" s="48">
        <v>331325.2</v>
      </c>
    </row>
    <row r="81" spans="1:14">
      <c r="A81" s="13" t="s">
        <v>56</v>
      </c>
      <c r="B81" s="108">
        <v>-10241.620000000001</v>
      </c>
      <c r="C81" s="102">
        <v>308449.84999999998</v>
      </c>
      <c r="D81" s="102">
        <v>278447.61</v>
      </c>
      <c r="E81" s="102">
        <v>290151.74</v>
      </c>
      <c r="F81" s="102">
        <v>312539.99</v>
      </c>
      <c r="G81" s="94">
        <v>-1284.29</v>
      </c>
      <c r="H81" s="96">
        <f t="shared" si="4"/>
        <v>1178063.2799999998</v>
      </c>
      <c r="I81" s="69">
        <f t="shared" si="5"/>
        <v>294515.81999999995</v>
      </c>
      <c r="J81" s="80">
        <v>295524.84999999974</v>
      </c>
      <c r="K81" s="51">
        <v>344988.59000000055</v>
      </c>
      <c r="L81" s="58">
        <v>283814.35000000003</v>
      </c>
      <c r="M81" s="48">
        <v>283814.34999999998</v>
      </c>
      <c r="N81" s="48">
        <v>283814.34999999998</v>
      </c>
    </row>
    <row r="82" spans="1:14">
      <c r="A82" s="13" t="s">
        <v>10</v>
      </c>
      <c r="B82" s="108">
        <v>0</v>
      </c>
      <c r="C82" s="102">
        <v>315386.83</v>
      </c>
      <c r="D82" s="102">
        <v>314535.17</v>
      </c>
      <c r="E82" s="102">
        <v>306433.17</v>
      </c>
      <c r="F82" s="102">
        <v>321062.69</v>
      </c>
      <c r="G82" s="94">
        <v>3092.19</v>
      </c>
      <c r="H82" s="96">
        <f t="shared" si="4"/>
        <v>1260510.0499999998</v>
      </c>
      <c r="I82" s="69">
        <f t="shared" si="5"/>
        <v>315127.51249999995</v>
      </c>
      <c r="J82" s="80">
        <v>252031.52999999968</v>
      </c>
      <c r="K82" s="51">
        <v>284026.27000000054</v>
      </c>
      <c r="L82" s="58">
        <v>288520.67</v>
      </c>
      <c r="M82" s="48">
        <v>282110.39</v>
      </c>
      <c r="N82" s="48">
        <v>229538.45</v>
      </c>
    </row>
    <row r="83" spans="1:14">
      <c r="A83" s="13" t="s">
        <v>11</v>
      </c>
      <c r="B83" s="108">
        <v>-3108.08</v>
      </c>
      <c r="C83" s="102">
        <v>183031.27</v>
      </c>
      <c r="D83" s="102">
        <v>184567.85</v>
      </c>
      <c r="E83" s="102">
        <v>188403.82</v>
      </c>
      <c r="F83" s="102">
        <v>185324.67</v>
      </c>
      <c r="G83" s="94">
        <v>0</v>
      </c>
      <c r="H83" s="96">
        <f t="shared" si="4"/>
        <v>738219.53000000014</v>
      </c>
      <c r="I83" s="69">
        <f t="shared" si="5"/>
        <v>184554.88250000004</v>
      </c>
      <c r="J83" s="80">
        <v>142386.81</v>
      </c>
      <c r="K83" s="51">
        <v>155949.18000000005</v>
      </c>
      <c r="L83" s="58">
        <v>143445.31</v>
      </c>
      <c r="M83" s="48">
        <v>143445.31</v>
      </c>
      <c r="N83" s="48">
        <v>141328.31</v>
      </c>
    </row>
    <row r="84" spans="1:14">
      <c r="A84" s="13" t="s">
        <v>12</v>
      </c>
      <c r="B84" s="108">
        <v>0</v>
      </c>
      <c r="C84" s="102">
        <v>933955.65</v>
      </c>
      <c r="D84" s="102">
        <v>943546.98</v>
      </c>
      <c r="E84" s="102">
        <v>943546.98</v>
      </c>
      <c r="F84" s="102">
        <v>943546.98</v>
      </c>
      <c r="G84" s="94">
        <v>0</v>
      </c>
      <c r="H84" s="96">
        <f t="shared" si="4"/>
        <v>3764596.59</v>
      </c>
      <c r="I84" s="69">
        <f t="shared" si="5"/>
        <v>941149.14749999996</v>
      </c>
      <c r="J84" s="80">
        <v>843863.96000000369</v>
      </c>
      <c r="K84" s="51">
        <v>915632.75000000757</v>
      </c>
      <c r="L84" s="58">
        <v>823991.35</v>
      </c>
      <c r="M84" s="48">
        <v>823991.35</v>
      </c>
      <c r="N84" s="48">
        <v>823991.35</v>
      </c>
    </row>
    <row r="85" spans="1:14">
      <c r="A85" s="13" t="s">
        <v>13</v>
      </c>
      <c r="B85" s="108">
        <v>0</v>
      </c>
      <c r="C85" s="102">
        <v>240705.46</v>
      </c>
      <c r="D85" s="102">
        <v>240705.46</v>
      </c>
      <c r="E85" s="102">
        <v>240705.46</v>
      </c>
      <c r="F85" s="102">
        <v>240705.46</v>
      </c>
      <c r="G85" s="94">
        <v>0</v>
      </c>
      <c r="H85" s="96">
        <f t="shared" si="4"/>
        <v>962821.84</v>
      </c>
      <c r="I85" s="69">
        <f t="shared" si="5"/>
        <v>240705.46</v>
      </c>
      <c r="J85" s="80">
        <v>450178.94</v>
      </c>
      <c r="K85" s="51">
        <v>209513.86</v>
      </c>
      <c r="L85" s="58">
        <v>208353.97999999998</v>
      </c>
      <c r="M85" s="48">
        <v>208353.98</v>
      </c>
      <c r="N85" s="48">
        <v>208353.98</v>
      </c>
    </row>
    <row r="86" spans="1:14">
      <c r="A86" s="13" t="s">
        <v>14</v>
      </c>
      <c r="B86" s="108">
        <v>0</v>
      </c>
      <c r="C86" s="102">
        <v>289197.37</v>
      </c>
      <c r="D86" s="102">
        <v>289801.82</v>
      </c>
      <c r="E86" s="102">
        <v>289801.82</v>
      </c>
      <c r="F86" s="102">
        <v>289801.82</v>
      </c>
      <c r="G86" s="94">
        <v>0</v>
      </c>
      <c r="H86" s="96">
        <f t="shared" si="4"/>
        <v>1158602.83</v>
      </c>
      <c r="I86" s="69">
        <f t="shared" si="5"/>
        <v>289650.70750000002</v>
      </c>
      <c r="J86" s="80">
        <v>266771.42999999993</v>
      </c>
      <c r="K86" s="51">
        <v>293659.31000000029</v>
      </c>
      <c r="L86" s="58">
        <v>278489.24</v>
      </c>
      <c r="M86" s="48">
        <v>285073.40000000002</v>
      </c>
      <c r="N86" s="48">
        <v>255053.62</v>
      </c>
    </row>
    <row r="87" spans="1:14" ht="13.5" thickBot="1">
      <c r="A87" s="71" t="s">
        <v>15</v>
      </c>
      <c r="B87" s="70">
        <v>0</v>
      </c>
      <c r="C87" s="102">
        <v>197228.15</v>
      </c>
      <c r="D87" s="102">
        <v>197228.15</v>
      </c>
      <c r="E87" s="102">
        <v>197228.15</v>
      </c>
      <c r="F87" s="102">
        <v>197228.15</v>
      </c>
      <c r="G87" s="94">
        <v>0</v>
      </c>
      <c r="H87" s="97">
        <f t="shared" si="4"/>
        <v>788912.6</v>
      </c>
      <c r="I87" s="79">
        <f t="shared" si="5"/>
        <v>197228.15</v>
      </c>
      <c r="J87" s="80">
        <v>205952.67999999982</v>
      </c>
      <c r="K87" s="51">
        <v>209836.83000000022</v>
      </c>
      <c r="L87" s="58">
        <v>207417.44999999998</v>
      </c>
      <c r="M87" s="48">
        <v>207417.45</v>
      </c>
      <c r="N87" s="48">
        <v>204487.91</v>
      </c>
    </row>
    <row r="88" spans="1:14" ht="14.25" customHeight="1" thickBot="1">
      <c r="A88" s="12" t="s">
        <v>3</v>
      </c>
      <c r="B88" s="72">
        <f t="shared" ref="B88:I88" si="6">SUM(B75:B87)</f>
        <v>-22560.010000000002</v>
      </c>
      <c r="C88" s="72">
        <f t="shared" si="6"/>
        <v>4115350.24</v>
      </c>
      <c r="D88" s="72">
        <f t="shared" si="6"/>
        <v>4056764.6599999997</v>
      </c>
      <c r="E88" s="72">
        <f t="shared" si="6"/>
        <v>4086392.5199999996</v>
      </c>
      <c r="F88" s="49">
        <f t="shared" si="6"/>
        <v>4135704.4099999997</v>
      </c>
      <c r="G88" s="72">
        <f t="shared" si="6"/>
        <v>25353.329999999998</v>
      </c>
      <c r="H88" s="93">
        <f t="shared" si="6"/>
        <v>16397005.15</v>
      </c>
      <c r="I88" s="81">
        <f t="shared" si="6"/>
        <v>4099251.2875000001</v>
      </c>
      <c r="M88" s="49"/>
      <c r="N88" s="49"/>
    </row>
    <row r="89" spans="1:14" ht="10.5" customHeight="1" thickBot="1">
      <c r="A89" s="8"/>
      <c r="B89" s="8"/>
      <c r="C89" s="8"/>
      <c r="D89" s="8"/>
      <c r="E89" s="8"/>
      <c r="F89" s="8"/>
      <c r="G89" s="8"/>
      <c r="H89" s="8"/>
      <c r="I89" s="8"/>
    </row>
    <row r="90" spans="1:14" ht="18.75" customHeight="1" thickBot="1">
      <c r="A90" s="157" t="s">
        <v>32</v>
      </c>
      <c r="B90" s="158"/>
      <c r="C90" s="158"/>
      <c r="D90" s="158"/>
      <c r="E90" s="158"/>
      <c r="F90" s="158"/>
      <c r="G90" s="158"/>
      <c r="H90" s="158"/>
      <c r="I90" s="159"/>
    </row>
    <row r="91" spans="1:14" ht="10.5" customHeight="1" thickBot="1">
      <c r="A91" s="8"/>
      <c r="B91" s="8"/>
      <c r="C91" s="8"/>
      <c r="D91" s="8"/>
      <c r="E91" s="8"/>
      <c r="F91" s="8"/>
      <c r="G91" s="8"/>
      <c r="H91" s="8"/>
      <c r="I91" s="8"/>
    </row>
    <row r="92" spans="1:14" ht="16.5" customHeight="1" thickBot="1">
      <c r="A92" s="64" t="s">
        <v>46</v>
      </c>
      <c r="B92" s="23" t="s">
        <v>64</v>
      </c>
      <c r="C92" s="23" t="s">
        <v>60</v>
      </c>
      <c r="D92" s="23" t="s">
        <v>61</v>
      </c>
      <c r="E92" s="23" t="s">
        <v>62</v>
      </c>
      <c r="F92" s="23" t="s">
        <v>63</v>
      </c>
      <c r="G92" s="23" t="s">
        <v>59</v>
      </c>
      <c r="H92" s="65" t="s">
        <v>3</v>
      </c>
      <c r="I92" s="66" t="s">
        <v>44</v>
      </c>
    </row>
    <row r="93" spans="1:14" ht="17.25" customHeight="1" thickBot="1">
      <c r="A93" s="60" t="s">
        <v>20</v>
      </c>
      <c r="B93" s="61">
        <v>0</v>
      </c>
      <c r="C93" s="109">
        <v>1917582.43</v>
      </c>
      <c r="D93" s="109">
        <v>1917812.2</v>
      </c>
      <c r="E93" s="109">
        <v>1917812.2</v>
      </c>
      <c r="F93" s="109">
        <v>1917812.2</v>
      </c>
      <c r="G93" s="99">
        <v>0</v>
      </c>
      <c r="H93" s="98">
        <f>SUM(B93:G93)</f>
        <v>7671019.0300000003</v>
      </c>
      <c r="I93" s="19">
        <f>H93/4</f>
        <v>1917754.7575000001</v>
      </c>
    </row>
  </sheetData>
  <mergeCells count="24">
    <mergeCell ref="A90:I90"/>
    <mergeCell ref="B6:I6"/>
    <mergeCell ref="B40:I40"/>
    <mergeCell ref="B73:I73"/>
    <mergeCell ref="H58:H68"/>
    <mergeCell ref="I58:I68"/>
    <mergeCell ref="A71:I71"/>
    <mergeCell ref="A73:A74"/>
    <mergeCell ref="C58:C68"/>
    <mergeCell ref="D58:D68"/>
    <mergeCell ref="E58:E68"/>
    <mergeCell ref="F58:F68"/>
    <mergeCell ref="H24:H34"/>
    <mergeCell ref="I24:I34"/>
    <mergeCell ref="A38:I38"/>
    <mergeCell ref="A40:A41"/>
    <mergeCell ref="G24:G34"/>
    <mergeCell ref="A1:I1"/>
    <mergeCell ref="A4:I4"/>
    <mergeCell ref="A6:A7"/>
    <mergeCell ref="C24:C34"/>
    <mergeCell ref="D24:D34"/>
    <mergeCell ref="E24:E34"/>
    <mergeCell ref="F24:F34"/>
  </mergeCells>
  <printOptions horizontalCentered="1" verticalCentered="1"/>
  <pageMargins left="0.19685039370078741" right="0.19685039370078741" top="0.78740157480314965" bottom="0.19685039370078741" header="0.51181102362204722" footer="0.51181102362204722"/>
  <pageSetup scale="75" orientation="landscape" r:id="rId1"/>
  <headerFooter alignWithMargins="0">
    <oddHeader>&amp;LSECRETARIA DE ESTADO DA SAÚDE
DIRETORIA DE PLANEJAMENTO CONTROLE E AVALIAÇÃO
GERÊNCIA DE CONTROLE E AVALIAÇÃO DO SISTEMA</oddHead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Total-set á dez</vt:lpstr>
      <vt:lpstr>Mês á Mês-set á dez-16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Angelina Fabre Custodio</dc:creator>
  <cp:lastModifiedBy>remorlc</cp:lastModifiedBy>
  <cp:lastPrinted>2017-03-07T12:17:36Z</cp:lastPrinted>
  <dcterms:created xsi:type="dcterms:W3CDTF">2009-06-22T19:09:32Z</dcterms:created>
  <dcterms:modified xsi:type="dcterms:W3CDTF">2017-03-27T17:19:54Z</dcterms:modified>
</cp:coreProperties>
</file>