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60" windowWidth="15135" windowHeight="9270" tabRatio="744"/>
  </bookViews>
  <sheets>
    <sheet name="Total-maio á ago" sheetId="27" r:id="rId1"/>
    <sheet name="Mês á Mês-maio á ago-16" sheetId="32" r:id="rId2"/>
  </sheets>
  <calcPr calcId="124519"/>
</workbook>
</file>

<file path=xl/calcChain.xml><?xml version="1.0" encoding="utf-8"?>
<calcChain xmlns="http://schemas.openxmlformats.org/spreadsheetml/2006/main">
  <c r="F14" i="27"/>
  <c r="F21" s="1"/>
  <c r="B21"/>
  <c r="C21"/>
  <c r="D21"/>
  <c r="E21"/>
  <c r="F9"/>
  <c r="F10"/>
  <c r="F11"/>
  <c r="F12"/>
  <c r="F13"/>
  <c r="F15"/>
  <c r="F16"/>
  <c r="F17"/>
  <c r="F18"/>
  <c r="F19"/>
  <c r="F20"/>
  <c r="F8"/>
  <c r="I94" i="32"/>
  <c r="H94"/>
  <c r="B89"/>
  <c r="C89"/>
  <c r="D89"/>
  <c r="E89"/>
  <c r="F89"/>
  <c r="G89"/>
  <c r="H89"/>
  <c r="I89"/>
  <c r="I77"/>
  <c r="I78"/>
  <c r="I79"/>
  <c r="I80"/>
  <c r="I81"/>
  <c r="I82"/>
  <c r="I83"/>
  <c r="I84"/>
  <c r="I85"/>
  <c r="I86"/>
  <c r="I87"/>
  <c r="I88"/>
  <c r="I76"/>
  <c r="H77"/>
  <c r="H78"/>
  <c r="H79"/>
  <c r="H80"/>
  <c r="H81"/>
  <c r="H82"/>
  <c r="H83"/>
  <c r="H84"/>
  <c r="H85"/>
  <c r="H86"/>
  <c r="H87"/>
  <c r="H88"/>
  <c r="H76"/>
  <c r="C22"/>
  <c r="D22"/>
  <c r="E22"/>
  <c r="F22"/>
  <c r="H22"/>
  <c r="I22"/>
  <c r="C36"/>
  <c r="D36"/>
  <c r="E36"/>
  <c r="F36"/>
  <c r="H36"/>
  <c r="I36"/>
  <c r="C56"/>
  <c r="D56"/>
  <c r="E56"/>
  <c r="F56"/>
  <c r="H56"/>
  <c r="I56"/>
  <c r="I44"/>
  <c r="I45"/>
  <c r="I46"/>
  <c r="I47"/>
  <c r="I48"/>
  <c r="I49"/>
  <c r="I50"/>
  <c r="I51"/>
  <c r="I52"/>
  <c r="I53"/>
  <c r="I54"/>
  <c r="I55"/>
  <c r="H44"/>
  <c r="H45"/>
  <c r="H46"/>
  <c r="H47"/>
  <c r="H48"/>
  <c r="H49"/>
  <c r="H50"/>
  <c r="H51"/>
  <c r="H52"/>
  <c r="H53"/>
  <c r="H54"/>
  <c r="H55"/>
  <c r="H43"/>
  <c r="H25"/>
  <c r="I10"/>
  <c r="I11"/>
  <c r="I12"/>
  <c r="I13"/>
  <c r="I14"/>
  <c r="I15"/>
  <c r="I16"/>
  <c r="I17"/>
  <c r="I18"/>
  <c r="I19"/>
  <c r="I20"/>
  <c r="I21"/>
  <c r="I9"/>
  <c r="H10"/>
  <c r="H11"/>
  <c r="H12"/>
  <c r="H13"/>
  <c r="H14"/>
  <c r="H15"/>
  <c r="H16"/>
  <c r="H17"/>
  <c r="H18"/>
  <c r="H19"/>
  <c r="H20"/>
  <c r="H21"/>
  <c r="H9"/>
  <c r="G21" i="27" l="1"/>
  <c r="F28" l="1"/>
  <c r="I25" i="32" l="1"/>
  <c r="H59" l="1"/>
  <c r="I59" s="1"/>
  <c r="I43"/>
  <c r="C70" l="1"/>
  <c r="D70"/>
  <c r="E70"/>
  <c r="F70"/>
  <c r="H70" l="1"/>
  <c r="I70" l="1"/>
  <c r="G30" i="27" l="1"/>
  <c r="G23"/>
  <c r="F32" l="1"/>
</calcChain>
</file>

<file path=xl/sharedStrings.xml><?xml version="1.0" encoding="utf-8"?>
<sst xmlns="http://schemas.openxmlformats.org/spreadsheetml/2006/main" count="164" uniqueCount="65">
  <si>
    <t>PROPOSTA</t>
  </si>
  <si>
    <t>DIFERENÇA Repasse x Vepe</t>
  </si>
  <si>
    <t>PROPOSTA PARA RESSARCIMENTO DE TERAPIA RENAL SUBSTITUTA - TRS</t>
  </si>
  <si>
    <t>Total</t>
  </si>
  <si>
    <t>420200 Balneário Camboriú</t>
  </si>
  <si>
    <t>420240 Blumenau</t>
  </si>
  <si>
    <t>420290 Brusque</t>
  </si>
  <si>
    <t>420420 Chapecó</t>
  </si>
  <si>
    <t>420430 Concórdia</t>
  </si>
  <si>
    <t>420460 Criciúma</t>
  </si>
  <si>
    <t>420820 Itajaí</t>
  </si>
  <si>
    <t>420890 Jaraguá do Sul</t>
  </si>
  <si>
    <t>420910 Joinville</t>
  </si>
  <si>
    <t>420930 Lages</t>
  </si>
  <si>
    <t>421480 Rio do Sul</t>
  </si>
  <si>
    <t>421580 São Bento do Sul</t>
  </si>
  <si>
    <t>TOTAL - PLENOS</t>
  </si>
  <si>
    <t>TOTAL - SES</t>
  </si>
  <si>
    <t>TOTAL GERAL</t>
  </si>
  <si>
    <t>MINISTÉRIO DA SAÚDE REPASSOU AO FUNDO MUNICIPAL</t>
  </si>
  <si>
    <t>SES</t>
  </si>
  <si>
    <t>420140 Araranguá</t>
  </si>
  <si>
    <t>420480 Curitibanos</t>
  </si>
  <si>
    <t>420900 Joaçaba</t>
  </si>
  <si>
    <t>421010 Mafra</t>
  </si>
  <si>
    <t>421660 São José</t>
  </si>
  <si>
    <t>421720 São Miguel do Oeste</t>
  </si>
  <si>
    <t>421820 Timbó</t>
  </si>
  <si>
    <t>421870 Tubarão</t>
  </si>
  <si>
    <t>421930 Videira</t>
  </si>
  <si>
    <t>421950 Xanxerê</t>
  </si>
  <si>
    <t>Municipios Gestão - SES</t>
  </si>
  <si>
    <t>MINISTÉRIO DA SAÚDE REPASSOU AO FUNDO ESTADUAL</t>
  </si>
  <si>
    <t xml:space="preserve">MS-PAGOU  </t>
  </si>
  <si>
    <t xml:space="preserve">VEPE  Aprovado     </t>
  </si>
  <si>
    <t xml:space="preserve">TETO  - FAEC               </t>
  </si>
  <si>
    <t>Munic.do Estabel-PLENO</t>
  </si>
  <si>
    <t>GESTÃO</t>
  </si>
  <si>
    <t xml:space="preserve"> GPSM - MUNICÍPIO</t>
  </si>
  <si>
    <t>420540 Florianópolis-SES</t>
  </si>
  <si>
    <t xml:space="preserve">  </t>
  </si>
  <si>
    <t>TRS -VEPE APROVADO - SIA- PRODUÇÃO</t>
  </si>
  <si>
    <t>MS - TETO DE TRS</t>
  </si>
  <si>
    <t xml:space="preserve">TERAPIA RENAL SUBSTITUTIVA - SC </t>
  </si>
  <si>
    <t>Média</t>
  </si>
  <si>
    <t xml:space="preserve">MS - Pg  </t>
  </si>
  <si>
    <t>Munic.do Estabel - bruto</t>
  </si>
  <si>
    <t>Munic.UPS-PLENO-liquido</t>
  </si>
  <si>
    <t>Saldo anterior</t>
  </si>
  <si>
    <t>Jan</t>
  </si>
  <si>
    <t>Nov</t>
  </si>
  <si>
    <t>Dez</t>
  </si>
  <si>
    <t xml:space="preserve">TOTAL TETO     FAEC               </t>
  </si>
  <si>
    <t>ms pg</t>
  </si>
  <si>
    <t>teto</t>
  </si>
  <si>
    <t>vepe</t>
  </si>
  <si>
    <t>420540 Fpolis-CLINIRIM</t>
  </si>
  <si>
    <t>mai</t>
  </si>
  <si>
    <t>jun</t>
  </si>
  <si>
    <t>jul</t>
  </si>
  <si>
    <t>ago</t>
  </si>
  <si>
    <t>saldo/abr</t>
  </si>
  <si>
    <t>Vl.saldo/set16</t>
  </si>
  <si>
    <t xml:space="preserve">Maio a Agosto/16 </t>
  </si>
  <si>
    <t>TOTAL  - Maio á  Agosto/16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</si>
</sst>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sz val="9"/>
      <color rgb="FF333333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39" fontId="5" fillId="0" borderId="2" xfId="0" applyNumberFormat="1" applyFont="1" applyBorder="1" applyAlignment="1"/>
    <xf numFmtId="40" fontId="4" fillId="0" borderId="0" xfId="0" applyNumberFormat="1" applyFont="1" applyFill="1" applyBorder="1" applyAlignment="1">
      <alignment vertical="top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0" fillId="0" borderId="0" xfId="0" applyFont="1"/>
    <xf numFmtId="0" fontId="9" fillId="3" borderId="3" xfId="0" applyFont="1" applyFill="1" applyBorder="1" applyAlignment="1">
      <alignment vertical="top"/>
    </xf>
    <xf numFmtId="0" fontId="7" fillId="3" borderId="4" xfId="0" applyFont="1" applyFill="1" applyBorder="1" applyAlignment="1">
      <alignment horizontal="center"/>
    </xf>
    <xf numFmtId="40" fontId="9" fillId="3" borderId="4" xfId="0" applyNumberFormat="1" applyFont="1" applyFill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40" fontId="9" fillId="0" borderId="4" xfId="0" applyNumberFormat="1" applyFont="1" applyBorder="1" applyAlignment="1">
      <alignment vertical="top"/>
    </xf>
    <xf numFmtId="40" fontId="9" fillId="0" borderId="4" xfId="0" applyNumberFormat="1" applyFont="1" applyFill="1" applyBorder="1" applyAlignment="1">
      <alignment vertical="top"/>
    </xf>
    <xf numFmtId="40" fontId="9" fillId="0" borderId="2" xfId="0" applyNumberFormat="1" applyFont="1" applyFill="1" applyBorder="1" applyAlignment="1">
      <alignment vertical="top"/>
    </xf>
    <xf numFmtId="0" fontId="9" fillId="2" borderId="4" xfId="0" applyFont="1" applyFill="1" applyBorder="1" applyAlignment="1">
      <alignment horizontal="center" vertical="top"/>
    </xf>
    <xf numFmtId="0" fontId="9" fillId="2" borderId="15" xfId="0" applyFont="1" applyFill="1" applyBorder="1" applyAlignment="1">
      <alignment horizontal="center" vertical="top"/>
    </xf>
    <xf numFmtId="4" fontId="7" fillId="0" borderId="2" xfId="0" applyNumberFormat="1" applyFont="1" applyBorder="1"/>
    <xf numFmtId="4" fontId="7" fillId="3" borderId="4" xfId="0" applyNumberFormat="1" applyFont="1" applyFill="1" applyBorder="1"/>
    <xf numFmtId="0" fontId="9" fillId="2" borderId="2" xfId="0" applyFont="1" applyFill="1" applyBorder="1" applyAlignment="1">
      <alignment horizontal="center" vertical="top"/>
    </xf>
    <xf numFmtId="0" fontId="11" fillId="0" borderId="0" xfId="0" applyFont="1" applyFill="1" applyBorder="1" applyAlignment="1"/>
    <xf numFmtId="0" fontId="9" fillId="3" borderId="15" xfId="0" applyFont="1" applyFill="1" applyBorder="1" applyAlignment="1">
      <alignment horizontal="center" vertical="top"/>
    </xf>
    <xf numFmtId="0" fontId="9" fillId="0" borderId="25" xfId="0" applyFont="1" applyBorder="1" applyAlignment="1">
      <alignment vertical="top"/>
    </xf>
    <xf numFmtId="0" fontId="9" fillId="0" borderId="26" xfId="0" applyFont="1" applyBorder="1" applyAlignment="1">
      <alignment vertical="top"/>
    </xf>
    <xf numFmtId="40" fontId="9" fillId="3" borderId="13" xfId="0" applyNumberFormat="1" applyFont="1" applyFill="1" applyBorder="1" applyAlignment="1">
      <alignment vertical="top"/>
    </xf>
    <xf numFmtId="0" fontId="9" fillId="0" borderId="29" xfId="0" applyFont="1" applyBorder="1" applyAlignment="1">
      <alignment vertical="top"/>
    </xf>
    <xf numFmtId="40" fontId="9" fillId="3" borderId="2" xfId="0" applyNumberFormat="1" applyFont="1" applyFill="1" applyBorder="1" applyAlignment="1">
      <alignment vertical="top"/>
    </xf>
    <xf numFmtId="0" fontId="9" fillId="3" borderId="25" xfId="0" applyFont="1" applyFill="1" applyBorder="1" applyAlignment="1">
      <alignment vertical="top"/>
    </xf>
    <xf numFmtId="0" fontId="9" fillId="3" borderId="29" xfId="0" applyFont="1" applyFill="1" applyBorder="1" applyAlignment="1">
      <alignment vertical="top"/>
    </xf>
    <xf numFmtId="0" fontId="9" fillId="3" borderId="26" xfId="0" applyFont="1" applyFill="1" applyBorder="1" applyAlignment="1">
      <alignment vertical="top"/>
    </xf>
    <xf numFmtId="40" fontId="15" fillId="0" borderId="8" xfId="0" applyNumberFormat="1" applyFont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9" fillId="3" borderId="4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vertical="top"/>
    </xf>
    <xf numFmtId="0" fontId="9" fillId="3" borderId="5" xfId="0" applyFont="1" applyFill="1" applyBorder="1" applyAlignment="1">
      <alignment vertical="top"/>
    </xf>
    <xf numFmtId="0" fontId="9" fillId="3" borderId="7" xfId="0" applyFont="1" applyFill="1" applyBorder="1" applyAlignment="1">
      <alignment vertical="top"/>
    </xf>
    <xf numFmtId="4" fontId="7" fillId="3" borderId="37" xfId="0" applyNumberFormat="1" applyFont="1" applyFill="1" applyBorder="1"/>
    <xf numFmtId="4" fontId="7" fillId="3" borderId="25" xfId="0" applyNumberFormat="1" applyFont="1" applyFill="1" applyBorder="1"/>
    <xf numFmtId="4" fontId="7" fillId="3" borderId="31" xfId="0" applyNumberFormat="1" applyFont="1" applyFill="1" applyBorder="1"/>
    <xf numFmtId="4" fontId="7" fillId="3" borderId="32" xfId="0" applyNumberFormat="1" applyFont="1" applyFill="1" applyBorder="1"/>
    <xf numFmtId="4" fontId="7" fillId="3" borderId="24" xfId="0" applyNumberFormat="1" applyFont="1" applyFill="1" applyBorder="1"/>
    <xf numFmtId="40" fontId="9" fillId="3" borderId="1" xfId="0" applyNumberFormat="1" applyFont="1" applyFill="1" applyBorder="1" applyAlignment="1">
      <alignment vertical="top"/>
    </xf>
    <xf numFmtId="4" fontId="10" fillId="3" borderId="23" xfId="0" applyNumberFormat="1" applyFont="1" applyFill="1" applyBorder="1" applyAlignment="1">
      <alignment vertical="center"/>
    </xf>
    <xf numFmtId="4" fontId="10" fillId="3" borderId="36" xfId="0" applyNumberFormat="1" applyFont="1" applyFill="1" applyBorder="1" applyAlignment="1">
      <alignment vertical="center"/>
    </xf>
    <xf numFmtId="4" fontId="10" fillId="3" borderId="13" xfId="0" applyNumberFormat="1" applyFont="1" applyFill="1" applyBorder="1" applyAlignment="1">
      <alignment vertical="center"/>
    </xf>
    <xf numFmtId="4" fontId="10" fillId="3" borderId="41" xfId="0" applyNumberFormat="1" applyFont="1" applyFill="1" applyBorder="1" applyAlignment="1"/>
    <xf numFmtId="4" fontId="10" fillId="3" borderId="42" xfId="0" applyNumberFormat="1" applyFont="1" applyFill="1" applyBorder="1" applyAlignment="1"/>
    <xf numFmtId="4" fontId="10" fillId="3" borderId="43" xfId="0" applyNumberFormat="1" applyFont="1" applyFill="1" applyBorder="1" applyAlignment="1"/>
    <xf numFmtId="4" fontId="10" fillId="3" borderId="44" xfId="0" applyNumberFormat="1" applyFont="1" applyFill="1" applyBorder="1" applyAlignment="1"/>
    <xf numFmtId="4" fontId="16" fillId="0" borderId="8" xfId="0" applyNumberFormat="1" applyFont="1" applyBorder="1" applyAlignment="1">
      <alignment horizontal="right" wrapText="1"/>
    </xf>
    <xf numFmtId="4" fontId="7" fillId="0" borderId="4" xfId="0" applyNumberFormat="1" applyFont="1" applyBorder="1" applyAlignment="1"/>
    <xf numFmtId="40" fontId="15" fillId="0" borderId="8" xfId="0" applyNumberFormat="1" applyFont="1" applyFill="1" applyBorder="1" applyAlignment="1">
      <alignment vertical="top"/>
    </xf>
    <xf numFmtId="4" fontId="10" fillId="0" borderId="8" xfId="0" applyNumberFormat="1" applyFont="1" applyBorder="1"/>
    <xf numFmtId="0" fontId="7" fillId="3" borderId="45" xfId="0" applyFont="1" applyFill="1" applyBorder="1" applyAlignment="1">
      <alignment horizontal="center"/>
    </xf>
    <xf numFmtId="4" fontId="10" fillId="2" borderId="46" xfId="0" applyNumberFormat="1" applyFont="1" applyFill="1" applyBorder="1" applyAlignment="1">
      <alignment horizontal="center" vertical="center"/>
    </xf>
    <xf numFmtId="4" fontId="10" fillId="2" borderId="41" xfId="0" applyNumberFormat="1" applyFont="1" applyFill="1" applyBorder="1" applyAlignment="1">
      <alignment horizontal="center" vertical="center"/>
    </xf>
    <xf numFmtId="4" fontId="10" fillId="2" borderId="43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top"/>
    </xf>
    <xf numFmtId="4" fontId="10" fillId="3" borderId="41" xfId="0" applyNumberFormat="1" applyFont="1" applyFill="1" applyBorder="1" applyAlignment="1">
      <alignment vertical="center"/>
    </xf>
    <xf numFmtId="4" fontId="10" fillId="3" borderId="42" xfId="0" applyNumberFormat="1" applyFont="1" applyFill="1" applyBorder="1" applyAlignment="1">
      <alignment vertical="center"/>
    </xf>
    <xf numFmtId="4" fontId="10" fillId="4" borderId="8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0" fontId="9" fillId="0" borderId="3" xfId="0" applyFont="1" applyFill="1" applyBorder="1" applyAlignment="1">
      <alignment vertical="top"/>
    </xf>
    <xf numFmtId="4" fontId="10" fillId="0" borderId="4" xfId="0" applyNumberFormat="1" applyFont="1" applyFill="1" applyBorder="1"/>
    <xf numFmtId="0" fontId="9" fillId="0" borderId="17" xfId="0" applyFont="1" applyBorder="1" applyAlignment="1">
      <alignment vertical="top"/>
    </xf>
    <xf numFmtId="0" fontId="0" fillId="0" borderId="0" xfId="0" applyBorder="1"/>
    <xf numFmtId="0" fontId="9" fillId="0" borderId="47" xfId="0" applyFont="1" applyBorder="1" applyAlignment="1">
      <alignment vertical="top"/>
    </xf>
    <xf numFmtId="0" fontId="9" fillId="2" borderId="23" xfId="0" applyFont="1" applyFill="1" applyBorder="1" applyAlignment="1">
      <alignment horizontal="center" vertical="top"/>
    </xf>
    <xf numFmtId="0" fontId="9" fillId="2" borderId="34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4" fontId="7" fillId="0" borderId="32" xfId="0" applyNumberFormat="1" applyFont="1" applyFill="1" applyBorder="1"/>
    <xf numFmtId="4" fontId="7" fillId="0" borderId="24" xfId="0" applyNumberFormat="1" applyFont="1" applyFill="1" applyBorder="1"/>
    <xf numFmtId="4" fontId="10" fillId="0" borderId="19" xfId="0" applyNumberFormat="1" applyFont="1" applyBorder="1"/>
    <xf numFmtId="4" fontId="10" fillId="0" borderId="11" xfId="0" applyNumberFormat="1" applyFont="1" applyFill="1" applyBorder="1"/>
    <xf numFmtId="4" fontId="10" fillId="0" borderId="10" xfId="0" applyNumberFormat="1" applyFont="1" applyBorder="1"/>
    <xf numFmtId="0" fontId="9" fillId="0" borderId="7" xfId="0" applyFont="1" applyBorder="1" applyAlignment="1">
      <alignment vertical="top"/>
    </xf>
    <xf numFmtId="4" fontId="7" fillId="0" borderId="4" xfId="0" applyNumberFormat="1" applyFont="1" applyBorder="1" applyAlignment="1">
      <alignment horizontal="right"/>
    </xf>
    <xf numFmtId="4" fontId="19" fillId="0" borderId="19" xfId="0" applyNumberFormat="1" applyFont="1" applyFill="1" applyBorder="1" applyAlignment="1">
      <alignment horizontal="right" vertical="center"/>
    </xf>
    <xf numFmtId="4" fontId="19" fillId="0" borderId="8" xfId="0" applyNumberFormat="1" applyFont="1" applyFill="1" applyBorder="1" applyAlignment="1">
      <alignment horizontal="right" vertical="center"/>
    </xf>
    <xf numFmtId="4" fontId="19" fillId="0" borderId="15" xfId="0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top"/>
    </xf>
    <xf numFmtId="4" fontId="7" fillId="3" borderId="14" xfId="0" applyNumberFormat="1" applyFont="1" applyFill="1" applyBorder="1"/>
    <xf numFmtId="40" fontId="9" fillId="0" borderId="48" xfId="0" applyNumberFormat="1" applyFont="1" applyBorder="1" applyAlignment="1">
      <alignment vertical="top"/>
    </xf>
    <xf numFmtId="4" fontId="7" fillId="0" borderId="14" xfId="0" applyNumberFormat="1" applyFont="1" applyBorder="1"/>
    <xf numFmtId="4" fontId="7" fillId="0" borderId="50" xfId="0" applyNumberFormat="1" applyFont="1" applyFill="1" applyBorder="1"/>
    <xf numFmtId="4" fontId="10" fillId="0" borderId="27" xfId="0" applyNumberFormat="1" applyFont="1" applyBorder="1"/>
    <xf numFmtId="4" fontId="7" fillId="0" borderId="14" xfId="0" applyNumberFormat="1" applyFont="1" applyBorder="1" applyAlignment="1">
      <alignment horizontal="right"/>
    </xf>
    <xf numFmtId="4" fontId="7" fillId="3" borderId="50" xfId="0" applyNumberFormat="1" applyFont="1" applyFill="1" applyBorder="1"/>
    <xf numFmtId="40" fontId="15" fillId="0" borderId="19" xfId="0" applyNumberFormat="1" applyFont="1" applyBorder="1" applyAlignment="1">
      <alignment vertical="top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vertical="top"/>
    </xf>
    <xf numFmtId="40" fontId="15" fillId="0" borderId="8" xfId="0" applyNumberFormat="1" applyFont="1" applyBorder="1" applyAlignment="1">
      <alignment horizontal="right" vertical="top"/>
    </xf>
    <xf numFmtId="4" fontId="0" fillId="0" borderId="8" xfId="0" applyNumberFormat="1" applyFont="1" applyBorder="1"/>
    <xf numFmtId="4" fontId="0" fillId="0" borderId="8" xfId="0" applyNumberFormat="1" applyBorder="1"/>
    <xf numFmtId="4" fontId="10" fillId="3" borderId="52" xfId="0" applyNumberFormat="1" applyFont="1" applyFill="1" applyBorder="1" applyAlignment="1">
      <alignment vertical="center"/>
    </xf>
    <xf numFmtId="4" fontId="10" fillId="3" borderId="51" xfId="0" applyNumberFormat="1" applyFont="1" applyFill="1" applyBorder="1" applyAlignment="1">
      <alignment vertical="center"/>
    </xf>
    <xf numFmtId="4" fontId="10" fillId="3" borderId="53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top"/>
    </xf>
    <xf numFmtId="4" fontId="7" fillId="3" borderId="13" xfId="0" applyNumberFormat="1" applyFont="1" applyFill="1" applyBorder="1"/>
    <xf numFmtId="4" fontId="7" fillId="3" borderId="8" xfId="0" applyNumberFormat="1" applyFont="1" applyFill="1" applyBorder="1"/>
    <xf numFmtId="4" fontId="7" fillId="0" borderId="13" xfId="0" applyNumberFormat="1" applyFont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8" fillId="0" borderId="49" xfId="0" applyNumberFormat="1" applyFont="1" applyFill="1" applyBorder="1" applyAlignment="1">
      <alignment horizontal="right" wrapText="1"/>
    </xf>
    <xf numFmtId="4" fontId="7" fillId="0" borderId="32" xfId="0" applyNumberFormat="1" applyFont="1" applyFill="1" applyBorder="1" applyAlignment="1">
      <alignment horizontal="right"/>
    </xf>
    <xf numFmtId="4" fontId="7" fillId="0" borderId="24" xfId="0" applyNumberFormat="1" applyFont="1" applyFill="1" applyBorder="1" applyAlignment="1">
      <alignment horizontal="right"/>
    </xf>
    <xf numFmtId="4" fontId="7" fillId="0" borderId="50" xfId="0" applyNumberFormat="1" applyFont="1" applyFill="1" applyBorder="1" applyAlignment="1">
      <alignment horizontal="right"/>
    </xf>
    <xf numFmtId="4" fontId="7" fillId="0" borderId="33" xfId="0" applyNumberFormat="1" applyFont="1" applyBorder="1"/>
    <xf numFmtId="4" fontId="16" fillId="0" borderId="4" xfId="0" applyNumberFormat="1" applyFont="1" applyBorder="1" applyAlignment="1">
      <alignment horizontal="right" wrapText="1"/>
    </xf>
    <xf numFmtId="4" fontId="10" fillId="0" borderId="2" xfId="0" applyNumberFormat="1" applyFont="1" applyFill="1" applyBorder="1"/>
    <xf numFmtId="40" fontId="9" fillId="0" borderId="4" xfId="0" applyNumberFormat="1" applyFont="1" applyFill="1" applyBorder="1" applyAlignment="1"/>
    <xf numFmtId="4" fontId="8" fillId="0" borderId="13" xfId="0" applyNumberFormat="1" applyFont="1" applyFill="1" applyBorder="1"/>
    <xf numFmtId="4" fontId="8" fillId="0" borderId="13" xfId="0" applyNumberFormat="1" applyFont="1" applyBorder="1"/>
    <xf numFmtId="39" fontId="8" fillId="0" borderId="13" xfId="0" applyNumberFormat="1" applyFont="1" applyFill="1" applyBorder="1"/>
    <xf numFmtId="39" fontId="14" fillId="2" borderId="14" xfId="0" applyNumberFormat="1" applyFont="1" applyFill="1" applyBorder="1" applyAlignment="1"/>
    <xf numFmtId="40" fontId="9" fillId="0" borderId="8" xfId="0" applyNumberFormat="1" applyFont="1" applyBorder="1" applyAlignment="1">
      <alignment vertical="top"/>
    </xf>
    <xf numFmtId="0" fontId="12" fillId="2" borderId="56" xfId="0" applyFont="1" applyFill="1" applyBorder="1" applyAlignment="1">
      <alignment vertical="top"/>
    </xf>
    <xf numFmtId="4" fontId="8" fillId="2" borderId="13" xfId="0" applyNumberFormat="1" applyFont="1" applyFill="1" applyBorder="1"/>
    <xf numFmtId="4" fontId="7" fillId="3" borderId="19" xfId="0" applyNumberFormat="1" applyFont="1" applyFill="1" applyBorder="1"/>
    <xf numFmtId="4" fontId="7" fillId="0" borderId="19" xfId="0" applyNumberFormat="1" applyFont="1" applyFill="1" applyBorder="1" applyAlignment="1">
      <alignment horizontal="right"/>
    </xf>
    <xf numFmtId="40" fontId="9" fillId="0" borderId="19" xfId="0" applyNumberFormat="1" applyFont="1" applyBorder="1" applyAlignment="1">
      <alignment vertical="top"/>
    </xf>
    <xf numFmtId="0" fontId="12" fillId="2" borderId="18" xfId="0" applyFont="1" applyFill="1" applyBorder="1" applyAlignment="1">
      <alignment vertical="top"/>
    </xf>
    <xf numFmtId="4" fontId="7" fillId="3" borderId="15" xfId="0" applyNumberFormat="1" applyFont="1" applyFill="1" applyBorder="1"/>
    <xf numFmtId="4" fontId="7" fillId="0" borderId="15" xfId="0" applyNumberFormat="1" applyFont="1" applyFill="1" applyBorder="1" applyAlignment="1">
      <alignment horizontal="right"/>
    </xf>
    <xf numFmtId="40" fontId="9" fillId="0" borderId="15" xfId="0" applyNumberFormat="1" applyFont="1" applyBorder="1" applyAlignment="1">
      <alignment vertical="top"/>
    </xf>
    <xf numFmtId="40" fontId="15" fillId="0" borderId="15" xfId="0" applyNumberFormat="1" applyFont="1" applyBorder="1" applyAlignment="1">
      <alignment vertical="top"/>
    </xf>
    <xf numFmtId="4" fontId="14" fillId="2" borderId="40" xfId="0" applyNumberFormat="1" applyFont="1" applyFill="1" applyBorder="1"/>
    <xf numFmtId="4" fontId="14" fillId="2" borderId="54" xfId="0" applyNumberFormat="1" applyFont="1" applyFill="1" applyBorder="1"/>
    <xf numFmtId="4" fontId="14" fillId="2" borderId="55" xfId="0" applyNumberFormat="1" applyFont="1" applyFill="1" applyBorder="1"/>
    <xf numFmtId="39" fontId="13" fillId="0" borderId="20" xfId="0" applyNumberFormat="1" applyFont="1" applyFill="1" applyBorder="1"/>
    <xf numFmtId="39" fontId="13" fillId="0" borderId="9" xfId="0" applyNumberFormat="1" applyFont="1" applyFill="1" applyBorder="1"/>
    <xf numFmtId="39" fontId="13" fillId="0" borderId="57" xfId="0" applyNumberFormat="1" applyFont="1" applyFill="1" applyBorder="1"/>
    <xf numFmtId="40" fontId="9" fillId="3" borderId="2" xfId="0" applyNumberFormat="1" applyFont="1" applyFill="1" applyBorder="1" applyAlignment="1"/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39" fontId="5" fillId="2" borderId="22" xfId="0" applyNumberFormat="1" applyFont="1" applyFill="1" applyBorder="1" applyAlignment="1">
      <alignment horizontal="right"/>
    </xf>
    <xf numFmtId="39" fontId="5" fillId="2" borderId="1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17" fontId="8" fillId="2" borderId="19" xfId="0" applyNumberFormat="1" applyFont="1" applyFill="1" applyBorder="1" applyAlignment="1">
      <alignment horizontal="center"/>
    </xf>
    <xf numFmtId="4" fontId="10" fillId="2" borderId="34" xfId="0" applyNumberFormat="1" applyFont="1" applyFill="1" applyBorder="1" applyAlignment="1">
      <alignment horizontal="center" vertical="center"/>
    </xf>
    <xf numFmtId="4" fontId="10" fillId="2" borderId="35" xfId="0" applyNumberFormat="1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 vertical="center"/>
    </xf>
    <xf numFmtId="2" fontId="9" fillId="3" borderId="18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19" fillId="0" borderId="8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top"/>
    </xf>
    <xf numFmtId="0" fontId="9" fillId="2" borderId="22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3" borderId="38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10" fillId="0" borderId="23" xfId="0" applyNumberFormat="1" applyFont="1" applyBorder="1" applyAlignment="1">
      <alignment horizontal="center" vertical="center"/>
    </xf>
    <xf numFmtId="4" fontId="10" fillId="0" borderId="36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horizontal="center" vertical="center"/>
    </xf>
    <xf numFmtId="4" fontId="9" fillId="3" borderId="9" xfId="0" applyNumberFormat="1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tabSelected="1" topLeftCell="A3" workbookViewId="0">
      <selection activeCell="I30" sqref="I30"/>
    </sheetView>
  </sheetViews>
  <sheetFormatPr defaultRowHeight="12.75"/>
  <cols>
    <col min="1" max="1" width="25.5703125" customWidth="1"/>
    <col min="2" max="2" width="14.42578125" customWidth="1"/>
    <col min="3" max="4" width="13.85546875" bestFit="1" customWidth="1"/>
    <col min="5" max="5" width="10.140625" bestFit="1" customWidth="1"/>
    <col min="6" max="6" width="12" bestFit="1" customWidth="1"/>
    <col min="7" max="7" width="15.42578125" bestFit="1" customWidth="1"/>
  </cols>
  <sheetData>
    <row r="2" spans="1:7" ht="20.25">
      <c r="A2" s="146" t="s">
        <v>2</v>
      </c>
      <c r="B2" s="146"/>
      <c r="C2" s="146"/>
      <c r="D2" s="146"/>
      <c r="E2" s="146"/>
      <c r="F2" s="146"/>
      <c r="G2" s="146"/>
    </row>
    <row r="3" spans="1:7" ht="15.75">
      <c r="A3" s="147" t="s">
        <v>63</v>
      </c>
      <c r="B3" s="147"/>
      <c r="C3" s="147"/>
      <c r="D3" s="147"/>
      <c r="E3" s="147"/>
      <c r="F3" s="147"/>
      <c r="G3" s="147"/>
    </row>
    <row r="5" spans="1:7" ht="16.5" thickBot="1">
      <c r="A5" s="1"/>
      <c r="B5" s="2"/>
      <c r="C5" s="2"/>
      <c r="D5" s="2"/>
      <c r="E5" s="2"/>
      <c r="F5" s="2"/>
      <c r="G5" s="2"/>
    </row>
    <row r="6" spans="1:7" ht="22.5" customHeight="1">
      <c r="A6" s="148" t="s">
        <v>38</v>
      </c>
      <c r="B6" s="150" t="s">
        <v>64</v>
      </c>
      <c r="C6" s="150"/>
      <c r="D6" s="150"/>
      <c r="E6" s="150"/>
      <c r="F6" s="150"/>
      <c r="G6" s="151"/>
    </row>
    <row r="7" spans="1:7" ht="46.15" customHeight="1" thickBot="1">
      <c r="A7" s="149"/>
      <c r="B7" s="91" t="s">
        <v>52</v>
      </c>
      <c r="C7" s="91" t="s">
        <v>45</v>
      </c>
      <c r="D7" s="91" t="s">
        <v>34</v>
      </c>
      <c r="E7" s="91" t="s">
        <v>48</v>
      </c>
      <c r="F7" s="91" t="s">
        <v>1</v>
      </c>
      <c r="G7" s="92" t="s">
        <v>0</v>
      </c>
    </row>
    <row r="8" spans="1:7" ht="15">
      <c r="A8" s="97" t="s">
        <v>4</v>
      </c>
      <c r="B8" s="124">
        <v>937538.88</v>
      </c>
      <c r="C8" s="125">
        <v>937538.9</v>
      </c>
      <c r="D8" s="126">
        <v>1085049.9900000014</v>
      </c>
      <c r="E8" s="90"/>
      <c r="F8" s="135">
        <f>(C8+E8)-D8</f>
        <v>-147511.09000000136</v>
      </c>
      <c r="G8" s="132">
        <v>147511.09</v>
      </c>
    </row>
    <row r="9" spans="1:7" ht="15">
      <c r="A9" s="33" t="s">
        <v>5</v>
      </c>
      <c r="B9" s="106">
        <v>1287760.76</v>
      </c>
      <c r="C9" s="108">
        <v>1287760.76</v>
      </c>
      <c r="D9" s="121">
        <v>1318467.5800000029</v>
      </c>
      <c r="E9" s="32"/>
      <c r="F9" s="136">
        <f t="shared" ref="F9:F20" si="0">(C9+E9)-D9</f>
        <v>-30706.820000002859</v>
      </c>
      <c r="G9" s="133">
        <v>30706.82</v>
      </c>
    </row>
    <row r="10" spans="1:7" ht="15">
      <c r="A10" s="33" t="s">
        <v>6</v>
      </c>
      <c r="B10" s="106">
        <v>681044.82</v>
      </c>
      <c r="C10" s="108">
        <v>630046.17000000004</v>
      </c>
      <c r="D10" s="121">
        <v>630046.16999999993</v>
      </c>
      <c r="E10" s="32"/>
      <c r="F10" s="136">
        <f t="shared" si="0"/>
        <v>0</v>
      </c>
      <c r="G10" s="133"/>
    </row>
    <row r="11" spans="1:7" ht="15">
      <c r="A11" s="33" t="s">
        <v>7</v>
      </c>
      <c r="B11" s="106">
        <v>1618249.7433333329</v>
      </c>
      <c r="C11" s="108">
        <v>1568940.3899999997</v>
      </c>
      <c r="D11" s="121">
        <v>1568940.3900000046</v>
      </c>
      <c r="E11" s="32"/>
      <c r="F11" s="136">
        <f t="shared" si="0"/>
        <v>-4.8894435167312622E-9</v>
      </c>
      <c r="G11" s="133"/>
    </row>
    <row r="12" spans="1:7" ht="15">
      <c r="A12" s="33" t="s">
        <v>8</v>
      </c>
      <c r="B12" s="106">
        <v>398956.34333333332</v>
      </c>
      <c r="C12" s="108">
        <v>398956.35</v>
      </c>
      <c r="D12" s="121">
        <v>430326.67999999993</v>
      </c>
      <c r="E12" s="32"/>
      <c r="F12" s="136">
        <f t="shared" si="0"/>
        <v>-31370.329999999958</v>
      </c>
      <c r="G12" s="133">
        <v>31370.33</v>
      </c>
    </row>
    <row r="13" spans="1:7" ht="15">
      <c r="A13" s="33" t="s">
        <v>9</v>
      </c>
      <c r="B13" s="106">
        <v>1658983.8933333335</v>
      </c>
      <c r="C13" s="108">
        <v>1658983.9</v>
      </c>
      <c r="D13" s="121">
        <v>1817269.9300000072</v>
      </c>
      <c r="E13" s="32"/>
      <c r="F13" s="136">
        <f t="shared" si="0"/>
        <v>-158286.03000000725</v>
      </c>
      <c r="G13" s="133">
        <v>158286.03</v>
      </c>
    </row>
    <row r="14" spans="1:7" ht="15">
      <c r="A14" s="33" t="s">
        <v>56</v>
      </c>
      <c r="B14" s="106">
        <v>1411479.4133333336</v>
      </c>
      <c r="C14" s="108">
        <v>1173551.05</v>
      </c>
      <c r="D14" s="121">
        <v>1173551.0500000003</v>
      </c>
      <c r="E14" s="32">
        <v>10286.370000000001</v>
      </c>
      <c r="F14" s="136">
        <f t="shared" si="0"/>
        <v>10286.369999999879</v>
      </c>
      <c r="G14" s="133"/>
    </row>
    <row r="15" spans="1:7" ht="15">
      <c r="A15" s="33" t="s">
        <v>10</v>
      </c>
      <c r="B15" s="106">
        <v>1248005.21</v>
      </c>
      <c r="C15" s="108">
        <v>1248005.2300000002</v>
      </c>
      <c r="D15" s="121">
        <v>1335593.4900000028</v>
      </c>
      <c r="E15" s="32"/>
      <c r="F15" s="136">
        <f t="shared" si="0"/>
        <v>-87588.26000000257</v>
      </c>
      <c r="G15" s="133">
        <v>87588.26</v>
      </c>
    </row>
    <row r="16" spans="1:7" ht="15">
      <c r="A16" s="33" t="s">
        <v>11</v>
      </c>
      <c r="B16" s="106">
        <v>716323.42333333334</v>
      </c>
      <c r="C16" s="108">
        <v>702412.37000000011</v>
      </c>
      <c r="D16" s="121">
        <v>730679.40000000049</v>
      </c>
      <c r="E16" s="32"/>
      <c r="F16" s="136">
        <f t="shared" si="0"/>
        <v>-28267.030000000377</v>
      </c>
      <c r="G16" s="133">
        <v>28267.03</v>
      </c>
    </row>
    <row r="17" spans="1:7" ht="15">
      <c r="A17" s="33" t="s">
        <v>12</v>
      </c>
      <c r="B17" s="106">
        <v>3691280.8533333335</v>
      </c>
      <c r="C17" s="108">
        <v>3691280.84</v>
      </c>
      <c r="D17" s="121">
        <v>3832668.0300000277</v>
      </c>
      <c r="E17" s="53"/>
      <c r="F17" s="136">
        <f t="shared" si="0"/>
        <v>-141387.19000002788</v>
      </c>
      <c r="G17" s="133">
        <v>141387.19</v>
      </c>
    </row>
    <row r="18" spans="1:7" ht="15">
      <c r="A18" s="33" t="s">
        <v>13</v>
      </c>
      <c r="B18" s="106">
        <v>962243.92666666664</v>
      </c>
      <c r="C18" s="108">
        <v>962243.91999999993</v>
      </c>
      <c r="D18" s="121">
        <v>1040358.49</v>
      </c>
      <c r="E18" s="32"/>
      <c r="F18" s="136">
        <f t="shared" si="0"/>
        <v>-78114.570000000065</v>
      </c>
      <c r="G18" s="133">
        <v>78114.570000000007</v>
      </c>
    </row>
    <row r="19" spans="1:7" ht="15">
      <c r="A19" s="33" t="s">
        <v>14</v>
      </c>
      <c r="B19" s="106">
        <v>1148035.2533333332</v>
      </c>
      <c r="C19" s="108">
        <v>1143867.0900000001</v>
      </c>
      <c r="D19" s="121">
        <v>1173084.2500000016</v>
      </c>
      <c r="E19" s="98"/>
      <c r="F19" s="136">
        <f t="shared" si="0"/>
        <v>-29217.160000001546</v>
      </c>
      <c r="G19" s="133">
        <v>29217.16</v>
      </c>
    </row>
    <row r="20" spans="1:7" ht="15.75" thickBot="1">
      <c r="A20" s="127" t="s">
        <v>15</v>
      </c>
      <c r="B20" s="128">
        <v>788912.58</v>
      </c>
      <c r="C20" s="129">
        <v>788912.6</v>
      </c>
      <c r="D20" s="130">
        <v>844572.92000000132</v>
      </c>
      <c r="E20" s="131"/>
      <c r="F20" s="137">
        <f t="shared" si="0"/>
        <v>-55660.320000001346</v>
      </c>
      <c r="G20" s="134">
        <v>55660.32</v>
      </c>
    </row>
    <row r="21" spans="1:7" ht="15.75" thickBot="1">
      <c r="A21" s="122" t="s">
        <v>3</v>
      </c>
      <c r="B21" s="123">
        <f>SUM(B8:B20)</f>
        <v>16548815.1</v>
      </c>
      <c r="C21" s="117">
        <f>SUM(C8:C20)</f>
        <v>16192499.569999997</v>
      </c>
      <c r="D21" s="118">
        <f>SUM(D8:D20)</f>
        <v>16980608.370000049</v>
      </c>
      <c r="E21" s="118">
        <f>SUM(E8:E20)</f>
        <v>10286.370000000001</v>
      </c>
      <c r="F21" s="119">
        <f>SUM(F8:F20)</f>
        <v>-777822.43000005023</v>
      </c>
      <c r="G21" s="120">
        <f t="shared" ref="G21" si="1">SUM(G8:G20)</f>
        <v>788108.80000000005</v>
      </c>
    </row>
    <row r="22" spans="1:7" ht="15.75" thickBot="1">
      <c r="A22" s="22"/>
      <c r="B22" s="5"/>
    </row>
    <row r="23" spans="1:7" ht="18.75" thickBot="1">
      <c r="D23" s="143" t="s">
        <v>16</v>
      </c>
      <c r="E23" s="144"/>
      <c r="F23" s="145"/>
      <c r="G23" s="4">
        <f>G21</f>
        <v>788108.80000000005</v>
      </c>
    </row>
    <row r="24" spans="1:7">
      <c r="B24" t="s">
        <v>40</v>
      </c>
    </row>
    <row r="25" spans="1:7" ht="11.25" customHeight="1" thickBot="1">
      <c r="A25" s="6"/>
      <c r="B25" s="6"/>
      <c r="C25" s="6"/>
      <c r="D25" s="6"/>
      <c r="E25" s="6"/>
      <c r="F25" s="6"/>
      <c r="G25" s="6"/>
    </row>
    <row r="26" spans="1:7" ht="15">
      <c r="A26" s="148" t="s">
        <v>37</v>
      </c>
      <c r="B26" s="152">
        <v>42583</v>
      </c>
      <c r="C26" s="150"/>
      <c r="D26" s="150"/>
      <c r="E26" s="150"/>
      <c r="F26" s="150"/>
      <c r="G26" s="151"/>
    </row>
    <row r="27" spans="1:7" ht="45.75" thickBot="1">
      <c r="A27" s="149"/>
      <c r="B27" s="91" t="s">
        <v>35</v>
      </c>
      <c r="C27" s="91" t="s">
        <v>33</v>
      </c>
      <c r="D27" s="91" t="s">
        <v>34</v>
      </c>
      <c r="E27" s="91" t="s">
        <v>48</v>
      </c>
      <c r="F27" s="91" t="s">
        <v>1</v>
      </c>
      <c r="G27" s="92" t="s">
        <v>0</v>
      </c>
    </row>
    <row r="28" spans="1:7" ht="15.75" thickBot="1">
      <c r="A28" s="93" t="s">
        <v>20</v>
      </c>
      <c r="B28" s="138">
        <v>7633214.4466666747</v>
      </c>
      <c r="C28" s="113">
        <v>7633211.4399999995</v>
      </c>
      <c r="D28" s="116">
        <v>7880387.3999999994</v>
      </c>
      <c r="E28" s="96"/>
      <c r="F28" s="94">
        <f>((C28+E28)-D28)</f>
        <v>-247175.95999999996</v>
      </c>
      <c r="G28" s="95">
        <v>247175.96</v>
      </c>
    </row>
    <row r="29" spans="1:7" ht="21" thickBot="1">
      <c r="A29" s="6"/>
      <c r="B29" s="6"/>
      <c r="C29" s="7"/>
      <c r="D29" s="6"/>
      <c r="E29" s="6"/>
      <c r="F29" s="6"/>
      <c r="G29" s="6"/>
    </row>
    <row r="30" spans="1:7" ht="18.75" thickBot="1">
      <c r="D30" s="143" t="s">
        <v>17</v>
      </c>
      <c r="E30" s="144"/>
      <c r="F30" s="145"/>
      <c r="G30" s="4">
        <f>G28</f>
        <v>247175.96</v>
      </c>
    </row>
    <row r="31" spans="1:7" ht="18.75" thickBot="1">
      <c r="F31" s="3"/>
      <c r="G31" s="3"/>
    </row>
    <row r="32" spans="1:7" ht="18.75" thickBot="1">
      <c r="C32" s="139" t="s">
        <v>18</v>
      </c>
      <c r="D32" s="140"/>
      <c r="E32" s="140"/>
      <c r="F32" s="141">
        <f>G23+G30</f>
        <v>1035284.76</v>
      </c>
      <c r="G32" s="142"/>
    </row>
  </sheetData>
  <mergeCells count="10">
    <mergeCell ref="C32:E32"/>
    <mergeCell ref="F32:G32"/>
    <mergeCell ref="D30:F30"/>
    <mergeCell ref="A2:G2"/>
    <mergeCell ref="A3:G3"/>
    <mergeCell ref="A6:A7"/>
    <mergeCell ref="B6:G6"/>
    <mergeCell ref="D23:F23"/>
    <mergeCell ref="A26:A27"/>
    <mergeCell ref="B26:G26"/>
  </mergeCells>
  <printOptions horizontalCentered="1"/>
  <pageMargins left="0.19685039370078741" right="0.19685039370078741" top="1.3779527559055118" bottom="0.39370078740157483" header="0.51181102362204722" footer="0.51181102362204722"/>
  <pageSetup orientation="portrait" r:id="rId1"/>
  <headerFooter alignWithMargins="0">
    <oddHeader>&amp;LSECRETARIA DE ESTADO DA SAÚDE
DIRETORIA DE PLANEJAMENTO CONTROLE E AVALIAÇÃO
GERÊNCIA DE CONTROLE E AVALIAÇÃO DO SISTEMA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94"/>
  <sheetViews>
    <sheetView showWhiteSpace="0" workbookViewId="0">
      <selection activeCell="Q35" sqref="Q35"/>
    </sheetView>
  </sheetViews>
  <sheetFormatPr defaultRowHeight="12.75"/>
  <cols>
    <col min="1" max="1" width="25.85546875" bestFit="1" customWidth="1"/>
    <col min="2" max="2" width="10.7109375" bestFit="1" customWidth="1"/>
    <col min="3" max="4" width="11.7109375" bestFit="1" customWidth="1"/>
    <col min="5" max="5" width="12.140625" bestFit="1" customWidth="1"/>
    <col min="6" max="6" width="11.7109375" bestFit="1" customWidth="1"/>
    <col min="7" max="7" width="14.42578125" bestFit="1" customWidth="1"/>
    <col min="8" max="9" width="12.7109375" customWidth="1"/>
    <col min="10" max="14" width="10.140625" hidden="1" customWidth="1"/>
  </cols>
  <sheetData>
    <row r="1" spans="1:9" ht="18" customHeight="1">
      <c r="A1" s="156" t="s">
        <v>43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71"/>
      <c r="B2" s="71"/>
      <c r="C2" s="71"/>
      <c r="D2" s="71"/>
      <c r="E2" s="71"/>
      <c r="F2" s="71"/>
      <c r="G2" s="71"/>
      <c r="H2" s="71"/>
      <c r="I2" s="71"/>
    </row>
    <row r="3" spans="1:9" ht="18" customHeight="1">
      <c r="A3" s="71"/>
      <c r="B3" s="71"/>
      <c r="C3" s="71"/>
      <c r="D3" s="71"/>
      <c r="E3" s="71"/>
      <c r="F3" s="71"/>
      <c r="G3" s="71"/>
      <c r="H3" s="71"/>
      <c r="I3" s="71"/>
    </row>
    <row r="4" spans="1:9" ht="6.75" customHeight="1" thickBot="1"/>
    <row r="5" spans="1:9" ht="16.5" customHeight="1" thickBot="1">
      <c r="A5" s="157" t="s">
        <v>42</v>
      </c>
      <c r="B5" s="158"/>
      <c r="C5" s="158"/>
      <c r="D5" s="158"/>
      <c r="E5" s="158"/>
      <c r="F5" s="158"/>
      <c r="G5" s="158"/>
      <c r="H5" s="158"/>
      <c r="I5" s="159"/>
    </row>
    <row r="6" spans="1:9" ht="8.25" customHeight="1" thickBot="1"/>
    <row r="7" spans="1:9" ht="15.75" customHeight="1">
      <c r="A7" s="160" t="s">
        <v>36</v>
      </c>
      <c r="B7" s="167">
        <v>2016</v>
      </c>
      <c r="C7" s="168"/>
      <c r="D7" s="168"/>
      <c r="E7" s="168"/>
      <c r="F7" s="168"/>
      <c r="G7" s="168"/>
      <c r="H7" s="168"/>
      <c r="I7" s="169"/>
    </row>
    <row r="8" spans="1:9" ht="13.5" thickBot="1">
      <c r="A8" s="161"/>
      <c r="B8" s="23"/>
      <c r="C8" s="23" t="s">
        <v>57</v>
      </c>
      <c r="D8" s="23" t="s">
        <v>58</v>
      </c>
      <c r="E8" s="23" t="s">
        <v>59</v>
      </c>
      <c r="F8" s="23" t="s">
        <v>60</v>
      </c>
      <c r="G8" s="23"/>
      <c r="H8" s="104" t="s">
        <v>3</v>
      </c>
      <c r="I8" s="82" t="s">
        <v>44</v>
      </c>
    </row>
    <row r="9" spans="1:9">
      <c r="A9" s="36" t="s">
        <v>4</v>
      </c>
      <c r="B9" s="44"/>
      <c r="C9" s="79">
        <v>225252.55499999999</v>
      </c>
      <c r="D9" s="79">
        <v>237428.77499999999</v>
      </c>
      <c r="E9" s="79">
        <v>237428.77499999999</v>
      </c>
      <c r="F9" s="79">
        <v>237428.77499999999</v>
      </c>
      <c r="G9" s="101"/>
      <c r="H9" s="38">
        <f>C9+D9+E9+F9+G9</f>
        <v>937538.88</v>
      </c>
      <c r="I9" s="41">
        <f>H9/4</f>
        <v>234384.72</v>
      </c>
    </row>
    <row r="10" spans="1:9">
      <c r="A10" s="35" t="s">
        <v>5</v>
      </c>
      <c r="B10" s="45"/>
      <c r="C10" s="80">
        <v>321940.19</v>
      </c>
      <c r="D10" s="80">
        <v>321940.19</v>
      </c>
      <c r="E10" s="80">
        <v>321940.19</v>
      </c>
      <c r="F10" s="80">
        <v>321940.19</v>
      </c>
      <c r="G10" s="102"/>
      <c r="H10" s="39">
        <f t="shared" ref="H10:H21" si="0">C10+D10+E10+F10+G10</f>
        <v>1287760.76</v>
      </c>
      <c r="I10" s="42">
        <f t="shared" ref="I10:I21" si="1">H10/4</f>
        <v>321940.19</v>
      </c>
    </row>
    <row r="11" spans="1:9">
      <c r="A11" s="35" t="s">
        <v>6</v>
      </c>
      <c r="B11" s="45"/>
      <c r="C11" s="80">
        <v>163169.83499999999</v>
      </c>
      <c r="D11" s="80">
        <v>172624.995</v>
      </c>
      <c r="E11" s="80">
        <v>172624.995</v>
      </c>
      <c r="F11" s="80">
        <v>172624.995</v>
      </c>
      <c r="G11" s="102"/>
      <c r="H11" s="39">
        <f t="shared" si="0"/>
        <v>681044.82</v>
      </c>
      <c r="I11" s="42">
        <f t="shared" si="1"/>
        <v>170261.20499999999</v>
      </c>
    </row>
    <row r="12" spans="1:9">
      <c r="A12" s="35" t="s">
        <v>7</v>
      </c>
      <c r="B12" s="45"/>
      <c r="C12" s="80">
        <v>400449.11333333328</v>
      </c>
      <c r="D12" s="80">
        <v>405933.54333333328</v>
      </c>
      <c r="E12" s="80">
        <v>405933.54333333328</v>
      </c>
      <c r="F12" s="80">
        <v>405933.54333333328</v>
      </c>
      <c r="G12" s="102"/>
      <c r="H12" s="39">
        <f t="shared" si="0"/>
        <v>1618249.7433333329</v>
      </c>
      <c r="I12" s="42">
        <f t="shared" si="1"/>
        <v>404562.43583333323</v>
      </c>
    </row>
    <row r="13" spans="1:9">
      <c r="A13" s="35" t="s">
        <v>8</v>
      </c>
      <c r="B13" s="45"/>
      <c r="C13" s="80">
        <v>98695.228333333333</v>
      </c>
      <c r="D13" s="80">
        <v>100087.03833333333</v>
      </c>
      <c r="E13" s="80">
        <v>100087.03833333333</v>
      </c>
      <c r="F13" s="80">
        <v>100087.03833333333</v>
      </c>
      <c r="G13" s="102"/>
      <c r="H13" s="39">
        <f t="shared" si="0"/>
        <v>398956.34333333332</v>
      </c>
      <c r="I13" s="42">
        <f t="shared" si="1"/>
        <v>99739.085833333331</v>
      </c>
    </row>
    <row r="14" spans="1:9">
      <c r="A14" s="35" t="s">
        <v>9</v>
      </c>
      <c r="B14" s="45"/>
      <c r="C14" s="80">
        <v>396503.19833333336</v>
      </c>
      <c r="D14" s="80">
        <v>420826.89833333337</v>
      </c>
      <c r="E14" s="80">
        <v>420826.89833333337</v>
      </c>
      <c r="F14" s="80">
        <v>420826.89833333337</v>
      </c>
      <c r="G14" s="102"/>
      <c r="H14" s="39">
        <f t="shared" si="0"/>
        <v>1658983.8933333335</v>
      </c>
      <c r="I14" s="42">
        <f t="shared" si="1"/>
        <v>414745.97333333339</v>
      </c>
    </row>
    <row r="15" spans="1:9">
      <c r="A15" s="35" t="s">
        <v>56</v>
      </c>
      <c r="B15" s="45"/>
      <c r="C15" s="80">
        <v>352869.85333333339</v>
      </c>
      <c r="D15" s="80">
        <v>352869.85333333339</v>
      </c>
      <c r="E15" s="80">
        <v>352869.85333333339</v>
      </c>
      <c r="F15" s="80">
        <v>352869.85333333339</v>
      </c>
      <c r="G15" s="102"/>
      <c r="H15" s="39">
        <f t="shared" si="0"/>
        <v>1411479.4133333336</v>
      </c>
      <c r="I15" s="42">
        <f t="shared" si="1"/>
        <v>352869.85333333339</v>
      </c>
    </row>
    <row r="16" spans="1:9">
      <c r="A16" s="35" t="s">
        <v>10</v>
      </c>
      <c r="B16" s="45"/>
      <c r="C16" s="80">
        <v>301844.73499999999</v>
      </c>
      <c r="D16" s="80">
        <v>315386.82500000001</v>
      </c>
      <c r="E16" s="80">
        <v>315386.82500000001</v>
      </c>
      <c r="F16" s="80">
        <v>315386.82500000001</v>
      </c>
      <c r="G16" s="102"/>
      <c r="H16" s="39">
        <f t="shared" si="0"/>
        <v>1248005.21</v>
      </c>
      <c r="I16" s="42">
        <f t="shared" si="1"/>
        <v>312001.30249999999</v>
      </c>
    </row>
    <row r="17" spans="1:9">
      <c r="A17" s="35" t="s">
        <v>11</v>
      </c>
      <c r="B17" s="45"/>
      <c r="C17" s="80">
        <v>160349.40333333335</v>
      </c>
      <c r="D17" s="80">
        <v>185324.67333333334</v>
      </c>
      <c r="E17" s="80">
        <v>185324.67333333334</v>
      </c>
      <c r="F17" s="80">
        <v>185324.67333333334</v>
      </c>
      <c r="G17" s="102"/>
      <c r="H17" s="39">
        <f t="shared" si="0"/>
        <v>716323.42333333334</v>
      </c>
      <c r="I17" s="42">
        <f t="shared" si="1"/>
        <v>179080.85583333333</v>
      </c>
    </row>
    <row r="18" spans="1:9">
      <c r="A18" s="35" t="s">
        <v>12</v>
      </c>
      <c r="B18" s="45"/>
      <c r="C18" s="80">
        <v>889413.89333333331</v>
      </c>
      <c r="D18" s="80">
        <v>933955.65333333332</v>
      </c>
      <c r="E18" s="80">
        <v>933955.65333333332</v>
      </c>
      <c r="F18" s="80">
        <v>933955.65333333332</v>
      </c>
      <c r="G18" s="102"/>
      <c r="H18" s="39">
        <f t="shared" si="0"/>
        <v>3691280.8533333335</v>
      </c>
      <c r="I18" s="42">
        <f t="shared" si="1"/>
        <v>922820.21333333338</v>
      </c>
    </row>
    <row r="19" spans="1:9">
      <c r="A19" s="35" t="s">
        <v>13</v>
      </c>
      <c r="B19" s="45"/>
      <c r="C19" s="80">
        <v>240127.54166666666</v>
      </c>
      <c r="D19" s="80">
        <v>240705.46166666667</v>
      </c>
      <c r="E19" s="80">
        <v>240705.46166666667</v>
      </c>
      <c r="F19" s="80">
        <v>240705.46166666667</v>
      </c>
      <c r="G19" s="102"/>
      <c r="H19" s="39">
        <f t="shared" si="0"/>
        <v>962243.92666666664</v>
      </c>
      <c r="I19" s="42">
        <f t="shared" si="1"/>
        <v>240560.98166666666</v>
      </c>
    </row>
    <row r="20" spans="1:9">
      <c r="A20" s="35" t="s">
        <v>14</v>
      </c>
      <c r="B20" s="45"/>
      <c r="C20" s="80">
        <v>280443.14833333332</v>
      </c>
      <c r="D20" s="80">
        <v>289197.36833333329</v>
      </c>
      <c r="E20" s="80">
        <v>289197.36833333329</v>
      </c>
      <c r="F20" s="80">
        <v>289197.36833333329</v>
      </c>
      <c r="G20" s="102"/>
      <c r="H20" s="39">
        <f t="shared" si="0"/>
        <v>1148035.2533333332</v>
      </c>
      <c r="I20" s="42">
        <f t="shared" si="1"/>
        <v>287008.8133333333</v>
      </c>
    </row>
    <row r="21" spans="1:9" ht="13.5" thickBot="1">
      <c r="A21" s="37" t="s">
        <v>15</v>
      </c>
      <c r="B21" s="46"/>
      <c r="C21" s="81">
        <v>197228.14499999999</v>
      </c>
      <c r="D21" s="80">
        <v>197228.14499999999</v>
      </c>
      <c r="E21" s="80">
        <v>197228.14499999999</v>
      </c>
      <c r="F21" s="80">
        <v>197228.14499999999</v>
      </c>
      <c r="G21" s="103"/>
      <c r="H21" s="40">
        <f t="shared" si="0"/>
        <v>788912.58</v>
      </c>
      <c r="I21" s="89">
        <f t="shared" si="1"/>
        <v>197228.14499999999</v>
      </c>
    </row>
    <row r="22" spans="1:9" ht="13.5" thickBot="1">
      <c r="A22" s="9" t="s">
        <v>3</v>
      </c>
      <c r="B22" s="20"/>
      <c r="C22" s="20">
        <f>SUM(C9:C21)</f>
        <v>4028286.84</v>
      </c>
      <c r="D22" s="20">
        <f>SUM(D9:D21)</f>
        <v>4173509.4200000004</v>
      </c>
      <c r="E22" s="20">
        <f>SUM(E9:E21)</f>
        <v>4173509.4200000004</v>
      </c>
      <c r="F22" s="20">
        <f>SUM(F9:F21)</f>
        <v>4173509.4200000004</v>
      </c>
      <c r="G22" s="20"/>
      <c r="H22" s="105">
        <f>SUM(H9:H21)</f>
        <v>16548815.1</v>
      </c>
      <c r="I22" s="83">
        <f>SUM(I9:I21)</f>
        <v>4137203.7749999999</v>
      </c>
    </row>
    <row r="23" spans="1:9" ht="13.5" thickBot="1">
      <c r="A23" s="8"/>
      <c r="B23" s="8"/>
      <c r="C23" s="8"/>
      <c r="D23" s="8"/>
      <c r="E23" s="8"/>
      <c r="F23" s="8"/>
      <c r="G23" s="8"/>
      <c r="H23" s="8"/>
      <c r="I23" s="8"/>
    </row>
    <row r="24" spans="1:9" ht="13.5" thickBot="1">
      <c r="A24" s="9" t="s">
        <v>31</v>
      </c>
      <c r="B24" s="55"/>
      <c r="C24" s="23" t="s">
        <v>57</v>
      </c>
      <c r="D24" s="23" t="s">
        <v>58</v>
      </c>
      <c r="E24" s="23" t="s">
        <v>59</v>
      </c>
      <c r="F24" s="23" t="s">
        <v>60</v>
      </c>
      <c r="G24" s="59"/>
      <c r="H24" s="17" t="s">
        <v>3</v>
      </c>
      <c r="I24" s="21" t="s">
        <v>44</v>
      </c>
    </row>
    <row r="25" spans="1:9">
      <c r="A25" s="30" t="s">
        <v>21</v>
      </c>
      <c r="B25" s="56"/>
      <c r="C25" s="162">
        <v>1880464.1516666668</v>
      </c>
      <c r="D25" s="162">
        <v>1917582.4316666669</v>
      </c>
      <c r="E25" s="162">
        <v>1917583.4316666699</v>
      </c>
      <c r="F25" s="162">
        <v>1917584.4316666699</v>
      </c>
      <c r="G25" s="153"/>
      <c r="H25" s="179">
        <f>C25+D25+E25+F25+G25</f>
        <v>7633214.4466666747</v>
      </c>
      <c r="I25" s="182">
        <f>H25/4</f>
        <v>1908303.6116666687</v>
      </c>
    </row>
    <row r="26" spans="1:9">
      <c r="A26" s="29" t="s">
        <v>22</v>
      </c>
      <c r="B26" s="57"/>
      <c r="C26" s="163"/>
      <c r="D26" s="163"/>
      <c r="E26" s="163"/>
      <c r="F26" s="163"/>
      <c r="G26" s="154"/>
      <c r="H26" s="180"/>
      <c r="I26" s="183"/>
    </row>
    <row r="27" spans="1:9">
      <c r="A27" s="29" t="s">
        <v>39</v>
      </c>
      <c r="B27" s="57"/>
      <c r="C27" s="163"/>
      <c r="D27" s="163"/>
      <c r="E27" s="163"/>
      <c r="F27" s="163"/>
      <c r="G27" s="154"/>
      <c r="H27" s="180"/>
      <c r="I27" s="183"/>
    </row>
    <row r="28" spans="1:9">
      <c r="A28" s="29" t="s">
        <v>23</v>
      </c>
      <c r="B28" s="57"/>
      <c r="C28" s="163"/>
      <c r="D28" s="163"/>
      <c r="E28" s="163"/>
      <c r="F28" s="163"/>
      <c r="G28" s="154"/>
      <c r="H28" s="180"/>
      <c r="I28" s="183"/>
    </row>
    <row r="29" spans="1:9">
      <c r="A29" s="29" t="s">
        <v>24</v>
      </c>
      <c r="B29" s="57"/>
      <c r="C29" s="163"/>
      <c r="D29" s="163"/>
      <c r="E29" s="163"/>
      <c r="F29" s="163"/>
      <c r="G29" s="154"/>
      <c r="H29" s="180"/>
      <c r="I29" s="183"/>
    </row>
    <row r="30" spans="1:9">
      <c r="A30" s="29" t="s">
        <v>25</v>
      </c>
      <c r="B30" s="57"/>
      <c r="C30" s="163"/>
      <c r="D30" s="163"/>
      <c r="E30" s="163"/>
      <c r="F30" s="163"/>
      <c r="G30" s="154"/>
      <c r="H30" s="180"/>
      <c r="I30" s="183"/>
    </row>
    <row r="31" spans="1:9">
      <c r="A31" s="29" t="s">
        <v>26</v>
      </c>
      <c r="B31" s="57"/>
      <c r="C31" s="163"/>
      <c r="D31" s="163"/>
      <c r="E31" s="163"/>
      <c r="F31" s="163"/>
      <c r="G31" s="154"/>
      <c r="H31" s="180"/>
      <c r="I31" s="183"/>
    </row>
    <row r="32" spans="1:9">
      <c r="A32" s="29" t="s">
        <v>27</v>
      </c>
      <c r="B32" s="57"/>
      <c r="C32" s="163"/>
      <c r="D32" s="163"/>
      <c r="E32" s="163"/>
      <c r="F32" s="163"/>
      <c r="G32" s="154"/>
      <c r="H32" s="180"/>
      <c r="I32" s="183"/>
    </row>
    <row r="33" spans="1:14">
      <c r="A33" s="29" t="s">
        <v>28</v>
      </c>
      <c r="B33" s="57"/>
      <c r="C33" s="163"/>
      <c r="D33" s="163"/>
      <c r="E33" s="163"/>
      <c r="F33" s="163"/>
      <c r="G33" s="154"/>
      <c r="H33" s="180"/>
      <c r="I33" s="183"/>
    </row>
    <row r="34" spans="1:14">
      <c r="A34" s="29" t="s">
        <v>29</v>
      </c>
      <c r="B34" s="57"/>
      <c r="C34" s="163"/>
      <c r="D34" s="163"/>
      <c r="E34" s="163"/>
      <c r="F34" s="163"/>
      <c r="G34" s="154"/>
      <c r="H34" s="180"/>
      <c r="I34" s="183"/>
    </row>
    <row r="35" spans="1:14" ht="13.5" thickBot="1">
      <c r="A35" s="31" t="s">
        <v>30</v>
      </c>
      <c r="B35" s="58"/>
      <c r="C35" s="163"/>
      <c r="D35" s="163"/>
      <c r="E35" s="163"/>
      <c r="F35" s="163"/>
      <c r="G35" s="155"/>
      <c r="H35" s="181"/>
      <c r="I35" s="184"/>
    </row>
    <row r="36" spans="1:14" ht="13.5" thickBot="1">
      <c r="A36" s="9" t="s">
        <v>3</v>
      </c>
      <c r="B36" s="11"/>
      <c r="C36" s="26">
        <f>SUM(C25)</f>
        <v>1880464.1516666668</v>
      </c>
      <c r="D36" s="26">
        <f>SUM(D25)</f>
        <v>1917582.4316666669</v>
      </c>
      <c r="E36" s="26">
        <f>SUM(E25)</f>
        <v>1917583.4316666699</v>
      </c>
      <c r="F36" s="26">
        <f>SUM(F25)</f>
        <v>1917584.4316666699</v>
      </c>
      <c r="G36" s="11"/>
      <c r="H36" s="28">
        <f>SUM(H25)</f>
        <v>7633214.4466666747</v>
      </c>
      <c r="I36" s="43">
        <f>SUM(I25)</f>
        <v>1908303.6116666687</v>
      </c>
    </row>
    <row r="37" spans="1:14">
      <c r="A37" s="8"/>
      <c r="B37" s="8"/>
      <c r="C37" s="8"/>
      <c r="D37" s="8"/>
      <c r="E37" s="8"/>
      <c r="F37" s="8"/>
      <c r="G37" s="8"/>
      <c r="H37" s="8"/>
      <c r="I37" s="8"/>
    </row>
    <row r="38" spans="1:14" ht="13.5" thickBot="1">
      <c r="A38" s="8"/>
      <c r="B38" s="8"/>
      <c r="C38" s="8"/>
      <c r="D38" s="8"/>
      <c r="E38" s="8"/>
      <c r="F38" s="8"/>
      <c r="G38" s="8"/>
      <c r="H38" s="8"/>
      <c r="I38" s="8"/>
    </row>
    <row r="39" spans="1:14" ht="18.75" customHeight="1" thickBot="1">
      <c r="A39" s="185" t="s">
        <v>41</v>
      </c>
      <c r="B39" s="186"/>
      <c r="C39" s="186"/>
      <c r="D39" s="186"/>
      <c r="E39" s="186"/>
      <c r="F39" s="186"/>
      <c r="G39" s="186"/>
      <c r="H39" s="186"/>
      <c r="I39" s="187"/>
    </row>
    <row r="40" spans="1:14" ht="11.25" customHeight="1" thickBot="1">
      <c r="A40" s="8"/>
      <c r="B40" s="8"/>
      <c r="C40" s="8"/>
      <c r="D40" s="8"/>
      <c r="E40" s="8"/>
      <c r="F40" s="8"/>
      <c r="G40" s="8"/>
      <c r="H40" s="8"/>
      <c r="I40" s="8"/>
    </row>
    <row r="41" spans="1:14" ht="11.25" customHeight="1">
      <c r="A41" s="160" t="s">
        <v>36</v>
      </c>
      <c r="B41" s="167">
        <v>2016</v>
      </c>
      <c r="C41" s="168"/>
      <c r="D41" s="168"/>
      <c r="E41" s="168"/>
      <c r="F41" s="168"/>
      <c r="G41" s="168"/>
      <c r="H41" s="168"/>
      <c r="I41" s="169"/>
    </row>
    <row r="42" spans="1:14" ht="13.5" thickBot="1">
      <c r="A42" s="161"/>
      <c r="B42" s="23"/>
      <c r="C42" s="23" t="s">
        <v>57</v>
      </c>
      <c r="D42" s="23" t="s">
        <v>58</v>
      </c>
      <c r="E42" s="23" t="s">
        <v>59</v>
      </c>
      <c r="F42" s="23" t="s">
        <v>60</v>
      </c>
      <c r="G42" s="23"/>
      <c r="H42" s="18" t="s">
        <v>3</v>
      </c>
      <c r="I42" s="82" t="s">
        <v>44</v>
      </c>
      <c r="K42" s="63"/>
      <c r="L42" s="63"/>
      <c r="M42" s="63"/>
      <c r="N42" s="63"/>
    </row>
    <row r="43" spans="1:14">
      <c r="A43" s="27" t="s">
        <v>4</v>
      </c>
      <c r="B43" s="47"/>
      <c r="C43" s="99">
        <v>278532.96000000037</v>
      </c>
      <c r="D43" s="99">
        <v>267345.62000000034</v>
      </c>
      <c r="E43" s="99">
        <v>262742.48000000039</v>
      </c>
      <c r="F43" s="99">
        <v>276428.93000000023</v>
      </c>
      <c r="G43" s="48"/>
      <c r="H43" s="84">
        <f>C43+D43+E43+F43+G43</f>
        <v>1085049.9900000014</v>
      </c>
      <c r="I43" s="72">
        <f>H43/4</f>
        <v>271262.49750000035</v>
      </c>
      <c r="K43" s="67"/>
      <c r="L43" s="67"/>
      <c r="M43" s="67"/>
    </row>
    <row r="44" spans="1:14">
      <c r="A44" s="24" t="s">
        <v>5</v>
      </c>
      <c r="B44" s="47"/>
      <c r="C44" s="99">
        <v>337377.86000000086</v>
      </c>
      <c r="D44" s="99">
        <v>326199.57000000088</v>
      </c>
      <c r="E44" s="99">
        <v>324093.69000000064</v>
      </c>
      <c r="F44" s="99">
        <v>330796.46000000054</v>
      </c>
      <c r="G44" s="48"/>
      <c r="H44" s="84">
        <f t="shared" ref="H44:H55" si="2">C44+D44+E44+F44+G44</f>
        <v>1318467.5800000029</v>
      </c>
      <c r="I44" s="73">
        <f t="shared" ref="I44:I55" si="3">H44/4</f>
        <v>329616.89500000072</v>
      </c>
      <c r="K44" s="67"/>
      <c r="L44" s="63"/>
      <c r="M44" s="63"/>
    </row>
    <row r="45" spans="1:14">
      <c r="A45" s="24" t="s">
        <v>6</v>
      </c>
      <c r="B45" s="47"/>
      <c r="C45" s="99">
        <v>162778.64000000007</v>
      </c>
      <c r="D45" s="99">
        <v>153542.24000000008</v>
      </c>
      <c r="E45" s="99">
        <v>152762.7099999999</v>
      </c>
      <c r="F45" s="99">
        <v>160962.57999999996</v>
      </c>
      <c r="G45" s="48"/>
      <c r="H45" s="84">
        <f t="shared" si="2"/>
        <v>630046.16999999993</v>
      </c>
      <c r="I45" s="73">
        <f t="shared" si="3"/>
        <v>157511.54249999998</v>
      </c>
      <c r="K45" s="67"/>
      <c r="L45" s="63"/>
      <c r="M45" s="63"/>
    </row>
    <row r="46" spans="1:14">
      <c r="A46" s="24" t="s">
        <v>7</v>
      </c>
      <c r="B46" s="47"/>
      <c r="C46" s="99">
        <v>386007.29000000126</v>
      </c>
      <c r="D46" s="99">
        <v>390063.82000000129</v>
      </c>
      <c r="E46" s="99">
        <v>395929.42000000121</v>
      </c>
      <c r="F46" s="99">
        <v>396939.86000000074</v>
      </c>
      <c r="G46" s="48"/>
      <c r="H46" s="84">
        <f t="shared" si="2"/>
        <v>1568940.3900000046</v>
      </c>
      <c r="I46" s="73">
        <f t="shared" si="3"/>
        <v>392235.09750000114</v>
      </c>
      <c r="K46" s="67"/>
      <c r="L46" s="63"/>
      <c r="M46" s="63"/>
    </row>
    <row r="47" spans="1:14">
      <c r="A47" s="24" t="s">
        <v>8</v>
      </c>
      <c r="B47" s="47"/>
      <c r="C47" s="99">
        <v>104548.55</v>
      </c>
      <c r="D47" s="99">
        <v>103019.32999999997</v>
      </c>
      <c r="E47" s="99">
        <v>104497.55000000002</v>
      </c>
      <c r="F47" s="99">
        <v>118261.24999999997</v>
      </c>
      <c r="G47" s="48"/>
      <c r="H47" s="84">
        <f t="shared" si="2"/>
        <v>430326.67999999993</v>
      </c>
      <c r="I47" s="73">
        <f t="shared" si="3"/>
        <v>107581.66999999998</v>
      </c>
      <c r="K47" s="67"/>
      <c r="L47" s="63"/>
      <c r="M47" s="63"/>
    </row>
    <row r="48" spans="1:14">
      <c r="A48" s="24" t="s">
        <v>9</v>
      </c>
      <c r="B48" s="47"/>
      <c r="C48" s="99">
        <v>451846.89000000188</v>
      </c>
      <c r="D48" s="99">
        <v>448432.39000000182</v>
      </c>
      <c r="E48" s="99">
        <v>441592.5300000016</v>
      </c>
      <c r="F48" s="99">
        <v>475398.12000000174</v>
      </c>
      <c r="G48" s="48"/>
      <c r="H48" s="84">
        <f t="shared" si="2"/>
        <v>1817269.9300000072</v>
      </c>
      <c r="I48" s="73">
        <f t="shared" si="3"/>
        <v>454317.48250000179</v>
      </c>
      <c r="K48" s="67"/>
      <c r="L48" s="63"/>
      <c r="M48" s="63"/>
    </row>
    <row r="49" spans="1:13">
      <c r="A49" s="24" t="s">
        <v>56</v>
      </c>
      <c r="B49" s="47"/>
      <c r="C49" s="100">
        <v>290617.68000000011</v>
      </c>
      <c r="D49" s="100">
        <v>296758.53000000026</v>
      </c>
      <c r="E49" s="100">
        <v>287966.60999999993</v>
      </c>
      <c r="F49" s="100">
        <v>298208.23</v>
      </c>
      <c r="G49" s="48"/>
      <c r="H49" s="84">
        <f t="shared" si="2"/>
        <v>1173551.0500000003</v>
      </c>
      <c r="I49" s="73">
        <f t="shared" si="3"/>
        <v>293387.76250000007</v>
      </c>
      <c r="K49" s="67"/>
      <c r="L49" s="63"/>
      <c r="M49" s="63"/>
    </row>
    <row r="50" spans="1:13">
      <c r="A50" s="24" t="s">
        <v>10</v>
      </c>
      <c r="B50" s="47"/>
      <c r="C50" s="99">
        <v>334745.6700000008</v>
      </c>
      <c r="D50" s="99">
        <v>346649.24000000075</v>
      </c>
      <c r="E50" s="99">
        <v>326561.17000000074</v>
      </c>
      <c r="F50" s="99">
        <v>327637.4100000005</v>
      </c>
      <c r="G50" s="48"/>
      <c r="H50" s="84">
        <f t="shared" si="2"/>
        <v>1335593.4900000028</v>
      </c>
      <c r="I50" s="73">
        <f t="shared" si="3"/>
        <v>333898.3725000007</v>
      </c>
      <c r="K50" s="67"/>
      <c r="L50" s="63"/>
      <c r="M50" s="63"/>
    </row>
    <row r="51" spans="1:13">
      <c r="A51" s="24" t="s">
        <v>11</v>
      </c>
      <c r="B51" s="47"/>
      <c r="C51" s="99">
        <v>188316.86000000013</v>
      </c>
      <c r="D51" s="99">
        <v>185624.24000000008</v>
      </c>
      <c r="E51" s="99">
        <v>176815.1100000001</v>
      </c>
      <c r="F51" s="99">
        <v>179923.19000000018</v>
      </c>
      <c r="G51" s="48"/>
      <c r="H51" s="84">
        <f t="shared" si="2"/>
        <v>730679.40000000049</v>
      </c>
      <c r="I51" s="73">
        <f t="shared" si="3"/>
        <v>182669.85000000012</v>
      </c>
      <c r="K51" s="67"/>
      <c r="L51" s="63"/>
      <c r="M51" s="63"/>
    </row>
    <row r="52" spans="1:13">
      <c r="A52" s="24" t="s">
        <v>12</v>
      </c>
      <c r="B52" s="47"/>
      <c r="C52" s="99">
        <v>945989.11000000848</v>
      </c>
      <c r="D52" s="99">
        <v>965231.37000000756</v>
      </c>
      <c r="E52" s="99">
        <v>934462.48000000522</v>
      </c>
      <c r="F52" s="99">
        <v>986985.07000000635</v>
      </c>
      <c r="G52" s="48"/>
      <c r="H52" s="84">
        <f t="shared" si="2"/>
        <v>3832668.0300000277</v>
      </c>
      <c r="I52" s="73">
        <f t="shared" si="3"/>
        <v>958167.00750000693</v>
      </c>
      <c r="K52" s="67"/>
      <c r="L52" s="63"/>
      <c r="M52" s="63"/>
    </row>
    <row r="53" spans="1:13">
      <c r="A53" s="24" t="s">
        <v>13</v>
      </c>
      <c r="B53" s="47"/>
      <c r="C53" s="99">
        <v>253369.05</v>
      </c>
      <c r="D53" s="99">
        <v>259205.76999999984</v>
      </c>
      <c r="E53" s="99">
        <v>257857.66999999995</v>
      </c>
      <c r="F53" s="99">
        <v>269926.00000000017</v>
      </c>
      <c r="G53" s="48"/>
      <c r="H53" s="84">
        <f t="shared" si="2"/>
        <v>1040358.49</v>
      </c>
      <c r="I53" s="73">
        <f t="shared" si="3"/>
        <v>260089.6225</v>
      </c>
      <c r="K53" s="67"/>
      <c r="L53" s="63"/>
      <c r="M53" s="63"/>
    </row>
    <row r="54" spans="1:13">
      <c r="A54" s="24" t="s">
        <v>14</v>
      </c>
      <c r="B54" s="47"/>
      <c r="C54" s="99">
        <v>291801.0500000004</v>
      </c>
      <c r="D54" s="99">
        <v>285029.20000000042</v>
      </c>
      <c r="E54" s="99">
        <v>290987.9600000006</v>
      </c>
      <c r="F54" s="99">
        <v>305266.04000000033</v>
      </c>
      <c r="G54" s="48"/>
      <c r="H54" s="84">
        <f t="shared" si="2"/>
        <v>1173084.2500000016</v>
      </c>
      <c r="I54" s="73">
        <f t="shared" si="3"/>
        <v>293271.06250000041</v>
      </c>
      <c r="K54" s="67"/>
      <c r="L54" s="63"/>
      <c r="M54" s="63"/>
    </row>
    <row r="55" spans="1:13" ht="13.5" thickBot="1">
      <c r="A55" s="25" t="s">
        <v>15</v>
      </c>
      <c r="B55" s="49"/>
      <c r="C55" s="99">
        <v>200135.92000000033</v>
      </c>
      <c r="D55" s="99">
        <v>212096.96000000028</v>
      </c>
      <c r="E55" s="99">
        <v>213604.92000000039</v>
      </c>
      <c r="F55" s="99">
        <v>218735.12000000032</v>
      </c>
      <c r="G55" s="50"/>
      <c r="H55" s="84">
        <f t="shared" si="2"/>
        <v>844572.92000000132</v>
      </c>
      <c r="I55" s="86">
        <f t="shared" si="3"/>
        <v>211143.23000000033</v>
      </c>
      <c r="K55" s="67"/>
      <c r="L55" s="63"/>
      <c r="M55" s="63"/>
    </row>
    <row r="56" spans="1:13" ht="13.5" thickBot="1">
      <c r="A56" s="12" t="s">
        <v>3</v>
      </c>
      <c r="B56" s="20"/>
      <c r="C56" s="20">
        <f>SUM(C43:C55)</f>
        <v>4226067.5300000152</v>
      </c>
      <c r="D56" s="20">
        <f>SUM(D43:D55)</f>
        <v>4239198.2800000133</v>
      </c>
      <c r="E56" s="20">
        <f>SUM(E43:E55)</f>
        <v>4169874.3000000101</v>
      </c>
      <c r="F56" s="20">
        <f>SUM(F43:F55)</f>
        <v>4345468.260000011</v>
      </c>
      <c r="G56" s="20"/>
      <c r="H56" s="14">
        <f>SUM(H43:H55)</f>
        <v>16980608.370000049</v>
      </c>
      <c r="I56" s="85">
        <f>SUM(I43:I55)</f>
        <v>4245152.0925000124</v>
      </c>
      <c r="K56" s="67"/>
      <c r="L56" s="63"/>
      <c r="M56" s="63"/>
    </row>
    <row r="57" spans="1:13" ht="10.5" customHeight="1" thickBot="1">
      <c r="A57" s="8"/>
      <c r="B57" s="8"/>
      <c r="C57" s="8"/>
      <c r="D57" s="8"/>
      <c r="E57" s="8"/>
      <c r="F57" s="8"/>
      <c r="G57" s="8"/>
      <c r="H57" s="8"/>
      <c r="I57" s="8"/>
      <c r="K57" s="67"/>
      <c r="L57" s="63"/>
      <c r="M57" s="63"/>
    </row>
    <row r="58" spans="1:13" ht="13.5" thickBot="1">
      <c r="A58" s="9" t="s">
        <v>31</v>
      </c>
      <c r="B58" s="10"/>
      <c r="C58" s="23" t="s">
        <v>57</v>
      </c>
      <c r="D58" s="23" t="s">
        <v>58</v>
      </c>
      <c r="E58" s="23" t="s">
        <v>59</v>
      </c>
      <c r="F58" s="23" t="s">
        <v>60</v>
      </c>
      <c r="G58" s="34"/>
      <c r="H58" s="17" t="s">
        <v>3</v>
      </c>
      <c r="I58" s="21" t="s">
        <v>44</v>
      </c>
    </row>
    <row r="59" spans="1:13">
      <c r="A59" s="27" t="s">
        <v>21</v>
      </c>
      <c r="B59" s="60"/>
      <c r="C59" s="176">
        <v>1975934.52</v>
      </c>
      <c r="D59" s="176">
        <v>1940979.09</v>
      </c>
      <c r="E59" s="176">
        <v>1947284.65</v>
      </c>
      <c r="F59" s="176">
        <v>2016189.14</v>
      </c>
      <c r="G59" s="61"/>
      <c r="H59" s="170">
        <f>SUM(C59:G59)</f>
        <v>7880387.3999999994</v>
      </c>
      <c r="I59" s="173">
        <f>H59/4</f>
        <v>1970096.8499999999</v>
      </c>
    </row>
    <row r="60" spans="1:13">
      <c r="A60" s="24" t="s">
        <v>22</v>
      </c>
      <c r="B60" s="60"/>
      <c r="C60" s="177"/>
      <c r="D60" s="177"/>
      <c r="E60" s="177"/>
      <c r="F60" s="177"/>
      <c r="G60" s="61"/>
      <c r="H60" s="171"/>
      <c r="I60" s="174"/>
    </row>
    <row r="61" spans="1:13">
      <c r="A61" s="24" t="s">
        <v>39</v>
      </c>
      <c r="B61" s="60"/>
      <c r="C61" s="177"/>
      <c r="D61" s="177"/>
      <c r="E61" s="177"/>
      <c r="F61" s="177"/>
      <c r="G61" s="61"/>
      <c r="H61" s="171"/>
      <c r="I61" s="174"/>
    </row>
    <row r="62" spans="1:13">
      <c r="A62" s="24" t="s">
        <v>23</v>
      </c>
      <c r="B62" s="60"/>
      <c r="C62" s="177"/>
      <c r="D62" s="177"/>
      <c r="E62" s="177"/>
      <c r="F62" s="177"/>
      <c r="G62" s="61"/>
      <c r="H62" s="171"/>
      <c r="I62" s="174"/>
    </row>
    <row r="63" spans="1:13">
      <c r="A63" s="24" t="s">
        <v>24</v>
      </c>
      <c r="B63" s="60"/>
      <c r="C63" s="177"/>
      <c r="D63" s="177"/>
      <c r="E63" s="177"/>
      <c r="F63" s="177"/>
      <c r="G63" s="61"/>
      <c r="H63" s="171"/>
      <c r="I63" s="174"/>
    </row>
    <row r="64" spans="1:13">
      <c r="A64" s="24" t="s">
        <v>25</v>
      </c>
      <c r="B64" s="60"/>
      <c r="C64" s="177"/>
      <c r="D64" s="177"/>
      <c r="E64" s="177"/>
      <c r="F64" s="177"/>
      <c r="G64" s="61"/>
      <c r="H64" s="171"/>
      <c r="I64" s="174"/>
    </row>
    <row r="65" spans="1:14">
      <c r="A65" s="24" t="s">
        <v>26</v>
      </c>
      <c r="B65" s="60"/>
      <c r="C65" s="177"/>
      <c r="D65" s="177"/>
      <c r="E65" s="177"/>
      <c r="F65" s="177"/>
      <c r="G65" s="61"/>
      <c r="H65" s="171"/>
      <c r="I65" s="174"/>
    </row>
    <row r="66" spans="1:14">
      <c r="A66" s="24" t="s">
        <v>27</v>
      </c>
      <c r="B66" s="60"/>
      <c r="C66" s="177"/>
      <c r="D66" s="177"/>
      <c r="E66" s="177"/>
      <c r="F66" s="177"/>
      <c r="G66" s="61"/>
      <c r="H66" s="171"/>
      <c r="I66" s="174"/>
    </row>
    <row r="67" spans="1:14">
      <c r="A67" s="24" t="s">
        <v>28</v>
      </c>
      <c r="B67" s="60"/>
      <c r="C67" s="177"/>
      <c r="D67" s="177"/>
      <c r="E67" s="177"/>
      <c r="F67" s="177"/>
      <c r="G67" s="61"/>
      <c r="H67" s="171"/>
      <c r="I67" s="174"/>
    </row>
    <row r="68" spans="1:14">
      <c r="A68" s="24" t="s">
        <v>29</v>
      </c>
      <c r="B68" s="60"/>
      <c r="C68" s="177"/>
      <c r="D68" s="177"/>
      <c r="E68" s="177"/>
      <c r="F68" s="177"/>
      <c r="G68" s="61"/>
      <c r="H68" s="171"/>
      <c r="I68" s="174"/>
    </row>
    <row r="69" spans="1:14" ht="13.5" thickBot="1">
      <c r="A69" s="25" t="s">
        <v>30</v>
      </c>
      <c r="B69" s="60"/>
      <c r="C69" s="178"/>
      <c r="D69" s="178"/>
      <c r="E69" s="178"/>
      <c r="F69" s="178"/>
      <c r="G69" s="61"/>
      <c r="H69" s="172"/>
      <c r="I69" s="175"/>
    </row>
    <row r="70" spans="1:14" ht="13.5" thickBot="1">
      <c r="A70" s="12" t="s">
        <v>3</v>
      </c>
      <c r="B70" s="11"/>
      <c r="C70" s="11">
        <f t="shared" ref="C70:F70" si="4">SUM(C59)</f>
        <v>1975934.52</v>
      </c>
      <c r="D70" s="11">
        <f t="shared" si="4"/>
        <v>1940979.09</v>
      </c>
      <c r="E70" s="11">
        <f t="shared" si="4"/>
        <v>1947284.65</v>
      </c>
      <c r="F70" s="11">
        <f t="shared" si="4"/>
        <v>2016189.14</v>
      </c>
      <c r="G70" s="11"/>
      <c r="H70" s="15">
        <f>SUM(H59)</f>
        <v>7880387.3999999994</v>
      </c>
      <c r="I70" s="16">
        <f>SUM(I59)</f>
        <v>1970096.8499999999</v>
      </c>
    </row>
    <row r="71" spans="1:14" ht="11.25" customHeight="1" thickBot="1">
      <c r="A71" s="8"/>
      <c r="B71" s="8"/>
      <c r="C71" s="8"/>
      <c r="D71" s="8"/>
      <c r="E71" s="8"/>
      <c r="F71" s="8"/>
      <c r="G71" s="8"/>
      <c r="H71" s="8"/>
      <c r="I71" s="8"/>
    </row>
    <row r="72" spans="1:14" ht="18" customHeight="1" thickBot="1">
      <c r="A72" s="164" t="s">
        <v>19</v>
      </c>
      <c r="B72" s="165"/>
      <c r="C72" s="165"/>
      <c r="D72" s="165"/>
      <c r="E72" s="165"/>
      <c r="F72" s="165"/>
      <c r="G72" s="165"/>
      <c r="H72" s="165"/>
      <c r="I72" s="166"/>
    </row>
    <row r="73" spans="1:14" ht="12" customHeight="1" thickBot="1">
      <c r="A73" s="8"/>
      <c r="B73" s="8"/>
      <c r="C73" s="8"/>
      <c r="D73" s="8"/>
      <c r="E73" s="8"/>
      <c r="F73" s="8"/>
      <c r="G73" s="8"/>
      <c r="H73" s="8"/>
      <c r="I73" s="8"/>
    </row>
    <row r="74" spans="1:14" ht="12" customHeight="1">
      <c r="A74" s="160" t="s">
        <v>47</v>
      </c>
      <c r="B74" s="167">
        <v>2016</v>
      </c>
      <c r="C74" s="168"/>
      <c r="D74" s="168"/>
      <c r="E74" s="168"/>
      <c r="F74" s="168"/>
      <c r="G74" s="168"/>
      <c r="H74" s="168"/>
      <c r="I74" s="169"/>
      <c r="J74" s="8" t="s">
        <v>55</v>
      </c>
      <c r="K74" s="8" t="s">
        <v>55</v>
      </c>
      <c r="L74" s="8" t="s">
        <v>54</v>
      </c>
      <c r="M74" s="8" t="s">
        <v>53</v>
      </c>
      <c r="N74" s="8" t="s">
        <v>53</v>
      </c>
    </row>
    <row r="75" spans="1:14" ht="14.25" customHeight="1" thickBot="1">
      <c r="A75" s="161"/>
      <c r="B75" s="23" t="s">
        <v>61</v>
      </c>
      <c r="C75" s="23" t="s">
        <v>57</v>
      </c>
      <c r="D75" s="23" t="s">
        <v>58</v>
      </c>
      <c r="E75" s="23" t="s">
        <v>59</v>
      </c>
      <c r="F75" s="23" t="s">
        <v>60</v>
      </c>
      <c r="G75" s="23" t="s">
        <v>62</v>
      </c>
      <c r="H75" s="104" t="s">
        <v>3</v>
      </c>
      <c r="I75" s="82" t="s">
        <v>44</v>
      </c>
      <c r="J75" s="23" t="s">
        <v>50</v>
      </c>
      <c r="K75" s="23" t="s">
        <v>51</v>
      </c>
      <c r="L75" s="23" t="s">
        <v>49</v>
      </c>
      <c r="M75" s="23" t="s">
        <v>50</v>
      </c>
      <c r="N75" s="23" t="s">
        <v>51</v>
      </c>
    </row>
    <row r="76" spans="1:14">
      <c r="A76" s="66" t="s">
        <v>4</v>
      </c>
      <c r="B76" s="74">
        <v>0</v>
      </c>
      <c r="C76" s="51">
        <v>225252.56</v>
      </c>
      <c r="D76" s="51">
        <v>237428.78</v>
      </c>
      <c r="E76" s="51">
        <v>237428.78</v>
      </c>
      <c r="F76" s="51">
        <v>237428.78</v>
      </c>
      <c r="G76" s="109">
        <v>0</v>
      </c>
      <c r="H76" s="110">
        <f>B76+C76+D76+E76+F76+G76</f>
        <v>937538.9</v>
      </c>
      <c r="I76" s="72">
        <f>H76/4</f>
        <v>234384.72500000001</v>
      </c>
      <c r="J76" s="87">
        <v>207643.34999999992</v>
      </c>
      <c r="K76" s="54">
        <v>227747.02000000019</v>
      </c>
      <c r="L76" s="62">
        <v>214940.93999999997</v>
      </c>
      <c r="M76" s="51">
        <v>214940.94</v>
      </c>
      <c r="N76" s="51">
        <v>200345.76</v>
      </c>
    </row>
    <row r="77" spans="1:14">
      <c r="A77" s="13" t="s">
        <v>5</v>
      </c>
      <c r="B77" s="76">
        <v>0</v>
      </c>
      <c r="C77" s="51">
        <v>321940.19</v>
      </c>
      <c r="D77" s="51">
        <v>321940.19</v>
      </c>
      <c r="E77" s="51">
        <v>321940.19</v>
      </c>
      <c r="F77" s="51">
        <v>321940.19</v>
      </c>
      <c r="G77" s="109">
        <v>0</v>
      </c>
      <c r="H77" s="111">
        <f t="shared" ref="H77:H88" si="5">B77+C77+D77+E77+F77+G77</f>
        <v>1287760.76</v>
      </c>
      <c r="I77" s="73">
        <f t="shared" ref="I77:I88" si="6">H77/4</f>
        <v>321940.19</v>
      </c>
      <c r="J77" s="87">
        <v>305046.71999999986</v>
      </c>
      <c r="K77" s="54">
        <v>344472.25</v>
      </c>
      <c r="L77" s="62">
        <v>321847.52</v>
      </c>
      <c r="M77" s="51">
        <v>328471.06</v>
      </c>
      <c r="N77" s="51">
        <v>288245.92</v>
      </c>
    </row>
    <row r="78" spans="1:14">
      <c r="A78" s="13" t="s">
        <v>6</v>
      </c>
      <c r="B78" s="76">
        <v>0</v>
      </c>
      <c r="C78" s="51">
        <v>163169.84</v>
      </c>
      <c r="D78" s="51">
        <v>162387.44</v>
      </c>
      <c r="E78" s="51">
        <v>144305.84</v>
      </c>
      <c r="F78" s="51">
        <v>151983.18</v>
      </c>
      <c r="G78" s="109">
        <v>8199.8700000000008</v>
      </c>
      <c r="H78" s="111">
        <f t="shared" si="5"/>
        <v>630046.17000000004</v>
      </c>
      <c r="I78" s="73">
        <f t="shared" si="6"/>
        <v>157511.54250000001</v>
      </c>
      <c r="J78" s="87">
        <v>137993.08999999997</v>
      </c>
      <c r="K78" s="54">
        <v>156999.39999999985</v>
      </c>
      <c r="L78" s="62">
        <v>152792.66</v>
      </c>
      <c r="M78" s="51">
        <v>154745.26</v>
      </c>
      <c r="N78" s="51">
        <v>123193.52</v>
      </c>
    </row>
    <row r="79" spans="1:14">
      <c r="A79" s="13" t="s">
        <v>7</v>
      </c>
      <c r="B79" s="76">
        <v>6867.4</v>
      </c>
      <c r="C79" s="51">
        <v>386714.31</v>
      </c>
      <c r="D79" s="51">
        <v>378432.87</v>
      </c>
      <c r="E79" s="51">
        <v>394120.35</v>
      </c>
      <c r="F79" s="51">
        <v>401795.02</v>
      </c>
      <c r="G79" s="109">
        <v>1010.4399999995367</v>
      </c>
      <c r="H79" s="111">
        <f t="shared" si="5"/>
        <v>1568940.3899999997</v>
      </c>
      <c r="I79" s="73">
        <f t="shared" si="6"/>
        <v>392235.09749999992</v>
      </c>
      <c r="J79" s="87">
        <v>358888.72000000038</v>
      </c>
      <c r="K79" s="54">
        <v>391589.51000000047</v>
      </c>
      <c r="L79" s="62">
        <v>383002.35000000003</v>
      </c>
      <c r="M79" s="51">
        <v>387445.06</v>
      </c>
      <c r="N79" s="51">
        <v>334775.09000000003</v>
      </c>
    </row>
    <row r="80" spans="1:14">
      <c r="A80" s="13" t="s">
        <v>8</v>
      </c>
      <c r="B80" s="76">
        <v>2811.77</v>
      </c>
      <c r="C80" s="51">
        <v>92291.199999999997</v>
      </c>
      <c r="D80" s="51">
        <v>103679.3</v>
      </c>
      <c r="E80" s="51">
        <v>100087.03999999999</v>
      </c>
      <c r="F80" s="51">
        <v>100087.03999999999</v>
      </c>
      <c r="G80" s="109">
        <v>0</v>
      </c>
      <c r="H80" s="111">
        <f t="shared" si="5"/>
        <v>398956.35</v>
      </c>
      <c r="I80" s="73">
        <f t="shared" si="6"/>
        <v>99739.087499999994</v>
      </c>
      <c r="J80" s="87">
        <v>84426.5</v>
      </c>
      <c r="K80" s="54">
        <v>93488.939999999944</v>
      </c>
      <c r="L80" s="62">
        <v>94876.92</v>
      </c>
      <c r="M80" s="51">
        <v>97837.63</v>
      </c>
      <c r="N80" s="51">
        <v>73976.08</v>
      </c>
    </row>
    <row r="81" spans="1:14" ht="13.5" customHeight="1">
      <c r="A81" s="13" t="s">
        <v>9</v>
      </c>
      <c r="B81" s="76">
        <v>0</v>
      </c>
      <c r="C81" s="51">
        <v>396503.2</v>
      </c>
      <c r="D81" s="51">
        <v>420826.9</v>
      </c>
      <c r="E81" s="51">
        <v>420826.9</v>
      </c>
      <c r="F81" s="51">
        <v>420826.9</v>
      </c>
      <c r="G81" s="109">
        <v>0</v>
      </c>
      <c r="H81" s="111">
        <f t="shared" si="5"/>
        <v>1658983.9</v>
      </c>
      <c r="I81" s="73">
        <f t="shared" si="6"/>
        <v>414745.97499999998</v>
      </c>
      <c r="J81" s="87">
        <v>357076.07999999973</v>
      </c>
      <c r="K81" s="54">
        <v>393694.66000000125</v>
      </c>
      <c r="L81" s="62">
        <v>391691.95999999996</v>
      </c>
      <c r="M81" s="51">
        <v>406251.24</v>
      </c>
      <c r="N81" s="51">
        <v>331325.2</v>
      </c>
    </row>
    <row r="82" spans="1:14">
      <c r="A82" s="13" t="s">
        <v>56</v>
      </c>
      <c r="B82" s="76">
        <v>9042.2999999999993</v>
      </c>
      <c r="C82" s="51">
        <v>288324.52</v>
      </c>
      <c r="D82" s="51">
        <v>283868.53999999998</v>
      </c>
      <c r="E82" s="51">
        <v>302899.38</v>
      </c>
      <c r="F82" s="51">
        <v>279174.69</v>
      </c>
      <c r="G82" s="109">
        <v>10241.620000000054</v>
      </c>
      <c r="H82" s="111">
        <f t="shared" si="5"/>
        <v>1173551.05</v>
      </c>
      <c r="I82" s="73">
        <f t="shared" si="6"/>
        <v>293387.76250000001</v>
      </c>
      <c r="J82" s="87">
        <v>295524.84999999974</v>
      </c>
      <c r="K82" s="54">
        <v>344988.59000000055</v>
      </c>
      <c r="L82" s="62">
        <v>283814.35000000003</v>
      </c>
      <c r="M82" s="51">
        <v>283814.34999999998</v>
      </c>
      <c r="N82" s="51">
        <v>283814.34999999998</v>
      </c>
    </row>
    <row r="83" spans="1:14">
      <c r="A83" s="13" t="s">
        <v>10</v>
      </c>
      <c r="B83" s="76">
        <v>0</v>
      </c>
      <c r="C83" s="51">
        <v>301844.74</v>
      </c>
      <c r="D83" s="51">
        <v>315386.83</v>
      </c>
      <c r="E83" s="51">
        <v>315386.83</v>
      </c>
      <c r="F83" s="51">
        <v>315386.83</v>
      </c>
      <c r="G83" s="109">
        <v>0</v>
      </c>
      <c r="H83" s="111">
        <f t="shared" si="5"/>
        <v>1248005.2300000002</v>
      </c>
      <c r="I83" s="73">
        <f t="shared" si="6"/>
        <v>312001.30750000005</v>
      </c>
      <c r="J83" s="87">
        <v>252031.52999999968</v>
      </c>
      <c r="K83" s="54">
        <v>284026.27000000054</v>
      </c>
      <c r="L83" s="62">
        <v>288520.67</v>
      </c>
      <c r="M83" s="51">
        <v>282110.39</v>
      </c>
      <c r="N83" s="51">
        <v>229538.45</v>
      </c>
    </row>
    <row r="84" spans="1:14">
      <c r="A84" s="13" t="s">
        <v>11</v>
      </c>
      <c r="B84" s="76">
        <v>0</v>
      </c>
      <c r="C84" s="51">
        <v>160349.4</v>
      </c>
      <c r="D84" s="51">
        <v>185324.67</v>
      </c>
      <c r="E84" s="51">
        <v>185324.67</v>
      </c>
      <c r="F84" s="51">
        <v>168305.55</v>
      </c>
      <c r="G84" s="109">
        <v>3108.0800000000745</v>
      </c>
      <c r="H84" s="111">
        <f t="shared" si="5"/>
        <v>702412.37000000011</v>
      </c>
      <c r="I84" s="73">
        <f t="shared" si="6"/>
        <v>175603.09250000003</v>
      </c>
      <c r="J84" s="87">
        <v>142386.81</v>
      </c>
      <c r="K84" s="54">
        <v>155949.18000000005</v>
      </c>
      <c r="L84" s="62">
        <v>143445.31</v>
      </c>
      <c r="M84" s="51">
        <v>143445.31</v>
      </c>
      <c r="N84" s="51">
        <v>141328.31</v>
      </c>
    </row>
    <row r="85" spans="1:14">
      <c r="A85" s="13" t="s">
        <v>12</v>
      </c>
      <c r="B85" s="76">
        <v>0</v>
      </c>
      <c r="C85" s="51">
        <v>889413.89</v>
      </c>
      <c r="D85" s="51">
        <v>933955.65</v>
      </c>
      <c r="E85" s="51">
        <v>933955.65</v>
      </c>
      <c r="F85" s="51">
        <v>933955.65</v>
      </c>
      <c r="G85" s="109">
        <v>0</v>
      </c>
      <c r="H85" s="111">
        <f t="shared" si="5"/>
        <v>3691280.84</v>
      </c>
      <c r="I85" s="73">
        <f t="shared" si="6"/>
        <v>922820.21</v>
      </c>
      <c r="J85" s="87">
        <v>843863.96000000369</v>
      </c>
      <c r="K85" s="54">
        <v>915632.75000000757</v>
      </c>
      <c r="L85" s="62">
        <v>823991.35</v>
      </c>
      <c r="M85" s="51">
        <v>823991.35</v>
      </c>
      <c r="N85" s="51">
        <v>823991.35</v>
      </c>
    </row>
    <row r="86" spans="1:14">
      <c r="A86" s="13" t="s">
        <v>13</v>
      </c>
      <c r="B86" s="76">
        <v>0</v>
      </c>
      <c r="C86" s="51">
        <v>240127.54</v>
      </c>
      <c r="D86" s="51">
        <v>240705.46</v>
      </c>
      <c r="E86" s="51">
        <v>240705.46</v>
      </c>
      <c r="F86" s="51">
        <v>240705.46</v>
      </c>
      <c r="G86" s="109">
        <v>0</v>
      </c>
      <c r="H86" s="111">
        <f t="shared" si="5"/>
        <v>962243.91999999993</v>
      </c>
      <c r="I86" s="73">
        <f t="shared" si="6"/>
        <v>240560.97999999998</v>
      </c>
      <c r="J86" s="87">
        <v>450178.94</v>
      </c>
      <c r="K86" s="54">
        <v>209513.86</v>
      </c>
      <c r="L86" s="62">
        <v>208353.97999999998</v>
      </c>
      <c r="M86" s="51">
        <v>208353.98</v>
      </c>
      <c r="N86" s="51">
        <v>208353.98</v>
      </c>
    </row>
    <row r="87" spans="1:14">
      <c r="A87" s="13" t="s">
        <v>14</v>
      </c>
      <c r="B87" s="76">
        <v>3849.85</v>
      </c>
      <c r="C87" s="51">
        <v>272743.45</v>
      </c>
      <c r="D87" s="51">
        <v>293047.21999999997</v>
      </c>
      <c r="E87" s="51">
        <v>280861.03000000003</v>
      </c>
      <c r="F87" s="51">
        <v>293365.53999999998</v>
      </c>
      <c r="G87" s="109">
        <v>0</v>
      </c>
      <c r="H87" s="111">
        <f t="shared" si="5"/>
        <v>1143867.0900000001</v>
      </c>
      <c r="I87" s="73">
        <f t="shared" si="6"/>
        <v>285966.77250000002</v>
      </c>
      <c r="J87" s="87">
        <v>266771.42999999993</v>
      </c>
      <c r="K87" s="54">
        <v>293659.31000000029</v>
      </c>
      <c r="L87" s="62">
        <v>278489.24</v>
      </c>
      <c r="M87" s="51">
        <v>285073.40000000002</v>
      </c>
      <c r="N87" s="51">
        <v>255053.62</v>
      </c>
    </row>
    <row r="88" spans="1:14" ht="13.5" thickBot="1">
      <c r="A88" s="77" t="s">
        <v>15</v>
      </c>
      <c r="B88" s="75">
        <v>0</v>
      </c>
      <c r="C88" s="51">
        <v>197228.15</v>
      </c>
      <c r="D88" s="51">
        <v>197228.15</v>
      </c>
      <c r="E88" s="51">
        <v>197228.15</v>
      </c>
      <c r="F88" s="51">
        <v>197228.15</v>
      </c>
      <c r="G88" s="109">
        <v>0</v>
      </c>
      <c r="H88" s="112">
        <f t="shared" si="5"/>
        <v>788912.6</v>
      </c>
      <c r="I88" s="86">
        <f t="shared" si="6"/>
        <v>197228.15</v>
      </c>
      <c r="J88" s="87">
        <v>205952.67999999982</v>
      </c>
      <c r="K88" s="54">
        <v>209836.83000000022</v>
      </c>
      <c r="L88" s="62">
        <v>207417.44999999998</v>
      </c>
      <c r="M88" s="51">
        <v>207417.45</v>
      </c>
      <c r="N88" s="51">
        <v>204487.91</v>
      </c>
    </row>
    <row r="89" spans="1:14" ht="14.25" customHeight="1" thickBot="1">
      <c r="A89" s="12" t="s">
        <v>3</v>
      </c>
      <c r="B89" s="78">
        <f t="shared" ref="B89:I89" si="7">SUM(B76:B88)</f>
        <v>22571.32</v>
      </c>
      <c r="C89" s="78">
        <f t="shared" si="7"/>
        <v>3935902.9899999998</v>
      </c>
      <c r="D89" s="78">
        <f t="shared" si="7"/>
        <v>4074211.9999999995</v>
      </c>
      <c r="E89" s="78">
        <f t="shared" si="7"/>
        <v>4075070.27</v>
      </c>
      <c r="F89" s="52">
        <f t="shared" si="7"/>
        <v>4062182.9799999995</v>
      </c>
      <c r="G89" s="78">
        <f t="shared" si="7"/>
        <v>22560.009999999667</v>
      </c>
      <c r="H89" s="107">
        <f t="shared" si="7"/>
        <v>16192499.569999997</v>
      </c>
      <c r="I89" s="88">
        <f t="shared" si="7"/>
        <v>4048124.8924999991</v>
      </c>
      <c r="M89" s="52"/>
      <c r="N89" s="52"/>
    </row>
    <row r="90" spans="1:14" ht="10.5" customHeight="1" thickBot="1">
      <c r="A90" s="8"/>
      <c r="B90" s="8"/>
      <c r="C90" s="8"/>
      <c r="D90" s="8"/>
      <c r="E90" s="8"/>
      <c r="F90" s="8"/>
      <c r="G90" s="8"/>
      <c r="H90" s="8"/>
      <c r="I90" s="8"/>
    </row>
    <row r="91" spans="1:14" ht="18.75" customHeight="1" thickBot="1">
      <c r="A91" s="164" t="s">
        <v>32</v>
      </c>
      <c r="B91" s="165"/>
      <c r="C91" s="165"/>
      <c r="D91" s="165"/>
      <c r="E91" s="165"/>
      <c r="F91" s="165"/>
      <c r="G91" s="165"/>
      <c r="H91" s="165"/>
      <c r="I91" s="166"/>
    </row>
    <row r="92" spans="1:14" ht="10.5" customHeight="1" thickBot="1">
      <c r="A92" s="8"/>
      <c r="B92" s="8"/>
      <c r="C92" s="8"/>
      <c r="D92" s="8"/>
      <c r="E92" s="8"/>
      <c r="F92" s="8"/>
      <c r="G92" s="8"/>
      <c r="H92" s="8"/>
      <c r="I92" s="8"/>
    </row>
    <row r="93" spans="1:14" ht="16.5" customHeight="1" thickBot="1">
      <c r="A93" s="68" t="s">
        <v>46</v>
      </c>
      <c r="B93" s="23" t="s">
        <v>61</v>
      </c>
      <c r="C93" s="23" t="s">
        <v>57</v>
      </c>
      <c r="D93" s="23" t="s">
        <v>58</v>
      </c>
      <c r="E93" s="23" t="s">
        <v>59</v>
      </c>
      <c r="F93" s="23" t="s">
        <v>60</v>
      </c>
      <c r="G93" s="23" t="s">
        <v>62</v>
      </c>
      <c r="H93" s="69" t="s">
        <v>3</v>
      </c>
      <c r="I93" s="70" t="s">
        <v>44</v>
      </c>
    </row>
    <row r="94" spans="1:14" ht="17.25" customHeight="1" thickBot="1">
      <c r="A94" s="64" t="s">
        <v>20</v>
      </c>
      <c r="B94" s="65">
        <v>0</v>
      </c>
      <c r="C94" s="114">
        <v>1880464.15</v>
      </c>
      <c r="D94" s="114">
        <v>1917582.43</v>
      </c>
      <c r="E94" s="114">
        <v>1917582.43</v>
      </c>
      <c r="F94" s="114">
        <v>1917582.43</v>
      </c>
      <c r="G94" s="115">
        <v>0</v>
      </c>
      <c r="H94" s="113">
        <f>B94+C94+D94+E94+F94+G94</f>
        <v>7633211.4399999995</v>
      </c>
      <c r="I94" s="19">
        <f>H94/4</f>
        <v>1908302.8599999999</v>
      </c>
    </row>
  </sheetData>
  <mergeCells count="24">
    <mergeCell ref="A91:I91"/>
    <mergeCell ref="B7:I7"/>
    <mergeCell ref="B41:I41"/>
    <mergeCell ref="B74:I74"/>
    <mergeCell ref="H59:H69"/>
    <mergeCell ref="I59:I69"/>
    <mergeCell ref="A72:I72"/>
    <mergeCell ref="A74:A75"/>
    <mergeCell ref="C59:C69"/>
    <mergeCell ref="D59:D69"/>
    <mergeCell ref="E59:E69"/>
    <mergeCell ref="F59:F69"/>
    <mergeCell ref="H25:H35"/>
    <mergeCell ref="I25:I35"/>
    <mergeCell ref="A39:I39"/>
    <mergeCell ref="A41:A42"/>
    <mergeCell ref="G25:G35"/>
    <mergeCell ref="A1:I1"/>
    <mergeCell ref="A5:I5"/>
    <mergeCell ref="A7:A8"/>
    <mergeCell ref="C25:C35"/>
    <mergeCell ref="D25:D35"/>
    <mergeCell ref="E25:E35"/>
    <mergeCell ref="F25:F35"/>
  </mergeCells>
  <printOptions horizontalCentered="1" verticalCentered="1"/>
  <pageMargins left="0.19685039370078741" right="0.19685039370078741" top="0.78740157480314965" bottom="0.19685039370078741" header="0.51181102362204722" footer="0.51181102362204722"/>
  <pageSetup scale="75" orientation="landscape" r:id="rId1"/>
  <headerFooter alignWithMargins="0">
    <oddHeader>&amp;LSECRETARIA DE ESTADO DA SAÚDE
DIRETORIA DE PLANEJAMENTO CONTROLE E AVALIAÇÃO
GERÊNCIA DE CONTROLE E AVALIAÇÃO DO SISTEMA</oddHead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Total-maio á ago</vt:lpstr>
      <vt:lpstr>Mês á Mês-maio á ago-16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Fabre Custodio</dc:creator>
  <cp:lastModifiedBy>remorlc</cp:lastModifiedBy>
  <cp:lastPrinted>2016-10-19T11:32:32Z</cp:lastPrinted>
  <dcterms:created xsi:type="dcterms:W3CDTF">2009-06-22T19:09:32Z</dcterms:created>
  <dcterms:modified xsi:type="dcterms:W3CDTF">2016-10-31T11:39:11Z</dcterms:modified>
</cp:coreProperties>
</file>