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60" windowWidth="15135" windowHeight="9270" tabRatio="744"/>
  </bookViews>
  <sheets>
    <sheet name="Total-jan á abr" sheetId="27" r:id="rId1"/>
    <sheet name="Mês á Mês-jan á abr-16" sheetId="32" r:id="rId2"/>
  </sheets>
  <calcPr calcId="124519"/>
</workbook>
</file>

<file path=xl/calcChain.xml><?xml version="1.0" encoding="utf-8"?>
<calcChain xmlns="http://schemas.openxmlformats.org/spreadsheetml/2006/main">
  <c r="F14" i="27"/>
  <c r="H43" i="32"/>
  <c r="H44"/>
  <c r="H45"/>
  <c r="H46"/>
  <c r="H47"/>
  <c r="H48"/>
  <c r="H49"/>
  <c r="H50"/>
  <c r="H51"/>
  <c r="H52"/>
  <c r="H53"/>
  <c r="H54"/>
  <c r="H55"/>
  <c r="H9"/>
  <c r="H10"/>
  <c r="H11"/>
  <c r="H12"/>
  <c r="H13"/>
  <c r="H14"/>
  <c r="H15"/>
  <c r="H16"/>
  <c r="H17"/>
  <c r="H18"/>
  <c r="H19"/>
  <c r="H20"/>
  <c r="H21"/>
  <c r="C22" l="1"/>
  <c r="D22"/>
  <c r="E22"/>
  <c r="F22"/>
  <c r="F19" i="27"/>
  <c r="G21"/>
  <c r="B21"/>
  <c r="C21"/>
  <c r="D21"/>
  <c r="E21"/>
  <c r="F9"/>
  <c r="F10"/>
  <c r="F11"/>
  <c r="F12"/>
  <c r="F13"/>
  <c r="F15"/>
  <c r="F16"/>
  <c r="F17"/>
  <c r="F18"/>
  <c r="F20"/>
  <c r="F28" l="1"/>
  <c r="F8"/>
  <c r="F21" s="1"/>
  <c r="G89" i="32"/>
  <c r="B89" l="1"/>
  <c r="C89"/>
  <c r="D89"/>
  <c r="E89"/>
  <c r="F89"/>
  <c r="H25" l="1"/>
  <c r="I25" s="1"/>
  <c r="I10"/>
  <c r="I11"/>
  <c r="I12"/>
  <c r="I13"/>
  <c r="I14"/>
  <c r="I15"/>
  <c r="I16"/>
  <c r="I17"/>
  <c r="I18"/>
  <c r="I19"/>
  <c r="I20"/>
  <c r="I21"/>
  <c r="I9" l="1"/>
  <c r="I22" s="1"/>
  <c r="H22"/>
  <c r="I53"/>
  <c r="H94" l="1"/>
  <c r="I94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59"/>
  <c r="I59" s="1"/>
  <c r="I43"/>
  <c r="I44"/>
  <c r="I45"/>
  <c r="I46"/>
  <c r="I47"/>
  <c r="I48"/>
  <c r="I49"/>
  <c r="I50"/>
  <c r="I51"/>
  <c r="I52"/>
  <c r="I54"/>
  <c r="I55"/>
  <c r="I89" l="1"/>
  <c r="H89"/>
  <c r="C70" l="1"/>
  <c r="D70"/>
  <c r="E70"/>
  <c r="F70"/>
  <c r="C36"/>
  <c r="D36"/>
  <c r="E36"/>
  <c r="F36"/>
  <c r="C56"/>
  <c r="D56"/>
  <c r="E56"/>
  <c r="F56"/>
  <c r="H70" l="1"/>
  <c r="I36"/>
  <c r="H56" l="1"/>
  <c r="H36"/>
  <c r="I56"/>
  <c r="I70"/>
  <c r="G30" i="27" l="1"/>
  <c r="G23"/>
  <c r="F32" l="1"/>
</calcChain>
</file>

<file path=xl/sharedStrings.xml><?xml version="1.0" encoding="utf-8"?>
<sst xmlns="http://schemas.openxmlformats.org/spreadsheetml/2006/main" count="165" uniqueCount="66">
  <si>
    <t>PROPOSTA</t>
  </si>
  <si>
    <t>DIFERENÇA Repasse x Vepe</t>
  </si>
  <si>
    <t>PROPOSTA PARA RESSARCIMENTO DE TERAPIA RENAL SUBSTITUTA - TRS</t>
  </si>
  <si>
    <t>Total</t>
  </si>
  <si>
    <t>420200 Balneário Camboriú</t>
  </si>
  <si>
    <t>420240 Blumenau</t>
  </si>
  <si>
    <t>420290 Brusque</t>
  </si>
  <si>
    <t>420420 Chapecó</t>
  </si>
  <si>
    <t>420430 Concórdia</t>
  </si>
  <si>
    <t>420460 Criciúma</t>
  </si>
  <si>
    <t>420820 Itajaí</t>
  </si>
  <si>
    <t>420890 Jaraguá do Sul</t>
  </si>
  <si>
    <t>420910 Joinville</t>
  </si>
  <si>
    <t>420930 Lages</t>
  </si>
  <si>
    <t>421480 Rio do Sul</t>
  </si>
  <si>
    <t>421580 São Bento do Sul</t>
  </si>
  <si>
    <t>TOTAL - PLENOS</t>
  </si>
  <si>
    <t>TOTAL - SES</t>
  </si>
  <si>
    <t>TOTAL GERAL</t>
  </si>
  <si>
    <t>MINISTÉRIO DA SAÚDE REPASSOU AO FUNDO MUNICIPAL</t>
  </si>
  <si>
    <t>SES</t>
  </si>
  <si>
    <t>420140 Araranguá</t>
  </si>
  <si>
    <t>420480 Curitibanos</t>
  </si>
  <si>
    <t>420900 Joaçaba</t>
  </si>
  <si>
    <t>421010 Mafra</t>
  </si>
  <si>
    <t>421660 São José</t>
  </si>
  <si>
    <t>421720 São Miguel do Oeste</t>
  </si>
  <si>
    <t>421820 Timbó</t>
  </si>
  <si>
    <t>421870 Tubarão</t>
  </si>
  <si>
    <t>421930 Videira</t>
  </si>
  <si>
    <t>421950 Xanxerê</t>
  </si>
  <si>
    <t>Municipios Gestão - SES</t>
  </si>
  <si>
    <t>MINISTÉRIO DA SAÚDE REPASSOU AO FUNDO ESTADUAL</t>
  </si>
  <si>
    <t xml:space="preserve">MS-PAGOU  </t>
  </si>
  <si>
    <t xml:space="preserve">VEPE  Aprovado     </t>
  </si>
  <si>
    <t xml:space="preserve">TETO  - FAEC               </t>
  </si>
  <si>
    <t>Munic.do Estabel-PLENO</t>
  </si>
  <si>
    <t>GESTÃO</t>
  </si>
  <si>
    <t xml:space="preserve"> GPSM - MUNICÍPIO</t>
  </si>
  <si>
    <t>420540 Florianópolis-HC</t>
  </si>
  <si>
    <t>420540 Florianópolis-SES</t>
  </si>
  <si>
    <t xml:space="preserve">  </t>
  </si>
  <si>
    <t>TRS -VEPE APROVADO - SIA- PRODUÇÃO</t>
  </si>
  <si>
    <t>MS - TETO DE TRS</t>
  </si>
  <si>
    <t xml:space="preserve">TERAPIA RENAL SUBSTITUTIVA - SC </t>
  </si>
  <si>
    <t>Média</t>
  </si>
  <si>
    <t xml:space="preserve">MS - Pg  </t>
  </si>
  <si>
    <t>Munic.do Estabel - bruto</t>
  </si>
  <si>
    <t>Munic.UPS-PLENO-liquido</t>
  </si>
  <si>
    <t>Saldo anterior</t>
  </si>
  <si>
    <t>Jan</t>
  </si>
  <si>
    <t>Fev</t>
  </si>
  <si>
    <t>Mar</t>
  </si>
  <si>
    <t>Abr</t>
  </si>
  <si>
    <t>Nov</t>
  </si>
  <si>
    <t>Dez</t>
  </si>
  <si>
    <t>saldo/dez</t>
  </si>
  <si>
    <t xml:space="preserve">TOTAL TETO     FAEC               </t>
  </si>
  <si>
    <t>ms pg</t>
  </si>
  <si>
    <t>teto</t>
  </si>
  <si>
    <t>vepe</t>
  </si>
  <si>
    <t>420540 Fpolis-CLINIRIM</t>
  </si>
  <si>
    <t>Vl.saldo/mai16</t>
  </si>
  <si>
    <t xml:space="preserve">Janeiro a Abril/16 </t>
  </si>
  <si>
    <t>TOTAL  - janeiro á  Abril/16</t>
  </si>
  <si>
    <t>TOTAL  - Jan á Abr/16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</si>
</sst>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3" borderId="3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40" fontId="5" fillId="3" borderId="4" xfId="0" applyNumberFormat="1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40" fontId="5" fillId="0" borderId="4" xfId="0" applyNumberFormat="1" applyFont="1" applyBorder="1" applyAlignment="1">
      <alignment vertical="top"/>
    </xf>
    <xf numFmtId="40" fontId="5" fillId="0" borderId="4" xfId="0" applyNumberFormat="1" applyFont="1" applyFill="1" applyBorder="1" applyAlignment="1">
      <alignment vertical="top"/>
    </xf>
    <xf numFmtId="40" fontId="5" fillId="0" borderId="2" xfId="0" applyNumberFormat="1" applyFont="1" applyFill="1" applyBorder="1" applyAlignment="1">
      <alignment vertical="top"/>
    </xf>
    <xf numFmtId="0" fontId="5" fillId="2" borderId="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4" fontId="4" fillId="0" borderId="2" xfId="0" applyNumberFormat="1" applyFont="1" applyBorder="1"/>
    <xf numFmtId="4" fontId="4" fillId="3" borderId="4" xfId="0" applyNumberFormat="1" applyFont="1" applyFill="1" applyBorder="1"/>
    <xf numFmtId="0" fontId="5" fillId="2" borderId="2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40" fontId="5" fillId="3" borderId="13" xfId="0" applyNumberFormat="1" applyFont="1" applyFill="1" applyBorder="1" applyAlignment="1">
      <alignment vertical="top"/>
    </xf>
    <xf numFmtId="0" fontId="5" fillId="0" borderId="29" xfId="0" applyFont="1" applyBorder="1" applyAlignment="1">
      <alignment vertical="top"/>
    </xf>
    <xf numFmtId="40" fontId="5" fillId="3" borderId="2" xfId="0" applyNumberFormat="1" applyFont="1" applyFill="1" applyBorder="1" applyAlignment="1">
      <alignment vertical="top"/>
    </xf>
    <xf numFmtId="0" fontId="5" fillId="3" borderId="25" xfId="0" applyFont="1" applyFill="1" applyBorder="1" applyAlignment="1">
      <alignment vertical="top"/>
    </xf>
    <xf numFmtId="0" fontId="5" fillId="3" borderId="29" xfId="0" applyFont="1" applyFill="1" applyBorder="1" applyAlignment="1">
      <alignment vertical="top"/>
    </xf>
    <xf numFmtId="0" fontId="5" fillId="3" borderId="26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  <xf numFmtId="4" fontId="4" fillId="3" borderId="37" xfId="0" applyNumberFormat="1" applyFont="1" applyFill="1" applyBorder="1"/>
    <xf numFmtId="4" fontId="4" fillId="3" borderId="25" xfId="0" applyNumberFormat="1" applyFont="1" applyFill="1" applyBorder="1"/>
    <xf numFmtId="4" fontId="4" fillId="3" borderId="31" xfId="0" applyNumberFormat="1" applyFont="1" applyFill="1" applyBorder="1"/>
    <xf numFmtId="4" fontId="4" fillId="3" borderId="32" xfId="0" applyNumberFormat="1" applyFont="1" applyFill="1" applyBorder="1"/>
    <xf numFmtId="4" fontId="4" fillId="3" borderId="24" xfId="0" applyNumberFormat="1" applyFont="1" applyFill="1" applyBorder="1"/>
    <xf numFmtId="40" fontId="5" fillId="3" borderId="1" xfId="0" applyNumberFormat="1" applyFont="1" applyFill="1" applyBorder="1" applyAlignment="1">
      <alignment vertical="top"/>
    </xf>
    <xf numFmtId="4" fontId="6" fillId="3" borderId="23" xfId="0" applyNumberFormat="1" applyFont="1" applyFill="1" applyBorder="1" applyAlignment="1">
      <alignment vertical="center"/>
    </xf>
    <xf numFmtId="4" fontId="6" fillId="3" borderId="36" xfId="0" applyNumberFormat="1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vertical="center"/>
    </xf>
    <xf numFmtId="4" fontId="6" fillId="3" borderId="34" xfId="0" applyNumberFormat="1" applyFont="1" applyFill="1" applyBorder="1" applyAlignment="1">
      <alignment vertical="center"/>
    </xf>
    <xf numFmtId="4" fontId="6" fillId="3" borderId="35" xfId="0" applyNumberFormat="1" applyFont="1" applyFill="1" applyBorder="1" applyAlignment="1">
      <alignment vertical="center"/>
    </xf>
    <xf numFmtId="4" fontId="6" fillId="3" borderId="14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horizontal="right"/>
    </xf>
    <xf numFmtId="4" fontId="6" fillId="3" borderId="42" xfId="0" applyNumberFormat="1" applyFont="1" applyFill="1" applyBorder="1" applyAlignment="1"/>
    <xf numFmtId="4" fontId="6" fillId="3" borderId="43" xfId="0" applyNumberFormat="1" applyFont="1" applyFill="1" applyBorder="1" applyAlignment="1"/>
    <xf numFmtId="4" fontId="6" fillId="3" borderId="44" xfId="0" applyNumberFormat="1" applyFont="1" applyFill="1" applyBorder="1" applyAlignment="1"/>
    <xf numFmtId="4" fontId="6" fillId="3" borderId="45" xfId="0" applyNumberFormat="1" applyFont="1" applyFill="1" applyBorder="1" applyAlignment="1"/>
    <xf numFmtId="4" fontId="8" fillId="0" borderId="8" xfId="0" applyNumberFormat="1" applyFont="1" applyBorder="1" applyAlignment="1">
      <alignment horizontal="right" wrapText="1"/>
    </xf>
    <xf numFmtId="4" fontId="6" fillId="0" borderId="8" xfId="0" applyNumberFormat="1" applyFont="1" applyFill="1" applyBorder="1"/>
    <xf numFmtId="4" fontId="4" fillId="0" borderId="4" xfId="0" applyNumberFormat="1" applyFont="1" applyBorder="1" applyAlignment="1"/>
    <xf numFmtId="4" fontId="6" fillId="0" borderId="8" xfId="0" applyNumberFormat="1" applyFont="1" applyBorder="1"/>
    <xf numFmtId="0" fontId="4" fillId="3" borderId="47" xfId="0" applyFont="1" applyFill="1" applyBorder="1" applyAlignment="1">
      <alignment horizontal="center"/>
    </xf>
    <xf numFmtId="4" fontId="6" fillId="2" borderId="48" xfId="0" applyNumberFormat="1" applyFont="1" applyFill="1" applyBorder="1" applyAlignment="1">
      <alignment horizontal="center" vertical="center"/>
    </xf>
    <xf numFmtId="4" fontId="6" fillId="2" borderId="42" xfId="0" applyNumberFormat="1" applyFont="1" applyFill="1" applyBorder="1" applyAlignment="1">
      <alignment horizontal="center" vertical="center"/>
    </xf>
    <xf numFmtId="4" fontId="6" fillId="2" borderId="44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top"/>
    </xf>
    <xf numFmtId="4" fontId="6" fillId="2" borderId="46" xfId="0" applyNumberFormat="1" applyFont="1" applyFill="1" applyBorder="1" applyAlignment="1">
      <alignment horizontal="center" vertical="center"/>
    </xf>
    <xf numFmtId="4" fontId="6" fillId="2" borderId="43" xfId="0" applyNumberFormat="1" applyFont="1" applyFill="1" applyBorder="1" applyAlignment="1">
      <alignment horizontal="center" vertical="center"/>
    </xf>
    <xf numFmtId="4" fontId="6" fillId="2" borderId="45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top"/>
    </xf>
    <xf numFmtId="4" fontId="6" fillId="3" borderId="42" xfId="0" applyNumberFormat="1" applyFont="1" applyFill="1" applyBorder="1" applyAlignment="1">
      <alignment vertical="center"/>
    </xf>
    <xf numFmtId="4" fontId="6" fillId="3" borderId="43" xfId="0" applyNumberFormat="1" applyFont="1" applyFill="1" applyBorder="1" applyAlignment="1">
      <alignment vertical="center"/>
    </xf>
    <xf numFmtId="4" fontId="6" fillId="4" borderId="8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5" fillId="0" borderId="3" xfId="0" applyFont="1" applyFill="1" applyBorder="1" applyAlignment="1">
      <alignment vertical="top"/>
    </xf>
    <xf numFmtId="4" fontId="6" fillId="0" borderId="4" xfId="0" applyNumberFormat="1" applyFont="1" applyFill="1" applyBorder="1"/>
    <xf numFmtId="4" fontId="4" fillId="0" borderId="4" xfId="0" applyNumberFormat="1" applyFont="1" applyBorder="1"/>
    <xf numFmtId="0" fontId="5" fillId="0" borderId="17" xfId="0" applyFont="1" applyBorder="1" applyAlignment="1">
      <alignment vertical="top"/>
    </xf>
    <xf numFmtId="4" fontId="4" fillId="0" borderId="39" xfId="0" applyNumberFormat="1" applyFont="1" applyFill="1" applyBorder="1" applyAlignment="1">
      <alignment horizontal="right"/>
    </xf>
    <xf numFmtId="0" fontId="0" fillId="0" borderId="0" xfId="0" applyBorder="1"/>
    <xf numFmtId="0" fontId="5" fillId="0" borderId="49" xfId="0" applyFont="1" applyBorder="1" applyAlignment="1">
      <alignment vertical="top"/>
    </xf>
    <xf numFmtId="0" fontId="5" fillId="3" borderId="23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34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4" fontId="4" fillId="0" borderId="32" xfId="0" applyNumberFormat="1" applyFont="1" applyFill="1" applyBorder="1"/>
    <xf numFmtId="4" fontId="4" fillId="0" borderId="24" xfId="0" applyNumberFormat="1" applyFont="1" applyFill="1" applyBorder="1"/>
    <xf numFmtId="4" fontId="6" fillId="0" borderId="19" xfId="0" applyNumberFormat="1" applyFont="1" applyBorder="1"/>
    <xf numFmtId="4" fontId="6" fillId="0" borderId="11" xfId="0" applyNumberFormat="1" applyFont="1" applyFill="1" applyBorder="1"/>
    <xf numFmtId="4" fontId="6" fillId="0" borderId="10" xfId="0" applyNumberFormat="1" applyFont="1" applyBorder="1"/>
    <xf numFmtId="4" fontId="9" fillId="0" borderId="8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 wrapText="1"/>
    </xf>
    <xf numFmtId="0" fontId="5" fillId="0" borderId="7" xfId="0" applyFont="1" applyBorder="1" applyAlignment="1">
      <alignment vertical="top"/>
    </xf>
    <xf numFmtId="4" fontId="9" fillId="0" borderId="11" xfId="0" applyNumberFormat="1" applyFont="1" applyBorder="1" applyAlignment="1">
      <alignment horizontal="right" wrapText="1"/>
    </xf>
    <xf numFmtId="4" fontId="4" fillId="0" borderId="50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10" fillId="0" borderId="19" xfId="0" applyNumberFormat="1" applyFont="1" applyFill="1" applyBorder="1" applyAlignment="1">
      <alignment horizontal="right" vertical="center"/>
    </xf>
    <xf numFmtId="4" fontId="10" fillId="0" borderId="8" xfId="0" applyNumberFormat="1" applyFont="1" applyFill="1" applyBorder="1" applyAlignment="1">
      <alignment horizontal="right" vertical="center"/>
    </xf>
    <xf numFmtId="4" fontId="10" fillId="0" borderId="15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horizontal="right" wrapText="1"/>
    </xf>
    <xf numFmtId="0" fontId="5" fillId="2" borderId="12" xfId="0" applyFont="1" applyFill="1" applyBorder="1" applyAlignment="1">
      <alignment horizontal="center" vertical="top"/>
    </xf>
    <xf numFmtId="4" fontId="4" fillId="3" borderId="14" xfId="0" applyNumberFormat="1" applyFont="1" applyFill="1" applyBorder="1"/>
    <xf numFmtId="40" fontId="5" fillId="0" borderId="51" xfId="0" applyNumberFormat="1" applyFont="1" applyBorder="1" applyAlignment="1">
      <alignment vertical="top"/>
    </xf>
    <xf numFmtId="40" fontId="5" fillId="0" borderId="52" xfId="0" applyNumberFormat="1" applyFont="1" applyBorder="1" applyAlignment="1">
      <alignment vertical="top"/>
    </xf>
    <xf numFmtId="40" fontId="5" fillId="0" borderId="53" xfId="0" applyNumberFormat="1" applyFont="1" applyBorder="1" applyAlignment="1">
      <alignment vertical="top"/>
    </xf>
    <xf numFmtId="4" fontId="4" fillId="0" borderId="14" xfId="0" applyNumberFormat="1" applyFont="1" applyBorder="1"/>
    <xf numFmtId="4" fontId="4" fillId="0" borderId="54" xfId="0" applyNumberFormat="1" applyFont="1" applyFill="1" applyBorder="1"/>
    <xf numFmtId="4" fontId="6" fillId="0" borderId="27" xfId="0" applyNumberFormat="1" applyFont="1" applyBorder="1"/>
    <xf numFmtId="4" fontId="4" fillId="0" borderId="14" xfId="0" applyNumberFormat="1" applyFont="1" applyBorder="1" applyAlignment="1">
      <alignment horizontal="right"/>
    </xf>
    <xf numFmtId="4" fontId="4" fillId="3" borderId="54" xfId="0" applyNumberFormat="1" applyFont="1" applyFill="1" applyBorder="1"/>
    <xf numFmtId="4" fontId="6" fillId="0" borderId="8" xfId="0" applyNumberFormat="1" applyFon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8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4" fontId="4" fillId="0" borderId="3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/>
    <xf numFmtId="0" fontId="7" fillId="5" borderId="1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top"/>
    </xf>
    <xf numFmtId="4" fontId="7" fillId="5" borderId="19" xfId="0" applyNumberFormat="1" applyFont="1" applyFill="1" applyBorder="1"/>
    <xf numFmtId="4" fontId="7" fillId="5" borderId="19" xfId="0" applyNumberFormat="1" applyFont="1" applyFill="1" applyBorder="1" applyAlignment="1">
      <alignment horizontal="right"/>
    </xf>
    <xf numFmtId="40" fontId="11" fillId="5" borderId="19" xfId="0" applyNumberFormat="1" applyFont="1" applyFill="1" applyBorder="1" applyAlignment="1">
      <alignment vertical="top"/>
    </xf>
    <xf numFmtId="40" fontId="12" fillId="5" borderId="19" xfId="0" applyNumberFormat="1" applyFont="1" applyFill="1" applyBorder="1" applyAlignment="1">
      <alignment vertical="top"/>
    </xf>
    <xf numFmtId="39" fontId="13" fillId="5" borderId="19" xfId="0" applyNumberFormat="1" applyFont="1" applyFill="1" applyBorder="1"/>
    <xf numFmtId="4" fontId="14" fillId="5" borderId="20" xfId="0" applyNumberFormat="1" applyFont="1" applyFill="1" applyBorder="1"/>
    <xf numFmtId="0" fontId="11" fillId="5" borderId="6" xfId="0" applyFont="1" applyFill="1" applyBorder="1" applyAlignment="1">
      <alignment vertical="top"/>
    </xf>
    <xf numFmtId="4" fontId="7" fillId="5" borderId="8" xfId="0" applyNumberFormat="1" applyFont="1" applyFill="1" applyBorder="1"/>
    <xf numFmtId="4" fontId="7" fillId="5" borderId="8" xfId="0" applyNumberFormat="1" applyFont="1" applyFill="1" applyBorder="1" applyAlignment="1">
      <alignment horizontal="right"/>
    </xf>
    <xf numFmtId="40" fontId="11" fillId="5" borderId="8" xfId="0" applyNumberFormat="1" applyFont="1" applyFill="1" applyBorder="1" applyAlignment="1">
      <alignment vertical="top"/>
    </xf>
    <xf numFmtId="40" fontId="12" fillId="5" borderId="8" xfId="0" applyNumberFormat="1" applyFont="1" applyFill="1" applyBorder="1" applyAlignment="1">
      <alignment vertical="top"/>
    </xf>
    <xf numFmtId="39" fontId="13" fillId="5" borderId="8" xfId="0" applyNumberFormat="1" applyFont="1" applyFill="1" applyBorder="1"/>
    <xf numFmtId="4" fontId="14" fillId="5" borderId="9" xfId="0" applyNumberFormat="1" applyFont="1" applyFill="1" applyBorder="1"/>
    <xf numFmtId="40" fontId="12" fillId="5" borderId="8" xfId="0" applyNumberFormat="1" applyFont="1" applyFill="1" applyBorder="1" applyAlignment="1">
      <alignment horizontal="right" vertical="top"/>
    </xf>
    <xf numFmtId="0" fontId="11" fillId="5" borderId="7" xfId="0" applyFont="1" applyFill="1" applyBorder="1" applyAlignment="1">
      <alignment vertical="top"/>
    </xf>
    <xf numFmtId="4" fontId="7" fillId="5" borderId="11" xfId="0" applyNumberFormat="1" applyFont="1" applyFill="1" applyBorder="1"/>
    <xf numFmtId="4" fontId="7" fillId="5" borderId="11" xfId="0" applyNumberFormat="1" applyFont="1" applyFill="1" applyBorder="1" applyAlignment="1">
      <alignment horizontal="right"/>
    </xf>
    <xf numFmtId="40" fontId="11" fillId="5" borderId="11" xfId="0" applyNumberFormat="1" applyFont="1" applyFill="1" applyBorder="1" applyAlignment="1">
      <alignment vertical="top"/>
    </xf>
    <xf numFmtId="40" fontId="12" fillId="5" borderId="11" xfId="0" applyNumberFormat="1" applyFont="1" applyFill="1" applyBorder="1" applyAlignment="1">
      <alignment vertical="top"/>
    </xf>
    <xf numFmtId="39" fontId="13" fillId="5" borderId="11" xfId="0" applyNumberFormat="1" applyFont="1" applyFill="1" applyBorder="1"/>
    <xf numFmtId="4" fontId="14" fillId="5" borderId="12" xfId="0" applyNumberFormat="1" applyFont="1" applyFill="1" applyBorder="1"/>
    <xf numFmtId="0" fontId="11" fillId="5" borderId="3" xfId="0" applyFont="1" applyFill="1" applyBorder="1" applyAlignment="1">
      <alignment vertical="top"/>
    </xf>
    <xf numFmtId="4" fontId="7" fillId="5" borderId="4" xfId="0" applyNumberFormat="1" applyFont="1" applyFill="1" applyBorder="1"/>
    <xf numFmtId="39" fontId="7" fillId="5" borderId="4" xfId="0" applyNumberFormat="1" applyFont="1" applyFill="1" applyBorder="1"/>
    <xf numFmtId="39" fontId="14" fillId="5" borderId="2" xfId="0" applyNumberFormat="1" applyFont="1" applyFill="1" applyBorder="1" applyAlignment="1"/>
    <xf numFmtId="40" fontId="12" fillId="5" borderId="0" xfId="0" applyNumberFormat="1" applyFont="1" applyFill="1" applyBorder="1" applyAlignment="1">
      <alignment vertical="top"/>
    </xf>
    <xf numFmtId="0" fontId="13" fillId="5" borderId="0" xfId="0" applyFont="1" applyFill="1"/>
    <xf numFmtId="0" fontId="7" fillId="5" borderId="3" xfId="0" applyFont="1" applyFill="1" applyBorder="1" applyAlignment="1">
      <alignment horizontal="left"/>
    </xf>
    <xf numFmtId="0" fontId="7" fillId="5" borderId="3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39" fontId="7" fillId="5" borderId="2" xfId="0" applyNumberFormat="1" applyFont="1" applyFill="1" applyBorder="1" applyAlignment="1"/>
    <xf numFmtId="0" fontId="11" fillId="5" borderId="0" xfId="0" applyFont="1" applyFill="1" applyAlignment="1">
      <alignment horizontal="center"/>
    </xf>
    <xf numFmtId="4" fontId="7" fillId="5" borderId="3" xfId="0" applyNumberFormat="1" applyFont="1" applyFill="1" applyBorder="1" applyAlignment="1">
      <alignment horizontal="center" vertical="center"/>
    </xf>
    <xf numFmtId="40" fontId="11" fillId="5" borderId="4" xfId="0" applyNumberFormat="1" applyFont="1" applyFill="1" applyBorder="1" applyAlignment="1">
      <alignment horizontal="right" vertical="center"/>
    </xf>
    <xf numFmtId="4" fontId="7" fillId="5" borderId="4" xfId="0" applyNumberFormat="1" applyFont="1" applyFill="1" applyBorder="1" applyAlignment="1">
      <alignment horizontal="right" vertical="center"/>
    </xf>
    <xf numFmtId="4" fontId="12" fillId="5" borderId="4" xfId="0" applyNumberFormat="1" applyFont="1" applyFill="1" applyBorder="1" applyAlignment="1">
      <alignment horizontal="right" vertical="center"/>
    </xf>
    <xf numFmtId="4" fontId="13" fillId="5" borderId="4" xfId="0" applyNumberFormat="1" applyFont="1" applyFill="1" applyBorder="1" applyAlignment="1">
      <alignment horizontal="right" vertical="center"/>
    </xf>
    <xf numFmtId="4" fontId="14" fillId="5" borderId="2" xfId="0" applyNumberFormat="1" applyFont="1" applyFill="1" applyBorder="1" applyAlignment="1">
      <alignment horizontal="right" vertical="center"/>
    </xf>
    <xf numFmtId="4" fontId="11" fillId="5" borderId="0" xfId="0" applyNumberFormat="1" applyFont="1" applyFill="1" applyAlignment="1">
      <alignment horizontal="center"/>
    </xf>
    <xf numFmtId="0" fontId="7" fillId="5" borderId="0" xfId="0" applyFont="1" applyFill="1" applyBorder="1" applyAlignment="1">
      <alignment horizontal="left"/>
    </xf>
    <xf numFmtId="0" fontId="7" fillId="5" borderId="21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/>
    </xf>
    <xf numFmtId="39" fontId="7" fillId="5" borderId="22" xfId="0" applyNumberFormat="1" applyFont="1" applyFill="1" applyBorder="1" applyAlignment="1">
      <alignment horizontal="right"/>
    </xf>
    <xf numFmtId="39" fontId="7" fillId="5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tabSelected="1" workbookViewId="0">
      <selection activeCell="I8" sqref="I8"/>
    </sheetView>
  </sheetViews>
  <sheetFormatPr defaultRowHeight="12.75"/>
  <cols>
    <col min="1" max="1" width="23.42578125" customWidth="1"/>
    <col min="2" max="2" width="14.42578125" customWidth="1"/>
    <col min="3" max="4" width="13.85546875" bestFit="1" customWidth="1"/>
    <col min="5" max="5" width="10.140625" bestFit="1" customWidth="1"/>
    <col min="6" max="6" width="12" bestFit="1" customWidth="1"/>
    <col min="7" max="7" width="15.42578125" bestFit="1" customWidth="1"/>
  </cols>
  <sheetData>
    <row r="2" spans="1:7" ht="20.25">
      <c r="A2" s="102" t="s">
        <v>2</v>
      </c>
      <c r="B2" s="102"/>
      <c r="C2" s="102"/>
      <c r="D2" s="102"/>
      <c r="E2" s="102"/>
      <c r="F2" s="102"/>
      <c r="G2" s="102"/>
    </row>
    <row r="3" spans="1:7" ht="15.75">
      <c r="A3" s="103" t="s">
        <v>63</v>
      </c>
      <c r="B3" s="103"/>
      <c r="C3" s="103"/>
      <c r="D3" s="103"/>
      <c r="E3" s="103"/>
      <c r="F3" s="103"/>
      <c r="G3" s="103"/>
    </row>
    <row r="5" spans="1:7" ht="16.5" thickBot="1">
      <c r="A5" s="1"/>
      <c r="B5" s="2"/>
      <c r="C5" s="2"/>
      <c r="D5" s="2"/>
      <c r="E5" s="2"/>
      <c r="F5" s="2"/>
      <c r="G5" s="2"/>
    </row>
    <row r="6" spans="1:7" ht="22.5" customHeight="1">
      <c r="A6" s="137" t="s">
        <v>38</v>
      </c>
      <c r="B6" s="138" t="s">
        <v>64</v>
      </c>
      <c r="C6" s="138"/>
      <c r="D6" s="138"/>
      <c r="E6" s="138"/>
      <c r="F6" s="138"/>
      <c r="G6" s="139"/>
    </row>
    <row r="7" spans="1:7" ht="46.15" customHeight="1" thickBot="1">
      <c r="A7" s="140"/>
      <c r="B7" s="141" t="s">
        <v>57</v>
      </c>
      <c r="C7" s="141" t="s">
        <v>46</v>
      </c>
      <c r="D7" s="141" t="s">
        <v>34</v>
      </c>
      <c r="E7" s="141" t="s">
        <v>49</v>
      </c>
      <c r="F7" s="141" t="s">
        <v>1</v>
      </c>
      <c r="G7" s="142" t="s">
        <v>0</v>
      </c>
    </row>
    <row r="8" spans="1:7">
      <c r="A8" s="143" t="s">
        <v>4</v>
      </c>
      <c r="B8" s="144">
        <v>901010.22</v>
      </c>
      <c r="C8" s="145">
        <v>901010.24</v>
      </c>
      <c r="D8" s="146">
        <v>1075855.29</v>
      </c>
      <c r="E8" s="147"/>
      <c r="F8" s="148">
        <f>((C8+E8)-D8)</f>
        <v>-174845.05000000005</v>
      </c>
      <c r="G8" s="149">
        <v>174845.05</v>
      </c>
    </row>
    <row r="9" spans="1:7">
      <c r="A9" s="150" t="s">
        <v>5</v>
      </c>
      <c r="B9" s="151">
        <v>1287760.76</v>
      </c>
      <c r="C9" s="152">
        <v>1287760.76</v>
      </c>
      <c r="D9" s="153">
        <v>1315295.3500000001</v>
      </c>
      <c r="E9" s="154"/>
      <c r="F9" s="155">
        <f t="shared" ref="F9:F20" si="0">((C9+E9)-D9)</f>
        <v>-27534.590000000084</v>
      </c>
      <c r="G9" s="156">
        <v>27534.59</v>
      </c>
    </row>
    <row r="10" spans="1:7">
      <c r="A10" s="150" t="s">
        <v>6</v>
      </c>
      <c r="B10" s="151">
        <v>652679.34</v>
      </c>
      <c r="C10" s="152">
        <v>650445.01</v>
      </c>
      <c r="D10" s="153">
        <v>669274.63</v>
      </c>
      <c r="E10" s="154"/>
      <c r="F10" s="155">
        <f t="shared" si="0"/>
        <v>-18829.619999999995</v>
      </c>
      <c r="G10" s="156">
        <v>18829.62</v>
      </c>
    </row>
    <row r="11" spans="1:7">
      <c r="A11" s="150" t="s">
        <v>7</v>
      </c>
      <c r="B11" s="151">
        <v>1601796.4533333331</v>
      </c>
      <c r="C11" s="152">
        <v>1561198.9100000001</v>
      </c>
      <c r="D11" s="153">
        <v>1564681.1</v>
      </c>
      <c r="E11" s="154"/>
      <c r="F11" s="155">
        <f t="shared" si="0"/>
        <v>-3482.1899999999441</v>
      </c>
      <c r="G11" s="156">
        <v>3482.19</v>
      </c>
    </row>
    <row r="12" spans="1:7">
      <c r="A12" s="150" t="s">
        <v>8</v>
      </c>
      <c r="B12" s="151">
        <v>394780.91333333333</v>
      </c>
      <c r="C12" s="152">
        <v>386160.44</v>
      </c>
      <c r="D12" s="153">
        <v>389057.03</v>
      </c>
      <c r="E12" s="154"/>
      <c r="F12" s="155">
        <f t="shared" si="0"/>
        <v>-2896.5900000000256</v>
      </c>
      <c r="G12" s="156">
        <v>2896.59</v>
      </c>
    </row>
    <row r="13" spans="1:7">
      <c r="A13" s="150" t="s">
        <v>9</v>
      </c>
      <c r="B13" s="151">
        <v>1586012.7933333335</v>
      </c>
      <c r="C13" s="152">
        <v>1586012.8</v>
      </c>
      <c r="D13" s="153">
        <v>1719796.4899999998</v>
      </c>
      <c r="E13" s="154"/>
      <c r="F13" s="155">
        <f t="shared" si="0"/>
        <v>-133783.68999999971</v>
      </c>
      <c r="G13" s="156">
        <v>133783.69</v>
      </c>
    </row>
    <row r="14" spans="1:7">
      <c r="A14" s="150" t="s">
        <v>61</v>
      </c>
      <c r="B14" s="151">
        <v>1411479.4133333336</v>
      </c>
      <c r="C14" s="152">
        <v>1207162.5900000001</v>
      </c>
      <c r="D14" s="153">
        <v>1207162.5900000005</v>
      </c>
      <c r="E14" s="154">
        <v>10286.370000000001</v>
      </c>
      <c r="F14" s="155">
        <f t="shared" si="0"/>
        <v>10286.369999999646</v>
      </c>
      <c r="G14" s="156">
        <v>0</v>
      </c>
    </row>
    <row r="15" spans="1:7">
      <c r="A15" s="150" t="s">
        <v>10</v>
      </c>
      <c r="B15" s="151">
        <v>1207378.94</v>
      </c>
      <c r="C15" s="152">
        <v>1207378.96</v>
      </c>
      <c r="D15" s="153">
        <v>1377850.12</v>
      </c>
      <c r="E15" s="154"/>
      <c r="F15" s="155">
        <f t="shared" si="0"/>
        <v>-170471.16000000015</v>
      </c>
      <c r="G15" s="156">
        <v>170471.16</v>
      </c>
    </row>
    <row r="16" spans="1:7">
      <c r="A16" s="150" t="s">
        <v>11</v>
      </c>
      <c r="B16" s="151">
        <v>641397.6133333334</v>
      </c>
      <c r="C16" s="152">
        <v>641397.6</v>
      </c>
      <c r="D16" s="153">
        <v>754862.56</v>
      </c>
      <c r="E16" s="154"/>
      <c r="F16" s="155">
        <f t="shared" si="0"/>
        <v>-113464.96000000008</v>
      </c>
      <c r="G16" s="156">
        <v>113464.96000000001</v>
      </c>
    </row>
    <row r="17" spans="1:7">
      <c r="A17" s="150" t="s">
        <v>12</v>
      </c>
      <c r="B17" s="151">
        <v>3557655.5733333332</v>
      </c>
      <c r="C17" s="152">
        <v>3557655.56</v>
      </c>
      <c r="D17" s="153">
        <v>3741321.1500000004</v>
      </c>
      <c r="E17" s="154"/>
      <c r="F17" s="155">
        <f t="shared" si="0"/>
        <v>-183665.59000000032</v>
      </c>
      <c r="G17" s="156">
        <v>183665.59</v>
      </c>
    </row>
    <row r="18" spans="1:7">
      <c r="A18" s="150" t="s">
        <v>13</v>
      </c>
      <c r="B18" s="151">
        <v>960510.16666666663</v>
      </c>
      <c r="C18" s="152">
        <v>956647.14999999991</v>
      </c>
      <c r="D18" s="153">
        <v>989186.47</v>
      </c>
      <c r="E18" s="154"/>
      <c r="F18" s="155">
        <f t="shared" si="0"/>
        <v>-32539.320000000065</v>
      </c>
      <c r="G18" s="156">
        <v>32539.32</v>
      </c>
    </row>
    <row r="19" spans="1:7">
      <c r="A19" s="150" t="s">
        <v>14</v>
      </c>
      <c r="B19" s="151">
        <v>1121772.5933333333</v>
      </c>
      <c r="C19" s="152">
        <v>1114062.75</v>
      </c>
      <c r="D19" s="153">
        <v>1121272.3</v>
      </c>
      <c r="E19" s="157"/>
      <c r="F19" s="155">
        <f t="shared" si="0"/>
        <v>-7209.5500000000466</v>
      </c>
      <c r="G19" s="156">
        <v>7209.55</v>
      </c>
    </row>
    <row r="20" spans="1:7" ht="13.5" thickBot="1">
      <c r="A20" s="158" t="s">
        <v>15</v>
      </c>
      <c r="B20" s="159">
        <v>788912.58</v>
      </c>
      <c r="C20" s="160">
        <v>787930.47000000009</v>
      </c>
      <c r="D20" s="161">
        <v>812871.99</v>
      </c>
      <c r="E20" s="162"/>
      <c r="F20" s="163">
        <f t="shared" si="0"/>
        <v>-24941.519999999902</v>
      </c>
      <c r="G20" s="164">
        <v>24941.52</v>
      </c>
    </row>
    <row r="21" spans="1:7" ht="13.5" thickBot="1">
      <c r="A21" s="165" t="s">
        <v>3</v>
      </c>
      <c r="B21" s="166">
        <f t="shared" ref="B21:G21" si="1">SUM(B8:B20)</f>
        <v>16113147.359999999</v>
      </c>
      <c r="C21" s="166">
        <f t="shared" si="1"/>
        <v>15844823.240000002</v>
      </c>
      <c r="D21" s="166">
        <f t="shared" si="1"/>
        <v>16738487.070000004</v>
      </c>
      <c r="E21" s="166">
        <f t="shared" si="1"/>
        <v>10286.370000000001</v>
      </c>
      <c r="F21" s="167">
        <f t="shared" si="1"/>
        <v>-883377.46000000078</v>
      </c>
      <c r="G21" s="168">
        <f t="shared" si="1"/>
        <v>893663.83</v>
      </c>
    </row>
    <row r="22" spans="1:7" ht="13.5" thickBot="1">
      <c r="A22" s="136"/>
      <c r="B22" s="169"/>
      <c r="C22" s="170"/>
      <c r="D22" s="170"/>
      <c r="E22" s="170"/>
      <c r="F22" s="170"/>
      <c r="G22" s="170"/>
    </row>
    <row r="23" spans="1:7" ht="13.5" thickBot="1">
      <c r="A23" s="170"/>
      <c r="B23" s="170"/>
      <c r="C23" s="170"/>
      <c r="D23" s="171" t="s">
        <v>16</v>
      </c>
      <c r="E23" s="172"/>
      <c r="F23" s="173"/>
      <c r="G23" s="174">
        <f>G21</f>
        <v>893663.83</v>
      </c>
    </row>
    <row r="24" spans="1:7">
      <c r="A24" s="170"/>
      <c r="B24" s="170" t="s">
        <v>41</v>
      </c>
      <c r="C24" s="170"/>
      <c r="D24" s="170"/>
      <c r="E24" s="170"/>
      <c r="F24" s="170"/>
      <c r="G24" s="170"/>
    </row>
    <row r="25" spans="1:7" ht="11.25" customHeight="1" thickBot="1">
      <c r="A25" s="175"/>
      <c r="B25" s="175"/>
      <c r="C25" s="175"/>
      <c r="D25" s="175"/>
      <c r="E25" s="175"/>
      <c r="F25" s="175"/>
      <c r="G25" s="175"/>
    </row>
    <row r="26" spans="1:7">
      <c r="A26" s="137" t="s">
        <v>37</v>
      </c>
      <c r="B26" s="138" t="s">
        <v>65</v>
      </c>
      <c r="C26" s="138"/>
      <c r="D26" s="138"/>
      <c r="E26" s="138"/>
      <c r="F26" s="138"/>
      <c r="G26" s="139"/>
    </row>
    <row r="27" spans="1:7" ht="36.75" thickBot="1">
      <c r="A27" s="140"/>
      <c r="B27" s="141" t="s">
        <v>35</v>
      </c>
      <c r="C27" s="141" t="s">
        <v>33</v>
      </c>
      <c r="D27" s="141" t="s">
        <v>34</v>
      </c>
      <c r="E27" s="141" t="s">
        <v>49</v>
      </c>
      <c r="F27" s="141" t="s">
        <v>1</v>
      </c>
      <c r="G27" s="142" t="s">
        <v>0</v>
      </c>
    </row>
    <row r="28" spans="1:7" ht="13.5" thickBot="1">
      <c r="A28" s="176" t="s">
        <v>20</v>
      </c>
      <c r="B28" s="177">
        <v>7521856.6066666674</v>
      </c>
      <c r="C28" s="178">
        <v>7522056.5999999996</v>
      </c>
      <c r="D28" s="177">
        <v>7744740.7799999993</v>
      </c>
      <c r="E28" s="179"/>
      <c r="F28" s="180">
        <f>((C28+E28)-D28)</f>
        <v>-222684.1799999997</v>
      </c>
      <c r="G28" s="181">
        <v>222684.18</v>
      </c>
    </row>
    <row r="29" spans="1:7" ht="13.5" thickBot="1">
      <c r="A29" s="175"/>
      <c r="B29" s="175"/>
      <c r="C29" s="182"/>
      <c r="D29" s="175"/>
      <c r="E29" s="175"/>
      <c r="F29" s="175"/>
      <c r="G29" s="175"/>
    </row>
    <row r="30" spans="1:7" ht="13.5" thickBot="1">
      <c r="A30" s="170"/>
      <c r="B30" s="170"/>
      <c r="C30" s="170"/>
      <c r="D30" s="171" t="s">
        <v>17</v>
      </c>
      <c r="E30" s="172"/>
      <c r="F30" s="173"/>
      <c r="G30" s="174">
        <f>G28</f>
        <v>222684.18</v>
      </c>
    </row>
    <row r="31" spans="1:7" ht="13.5" thickBot="1">
      <c r="A31" s="170"/>
      <c r="B31" s="170"/>
      <c r="C31" s="170"/>
      <c r="D31" s="170"/>
      <c r="E31" s="170"/>
      <c r="F31" s="183"/>
      <c r="G31" s="183"/>
    </row>
    <row r="32" spans="1:7" ht="13.5" thickBot="1">
      <c r="A32" s="170"/>
      <c r="B32" s="170"/>
      <c r="C32" s="184" t="s">
        <v>18</v>
      </c>
      <c r="D32" s="185"/>
      <c r="E32" s="185"/>
      <c r="F32" s="186">
        <f>G23+G30</f>
        <v>1116348.01</v>
      </c>
      <c r="G32" s="187"/>
    </row>
  </sheetData>
  <mergeCells count="10">
    <mergeCell ref="C32:E32"/>
    <mergeCell ref="F32:G32"/>
    <mergeCell ref="D30:F30"/>
    <mergeCell ref="A2:G2"/>
    <mergeCell ref="A3:G3"/>
    <mergeCell ref="A6:A7"/>
    <mergeCell ref="B6:G6"/>
    <mergeCell ref="D23:F23"/>
    <mergeCell ref="A26:A27"/>
    <mergeCell ref="B26:G26"/>
  </mergeCells>
  <printOptions horizontalCentered="1"/>
  <pageMargins left="0.19685039370078741" right="0.19685039370078741" top="1.3779527559055118" bottom="0.39370078740157483" header="0.51181102362204722" footer="0.51181102362204722"/>
  <pageSetup orientation="portrait" r:id="rId1"/>
  <headerFooter alignWithMargins="0">
    <oddHeader>&amp;LSECRETARIA DE ESTADO DA SAÚDE
DIRETORIA DE PLANEJAMENTO CONTROLE E AVALIAÇÃO
GERÊNCIA DE CONTROLE E AVALIAÇÃO DO SISTEMA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94"/>
  <sheetViews>
    <sheetView showWhiteSpace="0" topLeftCell="B52" workbookViewId="0">
      <selection activeCell="P91" sqref="P91"/>
    </sheetView>
  </sheetViews>
  <sheetFormatPr defaultRowHeight="12.75"/>
  <cols>
    <col min="1" max="1" width="25.85546875" bestFit="1" customWidth="1"/>
    <col min="2" max="2" width="10.7109375" bestFit="1" customWidth="1"/>
    <col min="3" max="4" width="11.7109375" bestFit="1" customWidth="1"/>
    <col min="5" max="5" width="12.140625" bestFit="1" customWidth="1"/>
    <col min="6" max="6" width="11.7109375" bestFit="1" customWidth="1"/>
    <col min="7" max="7" width="14.42578125" bestFit="1" customWidth="1"/>
    <col min="8" max="9" width="12.7109375" customWidth="1"/>
    <col min="10" max="14" width="10.140625" hidden="1" customWidth="1"/>
  </cols>
  <sheetData>
    <row r="1" spans="1:9" ht="18" customHeight="1">
      <c r="A1" s="104" t="s">
        <v>44</v>
      </c>
      <c r="B1" s="104"/>
      <c r="C1" s="104"/>
      <c r="D1" s="104"/>
      <c r="E1" s="104"/>
      <c r="F1" s="104"/>
      <c r="G1" s="104"/>
      <c r="H1" s="104"/>
      <c r="I1" s="104"/>
    </row>
    <row r="2" spans="1:9" ht="18" customHeight="1">
      <c r="A2" s="74"/>
      <c r="B2" s="74"/>
      <c r="C2" s="74"/>
      <c r="D2" s="74"/>
      <c r="E2" s="74"/>
      <c r="F2" s="74"/>
      <c r="G2" s="74"/>
      <c r="H2" s="74"/>
      <c r="I2" s="74"/>
    </row>
    <row r="3" spans="1:9" ht="18" customHeight="1">
      <c r="A3" s="74"/>
      <c r="B3" s="74"/>
      <c r="C3" s="74"/>
      <c r="D3" s="74"/>
      <c r="E3" s="74"/>
      <c r="F3" s="74"/>
      <c r="G3" s="74"/>
      <c r="H3" s="74"/>
      <c r="I3" s="74"/>
    </row>
    <row r="4" spans="1:9" ht="6.75" customHeight="1" thickBot="1"/>
    <row r="5" spans="1:9" ht="16.5" customHeight="1" thickBot="1">
      <c r="A5" s="105" t="s">
        <v>43</v>
      </c>
      <c r="B5" s="106"/>
      <c r="C5" s="106"/>
      <c r="D5" s="106"/>
      <c r="E5" s="106"/>
      <c r="F5" s="106"/>
      <c r="G5" s="106"/>
      <c r="H5" s="106"/>
      <c r="I5" s="107"/>
    </row>
    <row r="6" spans="1:9" ht="8.25" customHeight="1" thickBot="1"/>
    <row r="7" spans="1:9" ht="15.75" customHeight="1">
      <c r="A7" s="108" t="s">
        <v>36</v>
      </c>
      <c r="B7" s="115">
        <v>2016</v>
      </c>
      <c r="C7" s="116"/>
      <c r="D7" s="116"/>
      <c r="E7" s="116"/>
      <c r="F7" s="116"/>
      <c r="G7" s="116"/>
      <c r="H7" s="116"/>
      <c r="I7" s="117"/>
    </row>
    <row r="8" spans="1:9" ht="13.5" thickBot="1">
      <c r="A8" s="109"/>
      <c r="B8" s="17"/>
      <c r="C8" s="17" t="s">
        <v>50</v>
      </c>
      <c r="D8" s="17" t="s">
        <v>51</v>
      </c>
      <c r="E8" s="17" t="s">
        <v>52</v>
      </c>
      <c r="F8" s="17" t="s">
        <v>53</v>
      </c>
      <c r="G8" s="17"/>
      <c r="H8" s="13" t="s">
        <v>3</v>
      </c>
      <c r="I8" s="90" t="s">
        <v>45</v>
      </c>
    </row>
    <row r="9" spans="1:9">
      <c r="A9" s="28" t="s">
        <v>4</v>
      </c>
      <c r="B9" s="36"/>
      <c r="C9" s="86">
        <v>225252.55499999999</v>
      </c>
      <c r="D9" s="86">
        <v>225252.55499999999</v>
      </c>
      <c r="E9" s="86">
        <v>225252.55499999999</v>
      </c>
      <c r="F9" s="86">
        <v>225252.55499999999</v>
      </c>
      <c r="G9" s="39"/>
      <c r="H9" s="30">
        <f t="shared" ref="H9:H21" si="0">SUM(C9:G9)</f>
        <v>901010.22</v>
      </c>
      <c r="I9" s="33">
        <f>H9/4</f>
        <v>225252.55499999999</v>
      </c>
    </row>
    <row r="10" spans="1:9">
      <c r="A10" s="27" t="s">
        <v>5</v>
      </c>
      <c r="B10" s="37"/>
      <c r="C10" s="87">
        <v>321940.19</v>
      </c>
      <c r="D10" s="87">
        <v>321940.19</v>
      </c>
      <c r="E10" s="87">
        <v>321940.19</v>
      </c>
      <c r="F10" s="87">
        <v>321940.19</v>
      </c>
      <c r="G10" s="40"/>
      <c r="H10" s="31">
        <f t="shared" si="0"/>
        <v>1287760.76</v>
      </c>
      <c r="I10" s="34">
        <f t="shared" ref="I10:I21" si="1">H10/4</f>
        <v>321940.19</v>
      </c>
    </row>
    <row r="11" spans="1:9">
      <c r="A11" s="27" t="s">
        <v>6</v>
      </c>
      <c r="B11" s="37"/>
      <c r="C11" s="87">
        <v>163169.83499999999</v>
      </c>
      <c r="D11" s="87">
        <v>163169.83499999999</v>
      </c>
      <c r="E11" s="87">
        <v>163169.83499999999</v>
      </c>
      <c r="F11" s="87">
        <v>163169.83499999999</v>
      </c>
      <c r="G11" s="40"/>
      <c r="H11" s="31">
        <f t="shared" si="0"/>
        <v>652679.34</v>
      </c>
      <c r="I11" s="34">
        <f t="shared" si="1"/>
        <v>163169.83499999999</v>
      </c>
    </row>
    <row r="12" spans="1:9">
      <c r="A12" s="27" t="s">
        <v>7</v>
      </c>
      <c r="B12" s="37"/>
      <c r="C12" s="87">
        <v>400449.11333333328</v>
      </c>
      <c r="D12" s="87">
        <v>400449.11333333328</v>
      </c>
      <c r="E12" s="87">
        <v>400449.11333333328</v>
      </c>
      <c r="F12" s="87">
        <v>400449.11333333328</v>
      </c>
      <c r="G12" s="40"/>
      <c r="H12" s="31">
        <f t="shared" si="0"/>
        <v>1601796.4533333331</v>
      </c>
      <c r="I12" s="34">
        <f t="shared" si="1"/>
        <v>400449.11333333328</v>
      </c>
    </row>
    <row r="13" spans="1:9">
      <c r="A13" s="27" t="s">
        <v>8</v>
      </c>
      <c r="B13" s="37"/>
      <c r="C13" s="87">
        <v>98695.228333333333</v>
      </c>
      <c r="D13" s="87">
        <v>98695.228333333333</v>
      </c>
      <c r="E13" s="87">
        <v>98695.228333333333</v>
      </c>
      <c r="F13" s="87">
        <v>98695.228333333333</v>
      </c>
      <c r="G13" s="40"/>
      <c r="H13" s="31">
        <f t="shared" si="0"/>
        <v>394780.91333333333</v>
      </c>
      <c r="I13" s="34">
        <f t="shared" si="1"/>
        <v>98695.228333333333</v>
      </c>
    </row>
    <row r="14" spans="1:9">
      <c r="A14" s="27" t="s">
        <v>9</v>
      </c>
      <c r="B14" s="37"/>
      <c r="C14" s="87">
        <v>396503.19833333336</v>
      </c>
      <c r="D14" s="87">
        <v>396503.19833333336</v>
      </c>
      <c r="E14" s="87">
        <v>396503.19833333336</v>
      </c>
      <c r="F14" s="87">
        <v>396503.19833333336</v>
      </c>
      <c r="G14" s="40"/>
      <c r="H14" s="31">
        <f t="shared" si="0"/>
        <v>1586012.7933333335</v>
      </c>
      <c r="I14" s="34">
        <f t="shared" si="1"/>
        <v>396503.19833333336</v>
      </c>
    </row>
    <row r="15" spans="1:9">
      <c r="A15" s="27" t="s">
        <v>39</v>
      </c>
      <c r="B15" s="37"/>
      <c r="C15" s="87">
        <v>352869.85333333339</v>
      </c>
      <c r="D15" s="87">
        <v>352869.85333333339</v>
      </c>
      <c r="E15" s="87">
        <v>352869.85333333339</v>
      </c>
      <c r="F15" s="87">
        <v>352869.85333333339</v>
      </c>
      <c r="G15" s="40"/>
      <c r="H15" s="31">
        <f t="shared" si="0"/>
        <v>1411479.4133333336</v>
      </c>
      <c r="I15" s="34">
        <f t="shared" si="1"/>
        <v>352869.85333333339</v>
      </c>
    </row>
    <row r="16" spans="1:9">
      <c r="A16" s="27" t="s">
        <v>10</v>
      </c>
      <c r="B16" s="37"/>
      <c r="C16" s="87">
        <v>301844.73499999999</v>
      </c>
      <c r="D16" s="87">
        <v>301844.73499999999</v>
      </c>
      <c r="E16" s="87">
        <v>301844.73499999999</v>
      </c>
      <c r="F16" s="87">
        <v>301844.73499999999</v>
      </c>
      <c r="G16" s="40"/>
      <c r="H16" s="31">
        <f t="shared" si="0"/>
        <v>1207378.94</v>
      </c>
      <c r="I16" s="34">
        <f t="shared" si="1"/>
        <v>301844.73499999999</v>
      </c>
    </row>
    <row r="17" spans="1:9">
      <c r="A17" s="27" t="s">
        <v>11</v>
      </c>
      <c r="B17" s="37"/>
      <c r="C17" s="87">
        <v>160349.40333333335</v>
      </c>
      <c r="D17" s="87">
        <v>160349.40333333335</v>
      </c>
      <c r="E17" s="87">
        <v>160349.40333333335</v>
      </c>
      <c r="F17" s="87">
        <v>160349.40333333335</v>
      </c>
      <c r="G17" s="40"/>
      <c r="H17" s="31">
        <f t="shared" si="0"/>
        <v>641397.6133333334</v>
      </c>
      <c r="I17" s="34">
        <f t="shared" si="1"/>
        <v>160349.40333333335</v>
      </c>
    </row>
    <row r="18" spans="1:9">
      <c r="A18" s="27" t="s">
        <v>12</v>
      </c>
      <c r="B18" s="37"/>
      <c r="C18" s="87">
        <v>889413.89333333331</v>
      </c>
      <c r="D18" s="87">
        <v>889413.89333333331</v>
      </c>
      <c r="E18" s="87">
        <v>889413.89333333331</v>
      </c>
      <c r="F18" s="87">
        <v>889413.89333333331</v>
      </c>
      <c r="G18" s="40"/>
      <c r="H18" s="31">
        <f t="shared" si="0"/>
        <v>3557655.5733333332</v>
      </c>
      <c r="I18" s="34">
        <f t="shared" si="1"/>
        <v>889413.89333333331</v>
      </c>
    </row>
    <row r="19" spans="1:9">
      <c r="A19" s="27" t="s">
        <v>13</v>
      </c>
      <c r="B19" s="37"/>
      <c r="C19" s="87">
        <v>240127.54166666666</v>
      </c>
      <c r="D19" s="87">
        <v>240127.54166666666</v>
      </c>
      <c r="E19" s="87">
        <v>240127.54166666666</v>
      </c>
      <c r="F19" s="87">
        <v>240127.54166666666</v>
      </c>
      <c r="G19" s="40"/>
      <c r="H19" s="31">
        <f t="shared" si="0"/>
        <v>960510.16666666663</v>
      </c>
      <c r="I19" s="34">
        <f t="shared" si="1"/>
        <v>240127.54166666666</v>
      </c>
    </row>
    <row r="20" spans="1:9">
      <c r="A20" s="27" t="s">
        <v>14</v>
      </c>
      <c r="B20" s="37"/>
      <c r="C20" s="87">
        <v>280443.14833333332</v>
      </c>
      <c r="D20" s="87">
        <v>280443.14833333332</v>
      </c>
      <c r="E20" s="87">
        <v>280443.14833333332</v>
      </c>
      <c r="F20" s="87">
        <v>280443.14833333332</v>
      </c>
      <c r="G20" s="40"/>
      <c r="H20" s="31">
        <f t="shared" si="0"/>
        <v>1121772.5933333333</v>
      </c>
      <c r="I20" s="34">
        <f t="shared" si="1"/>
        <v>280443.14833333332</v>
      </c>
    </row>
    <row r="21" spans="1:9" ht="13.5" thickBot="1">
      <c r="A21" s="29" t="s">
        <v>15</v>
      </c>
      <c r="B21" s="38"/>
      <c r="C21" s="88">
        <v>197228.14499999999</v>
      </c>
      <c r="D21" s="88">
        <v>197228.14499999999</v>
      </c>
      <c r="E21" s="88">
        <v>197228.14499999999</v>
      </c>
      <c r="F21" s="88">
        <v>197228.14499999999</v>
      </c>
      <c r="G21" s="41"/>
      <c r="H21" s="32">
        <f t="shared" si="0"/>
        <v>788912.58</v>
      </c>
      <c r="I21" s="99">
        <f t="shared" si="1"/>
        <v>197228.14499999999</v>
      </c>
    </row>
    <row r="22" spans="1:9" ht="13.5" thickBot="1">
      <c r="A22" s="4" t="s">
        <v>3</v>
      </c>
      <c r="B22" s="15"/>
      <c r="C22" s="15">
        <f>SUM(C9:C21)</f>
        <v>4028286.84</v>
      </c>
      <c r="D22" s="15">
        <f>SUM(D9:D21)</f>
        <v>4028286.84</v>
      </c>
      <c r="E22" s="15">
        <f>SUM(E9:E21)</f>
        <v>4028286.84</v>
      </c>
      <c r="F22" s="15">
        <f>SUM(F9:F21)</f>
        <v>4028286.84</v>
      </c>
      <c r="G22" s="15"/>
      <c r="H22" s="15">
        <f>SUM(H9:H21)</f>
        <v>16113147.359999999</v>
      </c>
      <c r="I22" s="91">
        <f>SUM(I9:I21)</f>
        <v>4028286.84</v>
      </c>
    </row>
    <row r="23" spans="1:9" ht="13.5" thickBot="1">
      <c r="A23" s="3"/>
      <c r="B23" s="3"/>
      <c r="C23" s="3"/>
      <c r="D23" s="3"/>
      <c r="E23" s="3"/>
      <c r="F23" s="3"/>
      <c r="G23" s="3"/>
      <c r="H23" s="3"/>
      <c r="I23" s="3"/>
    </row>
    <row r="24" spans="1:9" ht="13.5" thickBot="1">
      <c r="A24" s="4" t="s">
        <v>31</v>
      </c>
      <c r="B24" s="51"/>
      <c r="C24" s="59" t="s">
        <v>50</v>
      </c>
      <c r="D24" s="59" t="s">
        <v>51</v>
      </c>
      <c r="E24" s="59" t="s">
        <v>52</v>
      </c>
      <c r="F24" s="59" t="s">
        <v>53</v>
      </c>
      <c r="G24" s="55"/>
      <c r="H24" s="12" t="s">
        <v>3</v>
      </c>
      <c r="I24" s="16" t="s">
        <v>45</v>
      </c>
    </row>
    <row r="25" spans="1:9">
      <c r="A25" s="24" t="s">
        <v>21</v>
      </c>
      <c r="B25" s="52"/>
      <c r="C25" s="110">
        <v>1880464.1516666668</v>
      </c>
      <c r="D25" s="110">
        <v>1880464.1516666668</v>
      </c>
      <c r="E25" s="110">
        <v>1880464.1516666668</v>
      </c>
      <c r="F25" s="110">
        <v>1880464.1516666668</v>
      </c>
      <c r="G25" s="56"/>
      <c r="H25" s="127">
        <f>SUM(C25:G25)</f>
        <v>7521856.6066666674</v>
      </c>
      <c r="I25" s="130">
        <f>H25/4</f>
        <v>1880464.1516666668</v>
      </c>
    </row>
    <row r="26" spans="1:9">
      <c r="A26" s="23" t="s">
        <v>22</v>
      </c>
      <c r="B26" s="53"/>
      <c r="C26" s="111"/>
      <c r="D26" s="111"/>
      <c r="E26" s="111"/>
      <c r="F26" s="111"/>
      <c r="G26" s="57"/>
      <c r="H26" s="128"/>
      <c r="I26" s="131"/>
    </row>
    <row r="27" spans="1:9">
      <c r="A27" s="23" t="s">
        <v>40</v>
      </c>
      <c r="B27" s="53"/>
      <c r="C27" s="111"/>
      <c r="D27" s="111"/>
      <c r="E27" s="111"/>
      <c r="F27" s="111"/>
      <c r="G27" s="57"/>
      <c r="H27" s="128"/>
      <c r="I27" s="131"/>
    </row>
    <row r="28" spans="1:9">
      <c r="A28" s="23" t="s">
        <v>23</v>
      </c>
      <c r="B28" s="53"/>
      <c r="C28" s="111"/>
      <c r="D28" s="111"/>
      <c r="E28" s="111"/>
      <c r="F28" s="111"/>
      <c r="G28" s="57"/>
      <c r="H28" s="128"/>
      <c r="I28" s="131"/>
    </row>
    <row r="29" spans="1:9">
      <c r="A29" s="23" t="s">
        <v>24</v>
      </c>
      <c r="B29" s="53"/>
      <c r="C29" s="111"/>
      <c r="D29" s="111"/>
      <c r="E29" s="111"/>
      <c r="F29" s="111"/>
      <c r="G29" s="57"/>
      <c r="H29" s="128"/>
      <c r="I29" s="131"/>
    </row>
    <row r="30" spans="1:9">
      <c r="A30" s="23" t="s">
        <v>25</v>
      </c>
      <c r="B30" s="53"/>
      <c r="C30" s="111"/>
      <c r="D30" s="111"/>
      <c r="E30" s="111"/>
      <c r="F30" s="111"/>
      <c r="G30" s="57"/>
      <c r="H30" s="128"/>
      <c r="I30" s="131"/>
    </row>
    <row r="31" spans="1:9">
      <c r="A31" s="23" t="s">
        <v>26</v>
      </c>
      <c r="B31" s="53"/>
      <c r="C31" s="111"/>
      <c r="D31" s="111"/>
      <c r="E31" s="111"/>
      <c r="F31" s="111"/>
      <c r="G31" s="57"/>
      <c r="H31" s="128"/>
      <c r="I31" s="131"/>
    </row>
    <row r="32" spans="1:9">
      <c r="A32" s="23" t="s">
        <v>27</v>
      </c>
      <c r="B32" s="53"/>
      <c r="C32" s="111"/>
      <c r="D32" s="111"/>
      <c r="E32" s="111"/>
      <c r="F32" s="111"/>
      <c r="G32" s="57"/>
      <c r="H32" s="128"/>
      <c r="I32" s="131"/>
    </row>
    <row r="33" spans="1:14">
      <c r="A33" s="23" t="s">
        <v>28</v>
      </c>
      <c r="B33" s="53"/>
      <c r="C33" s="111"/>
      <c r="D33" s="111"/>
      <c r="E33" s="111"/>
      <c r="F33" s="111"/>
      <c r="G33" s="57"/>
      <c r="H33" s="128"/>
      <c r="I33" s="131"/>
    </row>
    <row r="34" spans="1:14">
      <c r="A34" s="23" t="s">
        <v>29</v>
      </c>
      <c r="B34" s="53"/>
      <c r="C34" s="111"/>
      <c r="D34" s="111"/>
      <c r="E34" s="111"/>
      <c r="F34" s="111"/>
      <c r="G34" s="57"/>
      <c r="H34" s="128"/>
      <c r="I34" s="131"/>
    </row>
    <row r="35" spans="1:14" ht="13.5" thickBot="1">
      <c r="A35" s="25" t="s">
        <v>30</v>
      </c>
      <c r="B35" s="54"/>
      <c r="C35" s="111"/>
      <c r="D35" s="111"/>
      <c r="E35" s="111"/>
      <c r="F35" s="111"/>
      <c r="G35" s="58"/>
      <c r="H35" s="129"/>
      <c r="I35" s="132"/>
    </row>
    <row r="36" spans="1:14" ht="13.5" thickBot="1">
      <c r="A36" s="4" t="s">
        <v>3</v>
      </c>
      <c r="B36" s="6"/>
      <c r="C36" s="20">
        <f t="shared" ref="C36:F36" si="2">SUM(C25)</f>
        <v>1880464.1516666668</v>
      </c>
      <c r="D36" s="20">
        <f t="shared" si="2"/>
        <v>1880464.1516666668</v>
      </c>
      <c r="E36" s="20">
        <f t="shared" si="2"/>
        <v>1880464.1516666668</v>
      </c>
      <c r="F36" s="20">
        <f t="shared" si="2"/>
        <v>1880464.1516666668</v>
      </c>
      <c r="G36" s="6"/>
      <c r="H36" s="22">
        <f>SUM(H25)</f>
        <v>7521856.6066666674</v>
      </c>
      <c r="I36" s="35">
        <f>SUM(I25)</f>
        <v>1880464.1516666668</v>
      </c>
    </row>
    <row r="37" spans="1:14">
      <c r="A37" s="3"/>
      <c r="B37" s="3"/>
      <c r="C37" s="3"/>
      <c r="D37" s="3"/>
      <c r="E37" s="3"/>
      <c r="F37" s="3"/>
      <c r="G37" s="3"/>
      <c r="H37" s="3"/>
      <c r="I37" s="3"/>
    </row>
    <row r="38" spans="1:14" ht="13.5" thickBot="1">
      <c r="A38" s="3"/>
      <c r="B38" s="3"/>
      <c r="C38" s="3"/>
      <c r="D38" s="3"/>
      <c r="E38" s="3"/>
      <c r="F38" s="3"/>
      <c r="G38" s="3"/>
      <c r="H38" s="3"/>
      <c r="I38" s="3"/>
    </row>
    <row r="39" spans="1:14" ht="18.75" customHeight="1" thickBot="1">
      <c r="A39" s="133" t="s">
        <v>42</v>
      </c>
      <c r="B39" s="134"/>
      <c r="C39" s="134"/>
      <c r="D39" s="134"/>
      <c r="E39" s="134"/>
      <c r="F39" s="134"/>
      <c r="G39" s="134"/>
      <c r="H39" s="134"/>
      <c r="I39" s="135"/>
    </row>
    <row r="40" spans="1:14" ht="11.25" customHeight="1" thickBot="1">
      <c r="A40" s="3"/>
      <c r="B40" s="3"/>
      <c r="C40" s="3"/>
      <c r="D40" s="3"/>
      <c r="E40" s="3"/>
      <c r="F40" s="3"/>
      <c r="G40" s="3"/>
      <c r="H40" s="3"/>
      <c r="I40" s="3"/>
    </row>
    <row r="41" spans="1:14" ht="11.25" customHeight="1">
      <c r="A41" s="108" t="s">
        <v>36</v>
      </c>
      <c r="B41" s="115">
        <v>2016</v>
      </c>
      <c r="C41" s="116"/>
      <c r="D41" s="116"/>
      <c r="E41" s="116"/>
      <c r="F41" s="116"/>
      <c r="G41" s="116"/>
      <c r="H41" s="116"/>
      <c r="I41" s="117"/>
    </row>
    <row r="42" spans="1:14" ht="13.5" thickBot="1">
      <c r="A42" s="109"/>
      <c r="B42" s="17"/>
      <c r="C42" s="17" t="s">
        <v>50</v>
      </c>
      <c r="D42" s="17" t="s">
        <v>51</v>
      </c>
      <c r="E42" s="17" t="s">
        <v>52</v>
      </c>
      <c r="F42" s="17" t="s">
        <v>53</v>
      </c>
      <c r="G42" s="17"/>
      <c r="H42" s="13" t="s">
        <v>3</v>
      </c>
      <c r="I42" s="90" t="s">
        <v>45</v>
      </c>
      <c r="K42" s="63"/>
      <c r="L42" s="63"/>
      <c r="M42" s="63"/>
      <c r="N42" s="63"/>
    </row>
    <row r="43" spans="1:14">
      <c r="A43" s="21" t="s">
        <v>4</v>
      </c>
      <c r="B43" s="43"/>
      <c r="C43" s="50">
        <v>270547.75</v>
      </c>
      <c r="D43" s="50">
        <v>258231.63</v>
      </c>
      <c r="E43" s="50">
        <v>276190.5</v>
      </c>
      <c r="F43" s="100">
        <v>270885.40999999997</v>
      </c>
      <c r="G43" s="44"/>
      <c r="H43" s="92">
        <f t="shared" ref="H43:H55" si="3">SUM(C43:G43)</f>
        <v>1075855.29</v>
      </c>
      <c r="I43" s="75">
        <f>H43/4</f>
        <v>268963.82250000001</v>
      </c>
      <c r="K43" s="69"/>
      <c r="L43" s="69"/>
      <c r="M43" s="69"/>
    </row>
    <row r="44" spans="1:14">
      <c r="A44" s="18" t="s">
        <v>5</v>
      </c>
      <c r="B44" s="43"/>
      <c r="C44" s="50">
        <v>323339.65000000002</v>
      </c>
      <c r="D44" s="50">
        <v>322154.53000000003</v>
      </c>
      <c r="E44" s="50">
        <v>332403.88</v>
      </c>
      <c r="F44" s="50">
        <v>337397.29</v>
      </c>
      <c r="G44" s="44"/>
      <c r="H44" s="93">
        <f t="shared" si="3"/>
        <v>1315295.3500000001</v>
      </c>
      <c r="I44" s="76">
        <f t="shared" ref="I44:I55" si="4">H44/4</f>
        <v>328823.83750000002</v>
      </c>
      <c r="K44" s="69"/>
      <c r="L44" s="63"/>
      <c r="M44" s="63"/>
    </row>
    <row r="45" spans="1:14">
      <c r="A45" s="18" t="s">
        <v>6</v>
      </c>
      <c r="B45" s="43"/>
      <c r="C45" s="50">
        <v>160935.49</v>
      </c>
      <c r="D45" s="50">
        <v>166058.06</v>
      </c>
      <c r="E45" s="50">
        <v>174176.61</v>
      </c>
      <c r="F45" s="50">
        <v>168104.47</v>
      </c>
      <c r="G45" s="44"/>
      <c r="H45" s="93">
        <f t="shared" si="3"/>
        <v>669274.63</v>
      </c>
      <c r="I45" s="76">
        <f t="shared" si="4"/>
        <v>167318.6575</v>
      </c>
      <c r="K45" s="69"/>
      <c r="L45" s="63"/>
      <c r="M45" s="63"/>
    </row>
    <row r="46" spans="1:14">
      <c r="A46" s="18" t="s">
        <v>7</v>
      </c>
      <c r="B46" s="43"/>
      <c r="C46" s="50">
        <v>395333.77</v>
      </c>
      <c r="D46" s="50">
        <v>371834.32</v>
      </c>
      <c r="E46" s="50">
        <v>403931.3</v>
      </c>
      <c r="F46" s="50">
        <v>393581.71</v>
      </c>
      <c r="G46" s="44"/>
      <c r="H46" s="93">
        <f t="shared" si="3"/>
        <v>1564681.1</v>
      </c>
      <c r="I46" s="76">
        <f t="shared" si="4"/>
        <v>391170.27500000002</v>
      </c>
      <c r="K46" s="69"/>
      <c r="L46" s="63"/>
      <c r="M46" s="63"/>
    </row>
    <row r="47" spans="1:14">
      <c r="A47" s="18" t="s">
        <v>8</v>
      </c>
      <c r="B47" s="43"/>
      <c r="C47" s="50">
        <v>94447.5</v>
      </c>
      <c r="D47" s="50">
        <v>101591.82</v>
      </c>
      <c r="E47" s="50">
        <v>97914.74</v>
      </c>
      <c r="F47" s="50">
        <v>95102.97</v>
      </c>
      <c r="G47" s="44"/>
      <c r="H47" s="93">
        <f t="shared" si="3"/>
        <v>389057.03</v>
      </c>
      <c r="I47" s="76">
        <f t="shared" si="4"/>
        <v>97264.257500000007</v>
      </c>
      <c r="K47" s="69"/>
      <c r="L47" s="63"/>
      <c r="M47" s="63"/>
    </row>
    <row r="48" spans="1:14">
      <c r="A48" s="18" t="s">
        <v>9</v>
      </c>
      <c r="B48" s="43"/>
      <c r="C48" s="50">
        <v>428247.45</v>
      </c>
      <c r="D48" s="50">
        <v>419116.51</v>
      </c>
      <c r="E48" s="50">
        <v>431344.88</v>
      </c>
      <c r="F48" s="50">
        <v>441087.65</v>
      </c>
      <c r="G48" s="44"/>
      <c r="H48" s="93">
        <f t="shared" si="3"/>
        <v>1719796.4899999998</v>
      </c>
      <c r="I48" s="76">
        <f t="shared" si="4"/>
        <v>429949.12249999994</v>
      </c>
      <c r="K48" s="69"/>
      <c r="L48" s="63"/>
      <c r="M48" s="63"/>
    </row>
    <row r="49" spans="1:13">
      <c r="A49" s="18" t="s">
        <v>39</v>
      </c>
      <c r="B49" s="43"/>
      <c r="C49" s="50">
        <v>312278.69000000029</v>
      </c>
      <c r="D49" s="50">
        <v>291107.9599999999</v>
      </c>
      <c r="E49" s="50">
        <v>306409.12000000017</v>
      </c>
      <c r="F49" s="50">
        <v>297366.8200000003</v>
      </c>
      <c r="G49" s="44"/>
      <c r="H49" s="93">
        <f t="shared" si="3"/>
        <v>1207162.5900000005</v>
      </c>
      <c r="I49" s="76">
        <f t="shared" si="4"/>
        <v>301790.64750000014</v>
      </c>
      <c r="K49" s="69"/>
      <c r="L49" s="63"/>
      <c r="M49" s="63"/>
    </row>
    <row r="50" spans="1:13">
      <c r="A50" s="18" t="s">
        <v>10</v>
      </c>
      <c r="B50" s="43"/>
      <c r="C50" s="50">
        <v>355365.05</v>
      </c>
      <c r="D50" s="50">
        <v>328150.73</v>
      </c>
      <c r="E50" s="50">
        <v>355748.57</v>
      </c>
      <c r="F50" s="101">
        <v>338585.77</v>
      </c>
      <c r="G50" s="44"/>
      <c r="H50" s="93">
        <f t="shared" si="3"/>
        <v>1377850.12</v>
      </c>
      <c r="I50" s="76">
        <f t="shared" si="4"/>
        <v>344462.53</v>
      </c>
      <c r="K50" s="69"/>
      <c r="L50" s="63"/>
      <c r="M50" s="63"/>
    </row>
    <row r="51" spans="1:13">
      <c r="A51" s="18" t="s">
        <v>11</v>
      </c>
      <c r="B51" s="43"/>
      <c r="C51" s="50">
        <v>182559.58</v>
      </c>
      <c r="D51" s="50">
        <v>184757.58</v>
      </c>
      <c r="E51" s="50">
        <v>195158.63</v>
      </c>
      <c r="F51" s="50">
        <v>192386.77</v>
      </c>
      <c r="G51" s="44"/>
      <c r="H51" s="93">
        <f t="shared" si="3"/>
        <v>754862.56</v>
      </c>
      <c r="I51" s="76">
        <f t="shared" si="4"/>
        <v>188715.64</v>
      </c>
      <c r="K51" s="69"/>
      <c r="L51" s="63"/>
      <c r="M51" s="63"/>
    </row>
    <row r="52" spans="1:13">
      <c r="A52" s="18" t="s">
        <v>12</v>
      </c>
      <c r="B52" s="43"/>
      <c r="C52" s="50">
        <v>926774.01</v>
      </c>
      <c r="D52" s="50">
        <v>918305.53</v>
      </c>
      <c r="E52" s="50">
        <v>979325.95</v>
      </c>
      <c r="F52" s="50">
        <v>916915.66</v>
      </c>
      <c r="G52" s="44"/>
      <c r="H52" s="93">
        <f t="shared" si="3"/>
        <v>3741321.1500000004</v>
      </c>
      <c r="I52" s="76">
        <f t="shared" si="4"/>
        <v>935330.28750000009</v>
      </c>
      <c r="K52" s="69"/>
      <c r="L52" s="63"/>
      <c r="M52" s="63"/>
    </row>
    <row r="53" spans="1:13">
      <c r="A53" s="18" t="s">
        <v>13</v>
      </c>
      <c r="B53" s="43"/>
      <c r="C53" s="50">
        <v>236264.53</v>
      </c>
      <c r="D53" s="50">
        <v>241532.06</v>
      </c>
      <c r="E53" s="50">
        <v>251186.62</v>
      </c>
      <c r="F53" s="50">
        <v>260203.26</v>
      </c>
      <c r="G53" s="44"/>
      <c r="H53" s="93">
        <f t="shared" si="3"/>
        <v>989186.47</v>
      </c>
      <c r="I53" s="76">
        <f t="shared" si="4"/>
        <v>247296.61749999999</v>
      </c>
      <c r="K53" s="69"/>
      <c r="L53" s="63"/>
      <c r="M53" s="63"/>
    </row>
    <row r="54" spans="1:13">
      <c r="A54" s="18" t="s">
        <v>14</v>
      </c>
      <c r="B54" s="43"/>
      <c r="C54" s="50">
        <v>280592.09999999998</v>
      </c>
      <c r="D54" s="50">
        <v>276583.15000000002</v>
      </c>
      <c r="E54" s="50">
        <v>287503.75</v>
      </c>
      <c r="F54" s="50">
        <v>276593.3</v>
      </c>
      <c r="G54" s="44"/>
      <c r="H54" s="93">
        <f t="shared" si="3"/>
        <v>1121272.3</v>
      </c>
      <c r="I54" s="76">
        <f t="shared" si="4"/>
        <v>280318.07500000001</v>
      </c>
      <c r="K54" s="69"/>
      <c r="L54" s="63"/>
      <c r="M54" s="63"/>
    </row>
    <row r="55" spans="1:13" ht="13.5" thickBot="1">
      <c r="A55" s="19" t="s">
        <v>15</v>
      </c>
      <c r="B55" s="45"/>
      <c r="C55" s="50">
        <v>197561.53</v>
      </c>
      <c r="D55" s="50">
        <v>196246.02</v>
      </c>
      <c r="E55" s="50">
        <v>216581.7</v>
      </c>
      <c r="F55" s="50">
        <v>202482.74</v>
      </c>
      <c r="G55" s="46"/>
      <c r="H55" s="94">
        <f t="shared" si="3"/>
        <v>812871.99</v>
      </c>
      <c r="I55" s="96">
        <f t="shared" si="4"/>
        <v>203217.9975</v>
      </c>
      <c r="K55" s="69"/>
      <c r="L55" s="63"/>
      <c r="M55" s="63"/>
    </row>
    <row r="56" spans="1:13" ht="13.5" thickBot="1">
      <c r="A56" s="7" t="s">
        <v>3</v>
      </c>
      <c r="B56" s="15"/>
      <c r="C56" s="15">
        <f t="shared" ref="C56:F56" si="5">SUM(C43:C55)</f>
        <v>4164247.1</v>
      </c>
      <c r="D56" s="15">
        <f t="shared" si="5"/>
        <v>4075669.9</v>
      </c>
      <c r="E56" s="15">
        <f t="shared" si="5"/>
        <v>4307876.25</v>
      </c>
      <c r="F56" s="15">
        <f t="shared" si="5"/>
        <v>4190693.8200000003</v>
      </c>
      <c r="G56" s="15"/>
      <c r="H56" s="9">
        <f>SUM(H43:H55)</f>
        <v>16738487.070000004</v>
      </c>
      <c r="I56" s="95">
        <f>SUM(I43:I55)</f>
        <v>4184621.767500001</v>
      </c>
      <c r="K56" s="69"/>
      <c r="L56" s="63"/>
      <c r="M56" s="63"/>
    </row>
    <row r="57" spans="1:13" ht="10.5" customHeight="1" thickBot="1">
      <c r="A57" s="3"/>
      <c r="B57" s="3"/>
      <c r="C57" s="3"/>
      <c r="D57" s="3"/>
      <c r="E57" s="3"/>
      <c r="F57" s="3"/>
      <c r="G57" s="3"/>
      <c r="H57" s="3"/>
      <c r="I57" s="3"/>
      <c r="K57" s="69"/>
      <c r="L57" s="63"/>
      <c r="M57" s="63"/>
    </row>
    <row r="58" spans="1:13" ht="13.5" thickBot="1">
      <c r="A58" s="4" t="s">
        <v>31</v>
      </c>
      <c r="B58" s="5"/>
      <c r="C58" s="26" t="s">
        <v>50</v>
      </c>
      <c r="D58" s="26" t="s">
        <v>51</v>
      </c>
      <c r="E58" s="26" t="s">
        <v>52</v>
      </c>
      <c r="F58" s="26" t="s">
        <v>53</v>
      </c>
      <c r="G58" s="26"/>
      <c r="H58" s="12" t="s">
        <v>3</v>
      </c>
      <c r="I58" s="16" t="s">
        <v>45</v>
      </c>
    </row>
    <row r="59" spans="1:13">
      <c r="A59" s="21" t="s">
        <v>21</v>
      </c>
      <c r="B59" s="60"/>
      <c r="C59" s="124">
        <v>1800266.93</v>
      </c>
      <c r="D59" s="124">
        <v>2013527.52</v>
      </c>
      <c r="E59" s="124">
        <v>1999161.89</v>
      </c>
      <c r="F59" s="124">
        <v>1931784.44</v>
      </c>
      <c r="G59" s="61"/>
      <c r="H59" s="118">
        <f>SUM(C59:G59)</f>
        <v>7744740.7799999993</v>
      </c>
      <c r="I59" s="121">
        <f>H59/4</f>
        <v>1936185.1949999998</v>
      </c>
    </row>
    <row r="60" spans="1:13">
      <c r="A60" s="18" t="s">
        <v>22</v>
      </c>
      <c r="B60" s="60"/>
      <c r="C60" s="125"/>
      <c r="D60" s="125"/>
      <c r="E60" s="125"/>
      <c r="F60" s="125"/>
      <c r="G60" s="61"/>
      <c r="H60" s="119"/>
      <c r="I60" s="122"/>
    </row>
    <row r="61" spans="1:13">
      <c r="A61" s="18" t="s">
        <v>40</v>
      </c>
      <c r="B61" s="60"/>
      <c r="C61" s="125"/>
      <c r="D61" s="125"/>
      <c r="E61" s="125"/>
      <c r="F61" s="125"/>
      <c r="G61" s="61"/>
      <c r="H61" s="119"/>
      <c r="I61" s="122"/>
    </row>
    <row r="62" spans="1:13">
      <c r="A62" s="18" t="s">
        <v>23</v>
      </c>
      <c r="B62" s="60"/>
      <c r="C62" s="125"/>
      <c r="D62" s="125"/>
      <c r="E62" s="125"/>
      <c r="F62" s="125"/>
      <c r="G62" s="61"/>
      <c r="H62" s="119"/>
      <c r="I62" s="122"/>
    </row>
    <row r="63" spans="1:13">
      <c r="A63" s="18" t="s">
        <v>24</v>
      </c>
      <c r="B63" s="60"/>
      <c r="C63" s="125"/>
      <c r="D63" s="125"/>
      <c r="E63" s="125"/>
      <c r="F63" s="125"/>
      <c r="G63" s="61"/>
      <c r="H63" s="119"/>
      <c r="I63" s="122"/>
    </row>
    <row r="64" spans="1:13">
      <c r="A64" s="18" t="s">
        <v>25</v>
      </c>
      <c r="B64" s="60"/>
      <c r="C64" s="125"/>
      <c r="D64" s="125"/>
      <c r="E64" s="125"/>
      <c r="F64" s="125"/>
      <c r="G64" s="61"/>
      <c r="H64" s="119"/>
      <c r="I64" s="122"/>
    </row>
    <row r="65" spans="1:14">
      <c r="A65" s="18" t="s">
        <v>26</v>
      </c>
      <c r="B65" s="60"/>
      <c r="C65" s="125"/>
      <c r="D65" s="125"/>
      <c r="E65" s="125"/>
      <c r="F65" s="125"/>
      <c r="G65" s="61"/>
      <c r="H65" s="119"/>
      <c r="I65" s="122"/>
    </row>
    <row r="66" spans="1:14">
      <c r="A66" s="18" t="s">
        <v>27</v>
      </c>
      <c r="B66" s="60"/>
      <c r="C66" s="125"/>
      <c r="D66" s="125"/>
      <c r="E66" s="125"/>
      <c r="F66" s="125"/>
      <c r="G66" s="61"/>
      <c r="H66" s="119"/>
      <c r="I66" s="122"/>
    </row>
    <row r="67" spans="1:14">
      <c r="A67" s="18" t="s">
        <v>28</v>
      </c>
      <c r="B67" s="60"/>
      <c r="C67" s="125"/>
      <c r="D67" s="125"/>
      <c r="E67" s="125"/>
      <c r="F67" s="125"/>
      <c r="G67" s="61"/>
      <c r="H67" s="119"/>
      <c r="I67" s="122"/>
    </row>
    <row r="68" spans="1:14">
      <c r="A68" s="18" t="s">
        <v>29</v>
      </c>
      <c r="B68" s="60"/>
      <c r="C68" s="125"/>
      <c r="D68" s="125"/>
      <c r="E68" s="125"/>
      <c r="F68" s="125"/>
      <c r="G68" s="61"/>
      <c r="H68" s="119"/>
      <c r="I68" s="122"/>
    </row>
    <row r="69" spans="1:14" ht="13.5" thickBot="1">
      <c r="A69" s="19" t="s">
        <v>30</v>
      </c>
      <c r="B69" s="60"/>
      <c r="C69" s="126"/>
      <c r="D69" s="126"/>
      <c r="E69" s="126"/>
      <c r="F69" s="126"/>
      <c r="G69" s="61"/>
      <c r="H69" s="120"/>
      <c r="I69" s="123"/>
    </row>
    <row r="70" spans="1:14" ht="13.5" thickBot="1">
      <c r="A70" s="7" t="s">
        <v>3</v>
      </c>
      <c r="B70" s="6"/>
      <c r="C70" s="6">
        <f t="shared" ref="C70:F70" si="6">SUM(C59)</f>
        <v>1800266.93</v>
      </c>
      <c r="D70" s="6">
        <f t="shared" si="6"/>
        <v>2013527.52</v>
      </c>
      <c r="E70" s="6">
        <f t="shared" si="6"/>
        <v>1999161.89</v>
      </c>
      <c r="F70" s="6">
        <f t="shared" si="6"/>
        <v>1931784.44</v>
      </c>
      <c r="G70" s="6"/>
      <c r="H70" s="10">
        <f>SUM(H59)</f>
        <v>7744740.7799999993</v>
      </c>
      <c r="I70" s="11">
        <f>SUM(I59)</f>
        <v>1936185.1949999998</v>
      </c>
    </row>
    <row r="71" spans="1:14" ht="11.25" customHeight="1" thickBot="1">
      <c r="A71" s="3"/>
      <c r="B71" s="3"/>
      <c r="C71" s="3"/>
      <c r="D71" s="3"/>
      <c r="E71" s="3"/>
      <c r="F71" s="3"/>
      <c r="G71" s="3"/>
      <c r="H71" s="3"/>
      <c r="I71" s="3"/>
    </row>
    <row r="72" spans="1:14" ht="18" customHeight="1" thickBot="1">
      <c r="A72" s="112" t="s">
        <v>19</v>
      </c>
      <c r="B72" s="113"/>
      <c r="C72" s="113"/>
      <c r="D72" s="113"/>
      <c r="E72" s="113"/>
      <c r="F72" s="113"/>
      <c r="G72" s="113"/>
      <c r="H72" s="113"/>
      <c r="I72" s="114"/>
    </row>
    <row r="73" spans="1:14" ht="12" customHeight="1" thickBot="1">
      <c r="A73" s="3"/>
      <c r="B73" s="3"/>
      <c r="C73" s="3"/>
      <c r="D73" s="3"/>
      <c r="E73" s="3"/>
      <c r="F73" s="3"/>
      <c r="G73" s="3"/>
      <c r="H73" s="3"/>
      <c r="I73" s="3"/>
    </row>
    <row r="74" spans="1:14" ht="12" customHeight="1">
      <c r="A74" s="108" t="s">
        <v>48</v>
      </c>
      <c r="B74" s="115">
        <v>2016</v>
      </c>
      <c r="C74" s="116"/>
      <c r="D74" s="116"/>
      <c r="E74" s="116"/>
      <c r="F74" s="116"/>
      <c r="G74" s="116"/>
      <c r="H74" s="116"/>
      <c r="I74" s="117"/>
      <c r="J74" s="3" t="s">
        <v>60</v>
      </c>
      <c r="K74" s="3" t="s">
        <v>60</v>
      </c>
      <c r="L74" s="3" t="s">
        <v>59</v>
      </c>
      <c r="M74" s="3" t="s">
        <v>58</v>
      </c>
      <c r="N74" s="3" t="s">
        <v>58</v>
      </c>
    </row>
    <row r="75" spans="1:14" ht="14.25" customHeight="1" thickBot="1">
      <c r="A75" s="109"/>
      <c r="B75" s="17" t="s">
        <v>56</v>
      </c>
      <c r="C75" s="17" t="s">
        <v>50</v>
      </c>
      <c r="D75" s="17" t="s">
        <v>51</v>
      </c>
      <c r="E75" s="17" t="s">
        <v>52</v>
      </c>
      <c r="F75" s="17" t="s">
        <v>53</v>
      </c>
      <c r="G75" s="17" t="s">
        <v>62</v>
      </c>
      <c r="H75" s="13" t="s">
        <v>3</v>
      </c>
      <c r="I75" s="90" t="s">
        <v>45</v>
      </c>
      <c r="J75" s="17" t="s">
        <v>54</v>
      </c>
      <c r="K75" s="17" t="s">
        <v>55</v>
      </c>
      <c r="L75" s="17" t="s">
        <v>50</v>
      </c>
      <c r="M75" s="17" t="s">
        <v>54</v>
      </c>
      <c r="N75" s="17" t="s">
        <v>55</v>
      </c>
    </row>
    <row r="76" spans="1:14">
      <c r="A76" s="67" t="s">
        <v>4</v>
      </c>
      <c r="B76" s="77">
        <v>0</v>
      </c>
      <c r="C76" s="80">
        <v>225252.56</v>
      </c>
      <c r="D76" s="80">
        <v>225252.56</v>
      </c>
      <c r="E76" s="80">
        <v>225252.56</v>
      </c>
      <c r="F76" s="80">
        <v>225252.56</v>
      </c>
      <c r="G76" s="89">
        <v>0</v>
      </c>
      <c r="H76" s="68">
        <f t="shared" ref="H76:H88" si="7">SUM(B76:G76)</f>
        <v>901010.24</v>
      </c>
      <c r="I76" s="75">
        <f>H76/4</f>
        <v>225252.56</v>
      </c>
      <c r="J76" s="97">
        <v>207643.34999999992</v>
      </c>
      <c r="K76" s="50">
        <v>227747.02000000019</v>
      </c>
      <c r="L76" s="62">
        <v>214940.93999999997</v>
      </c>
      <c r="M76" s="47">
        <v>214940.94</v>
      </c>
      <c r="N76" s="47">
        <v>200345.76</v>
      </c>
    </row>
    <row r="77" spans="1:14">
      <c r="A77" s="8" t="s">
        <v>5</v>
      </c>
      <c r="B77" s="48">
        <v>-15803.32</v>
      </c>
      <c r="C77" s="80">
        <v>336476.31</v>
      </c>
      <c r="D77" s="80">
        <v>323207.39</v>
      </c>
      <c r="E77" s="80">
        <v>321940.19</v>
      </c>
      <c r="F77" s="80">
        <v>321940.19</v>
      </c>
      <c r="G77" s="89">
        <v>0</v>
      </c>
      <c r="H77" s="42">
        <f t="shared" si="7"/>
        <v>1287760.76</v>
      </c>
      <c r="I77" s="76">
        <f t="shared" ref="I77:I88" si="8">H77/4</f>
        <v>321940.19</v>
      </c>
      <c r="J77" s="97">
        <v>305046.71999999986</v>
      </c>
      <c r="K77" s="50">
        <v>344472.25</v>
      </c>
      <c r="L77" s="62">
        <v>321847.52</v>
      </c>
      <c r="M77" s="47">
        <v>328471.06</v>
      </c>
      <c r="N77" s="47">
        <v>288245.92</v>
      </c>
    </row>
    <row r="78" spans="1:14">
      <c r="A78" s="8" t="s">
        <v>6</v>
      </c>
      <c r="B78" s="79">
        <v>0</v>
      </c>
      <c r="C78" s="80">
        <v>163169.84</v>
      </c>
      <c r="D78" s="80">
        <v>158701.14000000001</v>
      </c>
      <c r="E78" s="80">
        <v>165404.19</v>
      </c>
      <c r="F78" s="80">
        <v>163169.84</v>
      </c>
      <c r="G78" s="89">
        <v>0</v>
      </c>
      <c r="H78" s="42">
        <f t="shared" si="7"/>
        <v>650445.01</v>
      </c>
      <c r="I78" s="76">
        <f t="shared" si="8"/>
        <v>162611.2525</v>
      </c>
      <c r="J78" s="97">
        <v>137993.08999999997</v>
      </c>
      <c r="K78" s="50">
        <v>156999.39999999985</v>
      </c>
      <c r="L78" s="62">
        <v>152792.66</v>
      </c>
      <c r="M78" s="47">
        <v>154745.26</v>
      </c>
      <c r="N78" s="47">
        <v>123193.52</v>
      </c>
    </row>
    <row r="79" spans="1:14">
      <c r="A79" s="8" t="s">
        <v>7</v>
      </c>
      <c r="B79" s="78">
        <v>-19384.939999999999</v>
      </c>
      <c r="C79" s="80">
        <v>419834.05</v>
      </c>
      <c r="D79" s="80">
        <v>390218.43</v>
      </c>
      <c r="E79" s="80">
        <v>348334.87</v>
      </c>
      <c r="F79" s="80">
        <v>429063.9</v>
      </c>
      <c r="G79" s="89">
        <v>-6867.4</v>
      </c>
      <c r="H79" s="42">
        <f t="shared" si="7"/>
        <v>1561198.9100000001</v>
      </c>
      <c r="I79" s="76">
        <f t="shared" si="8"/>
        <v>390299.72750000004</v>
      </c>
      <c r="J79" s="97">
        <v>358888.72000000038</v>
      </c>
      <c r="K79" s="50">
        <v>391589.51000000047</v>
      </c>
      <c r="L79" s="62">
        <v>383002.35000000003</v>
      </c>
      <c r="M79" s="47">
        <v>387445.06</v>
      </c>
      <c r="N79" s="47">
        <v>334775.09000000003</v>
      </c>
    </row>
    <row r="80" spans="1:14">
      <c r="A80" s="8" t="s">
        <v>8</v>
      </c>
      <c r="B80" s="50">
        <v>-8285.08</v>
      </c>
      <c r="C80" s="80">
        <v>106980.31</v>
      </c>
      <c r="D80" s="80">
        <v>90199.77</v>
      </c>
      <c r="E80" s="80">
        <v>102942.96</v>
      </c>
      <c r="F80" s="80">
        <v>97134.25</v>
      </c>
      <c r="G80" s="89">
        <v>-2811.77</v>
      </c>
      <c r="H80" s="42">
        <f t="shared" si="7"/>
        <v>386160.44</v>
      </c>
      <c r="I80" s="76">
        <f t="shared" si="8"/>
        <v>96540.11</v>
      </c>
      <c r="J80" s="97">
        <v>84426.5</v>
      </c>
      <c r="K80" s="50">
        <v>93488.939999999944</v>
      </c>
      <c r="L80" s="62">
        <v>94876.92</v>
      </c>
      <c r="M80" s="47">
        <v>97837.63</v>
      </c>
      <c r="N80" s="47">
        <v>73976.08</v>
      </c>
    </row>
    <row r="81" spans="1:14" ht="13.5" customHeight="1">
      <c r="A81" s="8" t="s">
        <v>9</v>
      </c>
      <c r="B81" s="79">
        <v>0</v>
      </c>
      <c r="C81" s="80">
        <v>396503.2</v>
      </c>
      <c r="D81" s="80">
        <v>396503.2</v>
      </c>
      <c r="E81" s="80">
        <v>396503.2</v>
      </c>
      <c r="F81" s="80">
        <v>396503.2</v>
      </c>
      <c r="G81" s="89">
        <v>0</v>
      </c>
      <c r="H81" s="42">
        <f t="shared" si="7"/>
        <v>1586012.8</v>
      </c>
      <c r="I81" s="76">
        <f t="shared" si="8"/>
        <v>396503.2</v>
      </c>
      <c r="J81" s="97">
        <v>357076.07999999973</v>
      </c>
      <c r="K81" s="50">
        <v>393694.66000000125</v>
      </c>
      <c r="L81" s="62">
        <v>391691.95999999996</v>
      </c>
      <c r="M81" s="47">
        <v>406251.24</v>
      </c>
      <c r="N81" s="47">
        <v>331325.2</v>
      </c>
    </row>
    <row r="82" spans="1:14">
      <c r="A82" s="8" t="s">
        <v>61</v>
      </c>
      <c r="B82" s="50">
        <v>-156.21</v>
      </c>
      <c r="C82" s="80">
        <v>310371.13</v>
      </c>
      <c r="D82" s="80">
        <v>314342.46000000002</v>
      </c>
      <c r="E82" s="80">
        <v>269937.23</v>
      </c>
      <c r="F82" s="80">
        <v>321710.28000000003</v>
      </c>
      <c r="G82" s="89">
        <v>-9042.2999999999993</v>
      </c>
      <c r="H82" s="42">
        <f t="shared" si="7"/>
        <v>1207162.5900000001</v>
      </c>
      <c r="I82" s="76">
        <f t="shared" si="8"/>
        <v>301790.64750000002</v>
      </c>
      <c r="J82" s="97">
        <v>295524.84999999974</v>
      </c>
      <c r="K82" s="50">
        <v>344988.59000000055</v>
      </c>
      <c r="L82" s="62">
        <v>283814.35000000003</v>
      </c>
      <c r="M82" s="47">
        <v>283814.34999999998</v>
      </c>
      <c r="N82" s="47">
        <v>283814.34999999998</v>
      </c>
    </row>
    <row r="83" spans="1:14">
      <c r="A83" s="8" t="s">
        <v>10</v>
      </c>
      <c r="B83" s="79">
        <v>0</v>
      </c>
      <c r="C83" s="80">
        <v>301844.74</v>
      </c>
      <c r="D83" s="80">
        <v>301844.74</v>
      </c>
      <c r="E83" s="80">
        <v>301844.74</v>
      </c>
      <c r="F83" s="80">
        <v>301844.74</v>
      </c>
      <c r="G83" s="89">
        <v>0</v>
      </c>
      <c r="H83" s="42">
        <f t="shared" si="7"/>
        <v>1207378.96</v>
      </c>
      <c r="I83" s="76">
        <f t="shared" si="8"/>
        <v>301844.74</v>
      </c>
      <c r="J83" s="97">
        <v>252031.52999999968</v>
      </c>
      <c r="K83" s="50">
        <v>284026.27000000054</v>
      </c>
      <c r="L83" s="62">
        <v>288520.67</v>
      </c>
      <c r="M83" s="47">
        <v>282110.39</v>
      </c>
      <c r="N83" s="47">
        <v>229538.45</v>
      </c>
    </row>
    <row r="84" spans="1:14">
      <c r="A84" s="8" t="s">
        <v>11</v>
      </c>
      <c r="B84" s="79">
        <v>0</v>
      </c>
      <c r="C84" s="80">
        <v>160349.4</v>
      </c>
      <c r="D84" s="80">
        <v>160349.4</v>
      </c>
      <c r="E84" s="80">
        <v>160349.4</v>
      </c>
      <c r="F84" s="80">
        <v>160349.4</v>
      </c>
      <c r="G84" s="89">
        <v>0</v>
      </c>
      <c r="H84" s="42">
        <f t="shared" si="7"/>
        <v>641397.6</v>
      </c>
      <c r="I84" s="76">
        <f t="shared" si="8"/>
        <v>160349.4</v>
      </c>
      <c r="J84" s="97">
        <v>142386.81</v>
      </c>
      <c r="K84" s="50">
        <v>155949.18000000005</v>
      </c>
      <c r="L84" s="62">
        <v>143445.31</v>
      </c>
      <c r="M84" s="47">
        <v>143445.31</v>
      </c>
      <c r="N84" s="47">
        <v>141328.31</v>
      </c>
    </row>
    <row r="85" spans="1:14">
      <c r="A85" s="8" t="s">
        <v>12</v>
      </c>
      <c r="B85" s="79">
        <v>0</v>
      </c>
      <c r="C85" s="80">
        <v>889413.89</v>
      </c>
      <c r="D85" s="80">
        <v>889413.89</v>
      </c>
      <c r="E85" s="80">
        <v>889413.89</v>
      </c>
      <c r="F85" s="80">
        <v>889413.89</v>
      </c>
      <c r="G85" s="89">
        <v>0</v>
      </c>
      <c r="H85" s="42">
        <f t="shared" si="7"/>
        <v>3557655.56</v>
      </c>
      <c r="I85" s="76">
        <f t="shared" si="8"/>
        <v>889413.89</v>
      </c>
      <c r="J85" s="97">
        <v>843863.96000000369</v>
      </c>
      <c r="K85" s="50">
        <v>915632.75000000757</v>
      </c>
      <c r="L85" s="62">
        <v>823991.35</v>
      </c>
      <c r="M85" s="47">
        <v>823991.35</v>
      </c>
      <c r="N85" s="47">
        <v>823991.35</v>
      </c>
    </row>
    <row r="86" spans="1:14">
      <c r="A86" s="8" t="s">
        <v>13</v>
      </c>
      <c r="B86" s="50">
        <v>-15585.04</v>
      </c>
      <c r="C86" s="80">
        <v>255712.58</v>
      </c>
      <c r="D86" s="80">
        <v>232401.52</v>
      </c>
      <c r="E86" s="80">
        <v>243990.55</v>
      </c>
      <c r="F86" s="80">
        <v>240127.54</v>
      </c>
      <c r="G86" s="89">
        <v>0</v>
      </c>
      <c r="H86" s="42">
        <f t="shared" si="7"/>
        <v>956647.14999999991</v>
      </c>
      <c r="I86" s="76">
        <f t="shared" si="8"/>
        <v>239161.78749999998</v>
      </c>
      <c r="J86" s="97">
        <v>450178.94</v>
      </c>
      <c r="K86" s="50">
        <v>209513.86</v>
      </c>
      <c r="L86" s="62">
        <v>208353.97999999998</v>
      </c>
      <c r="M86" s="47">
        <v>208353.98</v>
      </c>
      <c r="N86" s="47">
        <v>208353.98</v>
      </c>
    </row>
    <row r="87" spans="1:14">
      <c r="A87" s="8" t="s">
        <v>14</v>
      </c>
      <c r="B87" s="79">
        <v>0</v>
      </c>
      <c r="C87" s="80">
        <v>280443.15000000002</v>
      </c>
      <c r="D87" s="80">
        <v>280443.15000000002</v>
      </c>
      <c r="E87" s="80">
        <v>272723.15000000002</v>
      </c>
      <c r="F87" s="80">
        <v>284303.15000000002</v>
      </c>
      <c r="G87" s="89">
        <v>-3849.85</v>
      </c>
      <c r="H87" s="42">
        <f t="shared" si="7"/>
        <v>1114062.75</v>
      </c>
      <c r="I87" s="76">
        <f t="shared" si="8"/>
        <v>278515.6875</v>
      </c>
      <c r="J87" s="97">
        <v>266771.42999999993</v>
      </c>
      <c r="K87" s="50">
        <v>293659.31000000029</v>
      </c>
      <c r="L87" s="62">
        <v>278489.24</v>
      </c>
      <c r="M87" s="47">
        <v>285073.40000000002</v>
      </c>
      <c r="N87" s="47">
        <v>255053.62</v>
      </c>
    </row>
    <row r="88" spans="1:14" ht="13.5" thickBot="1">
      <c r="A88" s="82" t="s">
        <v>15</v>
      </c>
      <c r="B88" s="78">
        <v>-8351.5</v>
      </c>
      <c r="C88" s="83">
        <v>199299.73</v>
      </c>
      <c r="D88" s="83">
        <v>203508.07</v>
      </c>
      <c r="E88" s="83">
        <v>195263.89</v>
      </c>
      <c r="F88" s="83">
        <v>198210.28</v>
      </c>
      <c r="G88" s="89">
        <v>0</v>
      </c>
      <c r="H88" s="84">
        <f t="shared" si="7"/>
        <v>787930.47000000009</v>
      </c>
      <c r="I88" s="96">
        <f t="shared" si="8"/>
        <v>196982.61750000002</v>
      </c>
      <c r="J88" s="97">
        <v>205952.67999999982</v>
      </c>
      <c r="K88" s="50">
        <v>209836.83000000022</v>
      </c>
      <c r="L88" s="62">
        <v>207417.44999999998</v>
      </c>
      <c r="M88" s="47">
        <v>207417.45</v>
      </c>
      <c r="N88" s="47">
        <v>204487.91</v>
      </c>
    </row>
    <row r="89" spans="1:14" ht="14.25" customHeight="1" thickBot="1">
      <c r="A89" s="7" t="s">
        <v>3</v>
      </c>
      <c r="B89" s="85">
        <f t="shared" ref="B89:F89" si="9">SUM(B76:B88)</f>
        <v>-67566.09</v>
      </c>
      <c r="C89" s="85">
        <f t="shared" si="9"/>
        <v>4045650.8899999997</v>
      </c>
      <c r="D89" s="85">
        <f t="shared" si="9"/>
        <v>3966385.7199999997</v>
      </c>
      <c r="E89" s="85">
        <f t="shared" si="9"/>
        <v>3893900.82</v>
      </c>
      <c r="F89" s="49">
        <f t="shared" si="9"/>
        <v>4029023.2199999997</v>
      </c>
      <c r="G89" s="85">
        <f>SUM(G76:G88)</f>
        <v>-22571.32</v>
      </c>
      <c r="H89" s="85">
        <f>SUM(H76:H88)</f>
        <v>15844823.240000002</v>
      </c>
      <c r="I89" s="98">
        <f>SUM(I76:I88)</f>
        <v>3961205.8100000005</v>
      </c>
      <c r="M89" s="49"/>
      <c r="N89" s="49"/>
    </row>
    <row r="90" spans="1:14" ht="10.5" customHeight="1" thickBot="1">
      <c r="A90" s="3"/>
      <c r="B90" s="3"/>
      <c r="C90" s="3"/>
      <c r="D90" s="3"/>
      <c r="E90" s="3"/>
      <c r="F90" s="3"/>
      <c r="G90" s="3"/>
      <c r="H90" s="3"/>
      <c r="I90" s="3"/>
    </row>
    <row r="91" spans="1:14" ht="18.75" customHeight="1" thickBot="1">
      <c r="A91" s="112" t="s">
        <v>32</v>
      </c>
      <c r="B91" s="113"/>
      <c r="C91" s="113"/>
      <c r="D91" s="113"/>
      <c r="E91" s="113"/>
      <c r="F91" s="113"/>
      <c r="G91" s="113"/>
      <c r="H91" s="113"/>
      <c r="I91" s="114"/>
    </row>
    <row r="92" spans="1:14" ht="10.5" customHeight="1" thickBot="1">
      <c r="A92" s="3"/>
      <c r="B92" s="3"/>
      <c r="C92" s="3"/>
      <c r="D92" s="3"/>
      <c r="E92" s="3"/>
      <c r="F92" s="3"/>
      <c r="G92" s="3"/>
      <c r="H92" s="3"/>
      <c r="I92" s="3"/>
    </row>
    <row r="93" spans="1:14" ht="16.5" customHeight="1" thickBot="1">
      <c r="A93" s="70" t="s">
        <v>47</v>
      </c>
      <c r="B93" s="71" t="s">
        <v>56</v>
      </c>
      <c r="C93" s="71" t="s">
        <v>50</v>
      </c>
      <c r="D93" s="71" t="s">
        <v>51</v>
      </c>
      <c r="E93" s="71" t="s">
        <v>52</v>
      </c>
      <c r="F93" s="71" t="s">
        <v>53</v>
      </c>
      <c r="G93" s="71" t="s">
        <v>62</v>
      </c>
      <c r="H93" s="72" t="s">
        <v>3</v>
      </c>
      <c r="I93" s="73" t="s">
        <v>45</v>
      </c>
    </row>
    <row r="94" spans="1:14" ht="17.25" customHeight="1" thickBot="1">
      <c r="A94" s="64" t="s">
        <v>20</v>
      </c>
      <c r="B94" s="65">
        <v>-33781.46</v>
      </c>
      <c r="C94" s="81">
        <v>1914445.61</v>
      </c>
      <c r="D94" s="81">
        <v>1800266.93</v>
      </c>
      <c r="E94" s="81">
        <v>1960661.37</v>
      </c>
      <c r="F94" s="81">
        <v>1880464.15</v>
      </c>
      <c r="G94" s="65">
        <v>0</v>
      </c>
      <c r="H94" s="66">
        <f>SUM(B94:G94)</f>
        <v>7522056.5999999996</v>
      </c>
      <c r="I94" s="14">
        <f>H94/4</f>
        <v>1880514.15</v>
      </c>
    </row>
  </sheetData>
  <mergeCells count="23">
    <mergeCell ref="A91:I91"/>
    <mergeCell ref="B7:I7"/>
    <mergeCell ref="B41:I41"/>
    <mergeCell ref="B74:I74"/>
    <mergeCell ref="H59:H69"/>
    <mergeCell ref="I59:I69"/>
    <mergeCell ref="A72:I72"/>
    <mergeCell ref="A74:A75"/>
    <mergeCell ref="C59:C69"/>
    <mergeCell ref="D59:D69"/>
    <mergeCell ref="E59:E69"/>
    <mergeCell ref="F59:F69"/>
    <mergeCell ref="H25:H35"/>
    <mergeCell ref="I25:I35"/>
    <mergeCell ref="A39:I39"/>
    <mergeCell ref="A41:A42"/>
    <mergeCell ref="A1:I1"/>
    <mergeCell ref="A5:I5"/>
    <mergeCell ref="A7:A8"/>
    <mergeCell ref="C25:C35"/>
    <mergeCell ref="D25:D35"/>
    <mergeCell ref="E25:E35"/>
    <mergeCell ref="F25:F35"/>
  </mergeCells>
  <printOptions horizontalCentered="1" verticalCentered="1"/>
  <pageMargins left="0.19685039370078741" right="0.19685039370078741" top="0.78740157480314965" bottom="0.19685039370078741" header="0.51181102362204722" footer="0.51181102362204722"/>
  <pageSetup scale="75" orientation="landscape" r:id="rId1"/>
  <headerFooter alignWithMargins="0">
    <oddHeader>&amp;LSECRETARIA DE ESTADO DA SAÚDE
DIRETORIA DE PLANEJAMENTO CONTROLE E AVALIAÇÃO
GERÊNCIA DE CONTROLE E AVALIAÇÃO DO SISTEMA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Total-jan á abr</vt:lpstr>
      <vt:lpstr>Mês á Mês-jan á abr-16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Fabre Custodio</dc:creator>
  <cp:lastModifiedBy>remorlc</cp:lastModifiedBy>
  <cp:lastPrinted>2016-06-22T18:11:03Z</cp:lastPrinted>
  <dcterms:created xsi:type="dcterms:W3CDTF">2009-06-22T19:09:32Z</dcterms:created>
  <dcterms:modified xsi:type="dcterms:W3CDTF">2016-06-22T18:11:44Z</dcterms:modified>
</cp:coreProperties>
</file>