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420" windowWidth="20835" windowHeight="9495"/>
  </bookViews>
  <sheets>
    <sheet name="Plan1" sheetId="1" r:id="rId1"/>
  </sheets>
  <definedNames>
    <definedName name="_xlnm.Print_Titles" localSheetId="0">Plan1!$1:$5</definedName>
  </definedNames>
  <calcPr calcId="124519"/>
</workbook>
</file>

<file path=xl/calcChain.xml><?xml version="1.0" encoding="utf-8"?>
<calcChain xmlns="http://schemas.openxmlformats.org/spreadsheetml/2006/main">
  <c r="D65" i="1"/>
  <c r="D61"/>
  <c r="D57"/>
  <c r="A70"/>
  <c r="E55" s="1"/>
  <c r="A50"/>
  <c r="D49" s="1"/>
  <c r="A30"/>
  <c r="E28" s="1"/>
  <c r="D59" l="1"/>
  <c r="D63"/>
  <c r="D58"/>
  <c r="D60"/>
  <c r="D62"/>
  <c r="F62" s="1"/>
  <c r="D64"/>
  <c r="E57"/>
  <c r="F57" s="1"/>
  <c r="D85" s="1"/>
  <c r="F85" s="1"/>
  <c r="E58"/>
  <c r="E59"/>
  <c r="E60"/>
  <c r="E61"/>
  <c r="F61" s="1"/>
  <c r="E62"/>
  <c r="E63"/>
  <c r="E64"/>
  <c r="E65"/>
  <c r="F65" s="1"/>
  <c r="E66"/>
  <c r="E67"/>
  <c r="E68"/>
  <c r="E69"/>
  <c r="E54"/>
  <c r="D56"/>
  <c r="F56" s="1"/>
  <c r="E56"/>
  <c r="D66"/>
  <c r="F66" s="1"/>
  <c r="D67"/>
  <c r="D68"/>
  <c r="F68" s="1"/>
  <c r="D69"/>
  <c r="F69" s="1"/>
  <c r="D54"/>
  <c r="F54" s="1"/>
  <c r="D55"/>
  <c r="F55" s="1"/>
  <c r="D35"/>
  <c r="D37"/>
  <c r="D39"/>
  <c r="D41"/>
  <c r="D43"/>
  <c r="D45"/>
  <c r="D47"/>
  <c r="D34"/>
  <c r="D36"/>
  <c r="F36" s="1"/>
  <c r="D38"/>
  <c r="D40"/>
  <c r="F40" s="1"/>
  <c r="D42"/>
  <c r="D44"/>
  <c r="F44" s="1"/>
  <c r="D46"/>
  <c r="E19"/>
  <c r="E34"/>
  <c r="E35"/>
  <c r="E36"/>
  <c r="E37"/>
  <c r="E38"/>
  <c r="E39"/>
  <c r="E40"/>
  <c r="E41"/>
  <c r="E42"/>
  <c r="E43"/>
  <c r="E44"/>
  <c r="E45"/>
  <c r="E46"/>
  <c r="E47"/>
  <c r="E48"/>
  <c r="E49"/>
  <c r="F49" s="1"/>
  <c r="D48"/>
  <c r="F48" s="1"/>
  <c r="D10"/>
  <c r="D8"/>
  <c r="E9"/>
  <c r="D21"/>
  <c r="D25"/>
  <c r="D29"/>
  <c r="E24"/>
  <c r="D23"/>
  <c r="D27"/>
  <c r="E22"/>
  <c r="D22"/>
  <c r="D24"/>
  <c r="D26"/>
  <c r="D28"/>
  <c r="F28" s="1"/>
  <c r="E21"/>
  <c r="E23"/>
  <c r="E25"/>
  <c r="E27"/>
  <c r="E29"/>
  <c r="E26"/>
  <c r="D9"/>
  <c r="F9" s="1"/>
  <c r="E8"/>
  <c r="E10"/>
  <c r="D12"/>
  <c r="D14"/>
  <c r="D16"/>
  <c r="D19"/>
  <c r="F19" s="1"/>
  <c r="D18"/>
  <c r="E12"/>
  <c r="E14"/>
  <c r="E16"/>
  <c r="E18"/>
  <c r="E20"/>
  <c r="D11"/>
  <c r="D13"/>
  <c r="D15"/>
  <c r="D17"/>
  <c r="D20"/>
  <c r="E11"/>
  <c r="E13"/>
  <c r="E15"/>
  <c r="E17"/>
  <c r="F20" l="1"/>
  <c r="E80" s="1"/>
  <c r="F80" s="1"/>
  <c r="F15"/>
  <c r="F11"/>
  <c r="F16"/>
  <c r="F12"/>
  <c r="F24"/>
  <c r="F46"/>
  <c r="F42"/>
  <c r="F38"/>
  <c r="F34"/>
  <c r="F45"/>
  <c r="F41"/>
  <c r="F37"/>
  <c r="F67"/>
  <c r="F64"/>
  <c r="F60"/>
  <c r="F59"/>
  <c r="E83"/>
  <c r="F83" s="1"/>
  <c r="D84"/>
  <c r="F84" s="1"/>
  <c r="F47"/>
  <c r="F43"/>
  <c r="F39"/>
  <c r="F35"/>
  <c r="F58"/>
  <c r="F63"/>
  <c r="F70" s="1"/>
  <c r="F18"/>
  <c r="F23"/>
  <c r="F29"/>
  <c r="F21"/>
  <c r="F8"/>
  <c r="F17"/>
  <c r="E81" s="1"/>
  <c r="F81" s="1"/>
  <c r="F13"/>
  <c r="F14"/>
  <c r="E79" s="1"/>
  <c r="F79" s="1"/>
  <c r="F26"/>
  <c r="F22"/>
  <c r="F27"/>
  <c r="F25"/>
  <c r="F10"/>
  <c r="E86" l="1"/>
  <c r="F86" s="1"/>
  <c r="F50"/>
  <c r="E82"/>
  <c r="F82" s="1"/>
  <c r="D76"/>
  <c r="F76" s="1"/>
  <c r="D74"/>
  <c r="E77"/>
  <c r="F77" s="1"/>
  <c r="E78"/>
  <c r="F78" s="1"/>
  <c r="E75"/>
  <c r="D87"/>
  <c r="F87" s="1"/>
  <c r="F30"/>
  <c r="F75" l="1"/>
  <c r="E88"/>
  <c r="D88"/>
  <c r="F74"/>
  <c r="F88" s="1"/>
</calcChain>
</file>

<file path=xl/sharedStrings.xml><?xml version="1.0" encoding="utf-8"?>
<sst xmlns="http://schemas.openxmlformats.org/spreadsheetml/2006/main" count="156" uniqueCount="81">
  <si>
    <t xml:space="preserve">HGCR - Florianópolis </t>
  </si>
  <si>
    <t xml:space="preserve">HF - Florianópolis </t>
  </si>
  <si>
    <t>HRHMG São José</t>
  </si>
  <si>
    <t xml:space="preserve">População 2015 </t>
  </si>
  <si>
    <t>Hospital</t>
  </si>
  <si>
    <t>Hospiital São Jose - Criciúma</t>
  </si>
  <si>
    <t>Hospital Lenoir Vargas Ferreira - Chapecó</t>
  </si>
  <si>
    <t>Hospital Maiçe - Caçador</t>
  </si>
  <si>
    <t>Hospital MKB - Itajaí</t>
  </si>
  <si>
    <t>Hospital Nossa Senhora da Conceição - Tubrão</t>
  </si>
  <si>
    <t>Hospital Santo Antonio - Blumenau</t>
  </si>
  <si>
    <t>Hospital São Francisco - Concórdia</t>
  </si>
  <si>
    <t>Hospital São José - Jaragua do Sul</t>
  </si>
  <si>
    <t>Hospital São josé - Joinville</t>
  </si>
  <si>
    <t>Hospital Nossa Senhora dos Prazeres - Lages</t>
  </si>
  <si>
    <t>Hospital Infantil Jeser - Joinville</t>
  </si>
  <si>
    <t>Hospital Infantil Joana de Gusmão - Florianópolis</t>
  </si>
  <si>
    <t>Hospital Seara do Bem - Lages</t>
  </si>
  <si>
    <t>Pato Branco</t>
  </si>
  <si>
    <t>RNM</t>
  </si>
  <si>
    <t>TC</t>
  </si>
  <si>
    <t>FUSAVI\Rio do Sul</t>
  </si>
  <si>
    <t>Hospital e Maternidade Marieta Konder Bornhausen/Itajaí</t>
  </si>
  <si>
    <t>Hospital Governador Celso Ramos/Fpolis</t>
  </si>
  <si>
    <t>Hospital Leonir Vargas Ferreira/Chapecó</t>
  </si>
  <si>
    <t>Hospital Maice/Caçador</t>
  </si>
  <si>
    <t>Hospital Nossa Senhora dos Prazeres/Lages</t>
  </si>
  <si>
    <t>Hospital Nossa Sra. da Conceição/Tubarão</t>
  </si>
  <si>
    <t>Hospital Santa Isabel/Blumenau</t>
  </si>
  <si>
    <t>Hospital Santa Terezinha/Joaçaba</t>
  </si>
  <si>
    <t>Hospital São Francisco/Concórdia</t>
  </si>
  <si>
    <t>Hospital São José/Criciúma</t>
  </si>
  <si>
    <t>Hospital e Maternidade São José/Jaraguá do Sul</t>
  </si>
  <si>
    <t>Hospital São José/Joinville</t>
  </si>
  <si>
    <t>Hosp. Infantil Joana de Gusmão/Florianópolis</t>
  </si>
  <si>
    <t>Hosp. Mat. Inf. Dr. Jeser Amarante Faria / Joinville</t>
  </si>
  <si>
    <t>PATO BRANCO</t>
  </si>
  <si>
    <t>Total</t>
  </si>
  <si>
    <t>Adulto</t>
  </si>
  <si>
    <t>Tipo</t>
  </si>
  <si>
    <t>Infantil</t>
  </si>
  <si>
    <t>ORTOPEDIA</t>
  </si>
  <si>
    <t xml:space="preserve"> NEUROCIRURGIA</t>
  </si>
  <si>
    <t>ESTADO DE SANTA CATARINA</t>
  </si>
  <si>
    <t>SECRETARIA DE ESTADO DA SAÚDE</t>
  </si>
  <si>
    <t>DIRETORIA DE PLANEJAMENTO, CONTROLE E AVALIAÇÃO</t>
  </si>
  <si>
    <t>GERÊNCIA DE CONTROLE E AVALIAÇÃO DE SISTEMAS DE SAÚDE</t>
  </si>
  <si>
    <t>Oncologia</t>
  </si>
  <si>
    <t>Hospital de caridade São Braz - Porto União</t>
  </si>
  <si>
    <t>Hospital e M. Marieta Konder Borhausen - Itajaí</t>
  </si>
  <si>
    <t>Hospital e Maternidade Carmela Dutra - Fpolis</t>
  </si>
  <si>
    <t>Hospital e Maternidade São José - Jaraguá do Sul</t>
  </si>
  <si>
    <t>Hospital Geral e Maternidade Tereza Ramos - Lages</t>
  </si>
  <si>
    <t>Hospital Governador Celso Ramos - Fpolis</t>
  </si>
  <si>
    <t>Hospital Municipal São José - Joinville</t>
  </si>
  <si>
    <t>Hospital Nossa Senhora da Conceição/Tubarão</t>
  </si>
  <si>
    <t>Hospital Santa Isabel - Blumenau</t>
  </si>
  <si>
    <t>Hospital Santa Terezinha - Joaçaba</t>
  </si>
  <si>
    <t>Hospital São José - Criciúma</t>
  </si>
  <si>
    <t>Hospital Universitário - Fpolis</t>
  </si>
  <si>
    <t>Pato Branco/PR</t>
  </si>
  <si>
    <t>Hospital Mat. Infantil Dr. Jeser Amarante Faria / Joinville</t>
  </si>
  <si>
    <t>GE</t>
  </si>
  <si>
    <t>GM</t>
  </si>
  <si>
    <t>Município</t>
  </si>
  <si>
    <t>Impacto Mensal por Município</t>
  </si>
  <si>
    <t>Florianópolis SES</t>
  </si>
  <si>
    <t>Criciúma</t>
  </si>
  <si>
    <t>Caçador</t>
  </si>
  <si>
    <t>Concórdia</t>
  </si>
  <si>
    <t>Chapecó</t>
  </si>
  <si>
    <t>Itajaí</t>
  </si>
  <si>
    <t>Blumenau</t>
  </si>
  <si>
    <t>Joinville</t>
  </si>
  <si>
    <t>Lages</t>
  </si>
  <si>
    <t>Jaraguá do Sul</t>
  </si>
  <si>
    <t>Joaçaba</t>
  </si>
  <si>
    <t>Porto União</t>
  </si>
  <si>
    <t>Rio do Sul</t>
  </si>
  <si>
    <t>Tubarão</t>
  </si>
  <si>
    <t>Macroalocação Mensal - ANEXO 18
PPI Ambulatorial - SETEMBRO 2016
Divisão mensal das Cotas de Tomografia e Ressonância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</si>
</sst>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64" formatCode="#,##0_ ;\-#,##0\ 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20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6"/>
      <name val="Arial"/>
      <family val="2"/>
    </font>
    <font>
      <b/>
      <sz val="6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9">
    <xf numFmtId="0" fontId="0" fillId="0" borderId="0" xfId="0"/>
    <xf numFmtId="3" fontId="3" fillId="3" borderId="5" xfId="1" applyNumberFormat="1" applyFont="1" applyFill="1" applyBorder="1" applyAlignment="1">
      <alignment horizontal="center" vertical="center"/>
    </xf>
    <xf numFmtId="3" fontId="3" fillId="3" borderId="6" xfId="1" applyNumberFormat="1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left" vertical="center" indent="5"/>
    </xf>
    <xf numFmtId="0" fontId="7" fillId="3" borderId="0" xfId="0" applyFont="1" applyFill="1" applyBorder="1" applyAlignment="1">
      <alignment horizontal="left" vertical="center" indent="5"/>
    </xf>
    <xf numFmtId="0" fontId="0" fillId="3" borderId="0" xfId="0" applyFill="1" applyAlignment="1">
      <alignment vertical="center"/>
    </xf>
    <xf numFmtId="43" fontId="0" fillId="3" borderId="0" xfId="1" applyFont="1" applyFill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43" fontId="2" fillId="2" borderId="2" xfId="1" applyFont="1" applyFill="1" applyBorder="1" applyAlignment="1">
      <alignment horizontal="center" vertical="center"/>
    </xf>
    <xf numFmtId="0" fontId="0" fillId="3" borderId="5" xfId="0" applyFill="1" applyBorder="1" applyAlignment="1">
      <alignment vertical="center"/>
    </xf>
    <xf numFmtId="43" fontId="0" fillId="3" borderId="5" xfId="1" applyFont="1" applyFill="1" applyBorder="1" applyAlignment="1">
      <alignment vertical="center"/>
    </xf>
    <xf numFmtId="0" fontId="0" fillId="3" borderId="6" xfId="0" applyFill="1" applyBorder="1" applyAlignment="1">
      <alignment vertical="center"/>
    </xf>
    <xf numFmtId="43" fontId="0" fillId="3" borderId="6" xfId="1" applyFont="1" applyFill="1" applyBorder="1" applyAlignment="1">
      <alignment vertical="center"/>
    </xf>
    <xf numFmtId="3" fontId="0" fillId="3" borderId="6" xfId="0" applyNumberFormat="1" applyFont="1" applyFill="1" applyBorder="1" applyAlignment="1">
      <alignment horizontal="center" vertical="center"/>
    </xf>
    <xf numFmtId="3" fontId="0" fillId="3" borderId="7" xfId="0" applyNumberFormat="1" applyFont="1" applyFill="1" applyBorder="1" applyAlignment="1">
      <alignment horizontal="center" vertical="center"/>
    </xf>
    <xf numFmtId="0" fontId="0" fillId="3" borderId="7" xfId="0" applyFill="1" applyBorder="1" applyAlignment="1">
      <alignment vertical="center"/>
    </xf>
    <xf numFmtId="43" fontId="0" fillId="3" borderId="7" xfId="1" applyFont="1" applyFill="1" applyBorder="1" applyAlignment="1">
      <alignment vertical="center"/>
    </xf>
    <xf numFmtId="0" fontId="0" fillId="3" borderId="6" xfId="0" applyFont="1" applyFill="1" applyBorder="1" applyAlignment="1">
      <alignment vertical="center"/>
    </xf>
    <xf numFmtId="43" fontId="1" fillId="3" borderId="6" xfId="1" applyFont="1" applyFill="1" applyBorder="1" applyAlignment="1">
      <alignment vertical="center"/>
    </xf>
    <xf numFmtId="0" fontId="0" fillId="3" borderId="7" xfId="0" applyFont="1" applyFill="1" applyBorder="1" applyAlignment="1">
      <alignment vertical="center"/>
    </xf>
    <xf numFmtId="43" fontId="1" fillId="3" borderId="7" xfId="1" applyFont="1" applyFill="1" applyBorder="1" applyAlignment="1">
      <alignment vertical="center"/>
    </xf>
    <xf numFmtId="3" fontId="2" fillId="2" borderId="2" xfId="0" applyNumberFormat="1" applyFont="1" applyFill="1" applyBorder="1" applyAlignment="1">
      <alignment horizontal="center" vertical="center"/>
    </xf>
    <xf numFmtId="164" fontId="0" fillId="3" borderId="10" xfId="1" applyNumberFormat="1" applyFont="1" applyFill="1" applyBorder="1" applyAlignment="1">
      <alignment horizontal="center" vertical="center"/>
    </xf>
    <xf numFmtId="0" fontId="0" fillId="3" borderId="10" xfId="0" applyFill="1" applyBorder="1" applyAlignment="1">
      <alignment vertical="center"/>
    </xf>
    <xf numFmtId="43" fontId="0" fillId="3" borderId="10" xfId="1" applyFont="1" applyFill="1" applyBorder="1" applyAlignment="1">
      <alignment vertical="center"/>
    </xf>
    <xf numFmtId="164" fontId="0" fillId="3" borderId="6" xfId="1" applyNumberFormat="1" applyFont="1" applyFill="1" applyBorder="1" applyAlignment="1">
      <alignment horizontal="center" vertical="center"/>
    </xf>
    <xf numFmtId="3" fontId="0" fillId="3" borderId="6" xfId="0" applyNumberFormat="1" applyFill="1" applyBorder="1" applyAlignment="1">
      <alignment horizontal="center" vertical="center"/>
    </xf>
    <xf numFmtId="3" fontId="0" fillId="3" borderId="7" xfId="0" applyNumberFormat="1" applyFill="1" applyBorder="1" applyAlignment="1">
      <alignment horizontal="center" vertical="center"/>
    </xf>
    <xf numFmtId="164" fontId="0" fillId="3" borderId="7" xfId="1" applyNumberFormat="1" applyFont="1" applyFill="1" applyBorder="1" applyAlignment="1">
      <alignment horizontal="center" vertical="center"/>
    </xf>
    <xf numFmtId="164" fontId="0" fillId="3" borderId="5" xfId="1" applyNumberFormat="1" applyFont="1" applyFill="1" applyBorder="1" applyAlignment="1">
      <alignment horizontal="center" vertical="center"/>
    </xf>
    <xf numFmtId="164" fontId="2" fillId="2" borderId="2" xfId="0" applyNumberFormat="1" applyFont="1" applyFill="1" applyBorder="1" applyAlignment="1">
      <alignment horizontal="center" vertical="center"/>
    </xf>
    <xf numFmtId="164" fontId="0" fillId="3" borderId="12" xfId="1" applyNumberFormat="1" applyFont="1" applyFill="1" applyBorder="1" applyAlignment="1">
      <alignment horizontal="center" vertical="center"/>
    </xf>
    <xf numFmtId="164" fontId="0" fillId="3" borderId="13" xfId="1" applyNumberFormat="1" applyFont="1" applyFill="1" applyBorder="1" applyAlignment="1">
      <alignment horizontal="center" vertical="center"/>
    </xf>
    <xf numFmtId="164" fontId="0" fillId="3" borderId="14" xfId="1" applyNumberFormat="1" applyFont="1" applyFill="1" applyBorder="1" applyAlignment="1">
      <alignment horizontal="center" vertical="center"/>
    </xf>
    <xf numFmtId="164" fontId="0" fillId="3" borderId="15" xfId="1" applyNumberFormat="1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164" fontId="0" fillId="3" borderId="3" xfId="1" applyNumberFormat="1" applyFont="1" applyFill="1" applyBorder="1" applyAlignment="1">
      <alignment horizontal="center" vertical="center"/>
    </xf>
    <xf numFmtId="164" fontId="0" fillId="3" borderId="4" xfId="1" applyNumberFormat="1" applyFont="1" applyFill="1" applyBorder="1" applyAlignment="1">
      <alignment horizontal="center" vertical="center"/>
    </xf>
    <xf numFmtId="164" fontId="0" fillId="3" borderId="10" xfId="1" applyNumberFormat="1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3" fontId="3" fillId="3" borderId="5" xfId="1" applyNumberFormat="1" applyFont="1" applyFill="1" applyBorder="1" applyAlignment="1">
      <alignment horizontal="center" vertical="center"/>
    </xf>
    <xf numFmtId="3" fontId="3" fillId="3" borderId="6" xfId="1" applyNumberFormat="1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43" fontId="2" fillId="4" borderId="2" xfId="1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 wrapText="1"/>
    </xf>
  </cellXfs>
  <cellStyles count="2">
    <cellStyle name="Normal" xfId="0" builtinId="0"/>
    <cellStyle name="Separador de milhares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426613</xdr:colOff>
      <xdr:row>3</xdr:row>
      <xdr:rowOff>123825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426613" cy="533400"/>
        </a:xfrm>
        <a:prstGeom prst="rect">
          <a:avLst/>
        </a:prstGeom>
        <a:solidFill>
          <a:srgbClr val="FFFFFF"/>
        </a:solidFill>
        <a:ln w="317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88"/>
  <sheetViews>
    <sheetView tabSelected="1" workbookViewId="0">
      <selection activeCell="A5" sqref="A5:F5"/>
    </sheetView>
  </sheetViews>
  <sheetFormatPr defaultRowHeight="15"/>
  <cols>
    <col min="1" max="1" width="15.140625" style="5" bestFit="1" customWidth="1"/>
    <col min="2" max="2" width="15.140625" style="5" customWidth="1"/>
    <col min="3" max="3" width="71.140625" style="5" customWidth="1"/>
    <col min="4" max="6" width="13.85546875" style="6" customWidth="1"/>
    <col min="7" max="16384" width="9.140625" style="5"/>
  </cols>
  <sheetData>
    <row r="1" spans="1:6" ht="11.25" customHeight="1">
      <c r="A1" s="3" t="s">
        <v>43</v>
      </c>
    </row>
    <row r="2" spans="1:6" ht="10.5" customHeight="1">
      <c r="A2" s="3" t="s">
        <v>44</v>
      </c>
    </row>
    <row r="3" spans="1:6" ht="10.5" customHeight="1">
      <c r="A3" s="3" t="s">
        <v>45</v>
      </c>
    </row>
    <row r="4" spans="1:6" ht="10.5" customHeight="1">
      <c r="A4" s="4" t="s">
        <v>46</v>
      </c>
    </row>
    <row r="5" spans="1:6" ht="81" customHeight="1">
      <c r="A5" s="48" t="s">
        <v>80</v>
      </c>
      <c r="B5" s="43"/>
      <c r="C5" s="43"/>
      <c r="D5" s="43"/>
      <c r="E5" s="43"/>
      <c r="F5" s="43"/>
    </row>
    <row r="6" spans="1:6" ht="32.25" thickBot="1">
      <c r="A6" s="36" t="s">
        <v>41</v>
      </c>
      <c r="B6" s="36"/>
      <c r="C6" s="36"/>
      <c r="D6" s="36"/>
      <c r="E6" s="36"/>
      <c r="F6" s="35"/>
    </row>
    <row r="7" spans="1:6" ht="19.5" customHeight="1" thickBot="1">
      <c r="A7" s="7" t="s">
        <v>3</v>
      </c>
      <c r="B7" s="7" t="s">
        <v>39</v>
      </c>
      <c r="C7" s="7" t="s">
        <v>4</v>
      </c>
      <c r="D7" s="8" t="s">
        <v>19</v>
      </c>
      <c r="E7" s="8" t="s">
        <v>20</v>
      </c>
      <c r="F7" s="8" t="s">
        <v>37</v>
      </c>
    </row>
    <row r="8" spans="1:6" ht="19.5" customHeight="1">
      <c r="A8" s="44">
        <v>1090649</v>
      </c>
      <c r="B8" s="1" t="s">
        <v>38</v>
      </c>
      <c r="C8" s="9" t="s">
        <v>0</v>
      </c>
      <c r="D8" s="10">
        <f>(((A8*100%)/A$30)/3)*D$30</f>
        <v>3719.8619366640323</v>
      </c>
      <c r="E8" s="10">
        <f>(((A8*100%)/A$30)/3)*E$30</f>
        <v>1525.2773369466659</v>
      </c>
      <c r="F8" s="10">
        <f>SUM(D8:E8)</f>
        <v>5245.1392736106982</v>
      </c>
    </row>
    <row r="9" spans="1:6" ht="19.5" customHeight="1">
      <c r="A9" s="45"/>
      <c r="B9" s="2" t="s">
        <v>38</v>
      </c>
      <c r="C9" s="11" t="s">
        <v>1</v>
      </c>
      <c r="D9" s="12">
        <f>(((A8*100%)/A$30)/3)*D$30</f>
        <v>3719.8619366640323</v>
      </c>
      <c r="E9" s="12">
        <f>(((A8*100%)/A$30)/3)*E$30</f>
        <v>1525.2773369466659</v>
      </c>
      <c r="F9" s="12">
        <f t="shared" ref="F9:F29" si="0">SUM(D9:E9)</f>
        <v>5245.1392736106982</v>
      </c>
    </row>
    <row r="10" spans="1:6" ht="19.5" customHeight="1">
      <c r="A10" s="45"/>
      <c r="B10" s="2" t="s">
        <v>38</v>
      </c>
      <c r="C10" s="11" t="s">
        <v>2</v>
      </c>
      <c r="D10" s="12">
        <f>(((A8*100%)/A$30)/3)*D$30</f>
        <v>3719.8619366640323</v>
      </c>
      <c r="E10" s="12">
        <f>(((A8*100%)/A$30)/3)*E$30</f>
        <v>1525.2773369466659</v>
      </c>
      <c r="F10" s="12">
        <f t="shared" si="0"/>
        <v>5245.1392736106982</v>
      </c>
    </row>
    <row r="11" spans="1:6" ht="19.5" customHeight="1">
      <c r="A11" s="13">
        <v>398519</v>
      </c>
      <c r="B11" s="13" t="s">
        <v>38</v>
      </c>
      <c r="C11" s="11" t="s">
        <v>5</v>
      </c>
      <c r="D11" s="12">
        <f t="shared" ref="D11:D20" si="1">((A11*100%)/$A$30)*D$30</f>
        <v>4077.6702471759845</v>
      </c>
      <c r="E11" s="12">
        <f>((A11*100%)/$A$30)*E$30</f>
        <v>1671.9916280379341</v>
      </c>
      <c r="F11" s="12">
        <f t="shared" si="0"/>
        <v>5749.6618752139184</v>
      </c>
    </row>
    <row r="12" spans="1:6" ht="19.5" customHeight="1">
      <c r="A12" s="13">
        <v>778046</v>
      </c>
      <c r="B12" s="13" t="s">
        <v>38</v>
      </c>
      <c r="C12" s="11" t="s">
        <v>6</v>
      </c>
      <c r="D12" s="12">
        <f t="shared" si="1"/>
        <v>7961.0132142615184</v>
      </c>
      <c r="E12" s="12">
        <f t="shared" ref="E12:E29" si="2">((A12*100%)/$A$30)*E$30</f>
        <v>3264.3020739999911</v>
      </c>
      <c r="F12" s="12">
        <f t="shared" si="0"/>
        <v>11225.31528826151</v>
      </c>
    </row>
    <row r="13" spans="1:6" ht="19.5" customHeight="1">
      <c r="A13" s="13">
        <v>288455</v>
      </c>
      <c r="B13" s="13" t="s">
        <v>38</v>
      </c>
      <c r="C13" s="11" t="s">
        <v>7</v>
      </c>
      <c r="D13" s="12">
        <f t="shared" si="1"/>
        <v>2951.4888152111907</v>
      </c>
      <c r="E13" s="12">
        <f t="shared" si="2"/>
        <v>1210.216689958778</v>
      </c>
      <c r="F13" s="12">
        <f t="shared" si="0"/>
        <v>4161.705505169969</v>
      </c>
    </row>
    <row r="14" spans="1:6" ht="19.5" customHeight="1">
      <c r="A14" s="13">
        <v>799228</v>
      </c>
      <c r="B14" s="13" t="s">
        <v>38</v>
      </c>
      <c r="C14" s="11" t="s">
        <v>8</v>
      </c>
      <c r="D14" s="12">
        <f t="shared" si="1"/>
        <v>8177.748705356501</v>
      </c>
      <c r="E14" s="12">
        <f t="shared" si="2"/>
        <v>3353.1714294512981</v>
      </c>
      <c r="F14" s="12">
        <f t="shared" si="0"/>
        <v>11530.920134807799</v>
      </c>
    </row>
    <row r="15" spans="1:6" ht="19.5" customHeight="1">
      <c r="A15" s="13">
        <v>602495</v>
      </c>
      <c r="B15" s="13" t="s">
        <v>38</v>
      </c>
      <c r="C15" s="11" t="s">
        <v>9</v>
      </c>
      <c r="D15" s="12">
        <f t="shared" si="1"/>
        <v>6164.7648809022776</v>
      </c>
      <c r="E15" s="12">
        <f t="shared" si="2"/>
        <v>2527.7755789177309</v>
      </c>
      <c r="F15" s="12">
        <f t="shared" si="0"/>
        <v>8692.5404598200075</v>
      </c>
    </row>
    <row r="16" spans="1:6" ht="19.5" customHeight="1">
      <c r="A16" s="13">
        <v>524615</v>
      </c>
      <c r="B16" s="13" t="s">
        <v>38</v>
      </c>
      <c r="C16" s="11" t="s">
        <v>14</v>
      </c>
      <c r="D16" s="12">
        <f t="shared" si="1"/>
        <v>5367.8920621657408</v>
      </c>
      <c r="E16" s="12">
        <f t="shared" si="2"/>
        <v>2201.0290298407872</v>
      </c>
      <c r="F16" s="12">
        <f t="shared" si="0"/>
        <v>7568.9210920065279</v>
      </c>
    </row>
    <row r="17" spans="1:6" ht="19.5" customHeight="1">
      <c r="A17" s="13">
        <v>662009</v>
      </c>
      <c r="B17" s="13" t="s">
        <v>38</v>
      </c>
      <c r="C17" s="11" t="s">
        <v>10</v>
      </c>
      <c r="D17" s="12">
        <f t="shared" si="1"/>
        <v>6773.7156889953203</v>
      </c>
      <c r="E17" s="12">
        <f t="shared" si="2"/>
        <v>2777.4673370297642</v>
      </c>
      <c r="F17" s="12">
        <f t="shared" si="0"/>
        <v>9551.1830260250845</v>
      </c>
    </row>
    <row r="18" spans="1:6" ht="19.5" customHeight="1">
      <c r="A18" s="13">
        <v>331083</v>
      </c>
      <c r="B18" s="13" t="s">
        <v>38</v>
      </c>
      <c r="C18" s="11" t="s">
        <v>11</v>
      </c>
      <c r="D18" s="12">
        <f t="shared" si="1"/>
        <v>3387.6610611934852</v>
      </c>
      <c r="E18" s="12">
        <f t="shared" si="2"/>
        <v>1389.0630162819925</v>
      </c>
      <c r="F18" s="12">
        <f t="shared" si="0"/>
        <v>4776.7240774754773</v>
      </c>
    </row>
    <row r="19" spans="1:6" ht="19.5" customHeight="1">
      <c r="A19" s="13">
        <v>626121</v>
      </c>
      <c r="B19" s="13" t="s">
        <v>38</v>
      </c>
      <c r="C19" s="11" t="s">
        <v>12</v>
      </c>
      <c r="D19" s="12">
        <f t="shared" si="1"/>
        <v>6406.5075261959264</v>
      </c>
      <c r="E19" s="12">
        <f t="shared" si="2"/>
        <v>2626.8987680354999</v>
      </c>
      <c r="F19" s="12">
        <f t="shared" si="0"/>
        <v>9033.4062942314267</v>
      </c>
    </row>
    <row r="20" spans="1:6" ht="19.5" customHeight="1" thickBot="1">
      <c r="A20" s="14">
        <v>717970</v>
      </c>
      <c r="B20" s="14" t="s">
        <v>38</v>
      </c>
      <c r="C20" s="15" t="s">
        <v>13</v>
      </c>
      <c r="D20" s="16">
        <f t="shared" si="1"/>
        <v>7346.3119885499591</v>
      </c>
      <c r="E20" s="16">
        <f t="shared" si="2"/>
        <v>3012.2524376062256</v>
      </c>
      <c r="F20" s="16">
        <f t="shared" si="0"/>
        <v>10358.564426156185</v>
      </c>
    </row>
    <row r="21" spans="1:6" ht="19.5" customHeight="1">
      <c r="A21" s="13">
        <v>1993989</v>
      </c>
      <c r="B21" s="13" t="s">
        <v>40</v>
      </c>
      <c r="C21" s="17" t="s">
        <v>15</v>
      </c>
      <c r="D21" s="18">
        <f t="shared" ref="D21:D29" si="3">((A21*100%)/$A$30)*D$30</f>
        <v>20402.614727268196</v>
      </c>
      <c r="E21" s="18">
        <f t="shared" si="2"/>
        <v>8365.8066852514748</v>
      </c>
      <c r="F21" s="18">
        <f t="shared" si="0"/>
        <v>28768.42141251967</v>
      </c>
    </row>
    <row r="22" spans="1:6" ht="19.5" customHeight="1">
      <c r="A22" s="13">
        <v>1239979</v>
      </c>
      <c r="B22" s="13" t="s">
        <v>40</v>
      </c>
      <c r="C22" s="17" t="s">
        <v>16</v>
      </c>
      <c r="D22" s="18">
        <f t="shared" si="3"/>
        <v>12687.53930282629</v>
      </c>
      <c r="E22" s="18">
        <f t="shared" si="2"/>
        <v>5202.3479606815472</v>
      </c>
      <c r="F22" s="18">
        <f t="shared" si="0"/>
        <v>17889.887263507837</v>
      </c>
    </row>
    <row r="23" spans="1:6" ht="19.5" customHeight="1">
      <c r="A23" s="13">
        <v>728856</v>
      </c>
      <c r="B23" s="13" t="s">
        <v>40</v>
      </c>
      <c r="C23" s="17" t="s">
        <v>6</v>
      </c>
      <c r="D23" s="18">
        <f t="shared" si="3"/>
        <v>7457.6981917441808</v>
      </c>
      <c r="E23" s="18">
        <f t="shared" si="2"/>
        <v>3057.9247916541408</v>
      </c>
      <c r="F23" s="18">
        <f t="shared" si="0"/>
        <v>10515.622983398322</v>
      </c>
    </row>
    <row r="24" spans="1:6" ht="19.5" customHeight="1">
      <c r="A24" s="13">
        <v>288455</v>
      </c>
      <c r="B24" s="13" t="s">
        <v>40</v>
      </c>
      <c r="C24" s="17" t="s">
        <v>7</v>
      </c>
      <c r="D24" s="18">
        <f t="shared" si="3"/>
        <v>2951.4888152111907</v>
      </c>
      <c r="E24" s="18">
        <f t="shared" si="2"/>
        <v>1210.216689958778</v>
      </c>
      <c r="F24" s="18">
        <f t="shared" si="0"/>
        <v>4161.705505169969</v>
      </c>
    </row>
    <row r="25" spans="1:6" ht="19.5" customHeight="1">
      <c r="A25" s="13">
        <v>1001014</v>
      </c>
      <c r="B25" s="13" t="s">
        <v>40</v>
      </c>
      <c r="C25" s="17" t="s">
        <v>9</v>
      </c>
      <c r="D25" s="18">
        <f t="shared" si="3"/>
        <v>10242.435128078261</v>
      </c>
      <c r="E25" s="18">
        <f t="shared" si="2"/>
        <v>4199.7672069556647</v>
      </c>
      <c r="F25" s="18">
        <f t="shared" si="0"/>
        <v>14442.202335033926</v>
      </c>
    </row>
    <row r="26" spans="1:6" ht="19.5" customHeight="1">
      <c r="A26" s="13">
        <v>662009</v>
      </c>
      <c r="B26" s="13" t="s">
        <v>40</v>
      </c>
      <c r="C26" s="17" t="s">
        <v>10</v>
      </c>
      <c r="D26" s="18">
        <f t="shared" si="3"/>
        <v>6773.7156889953203</v>
      </c>
      <c r="E26" s="18">
        <f t="shared" si="2"/>
        <v>2777.4673370297642</v>
      </c>
      <c r="F26" s="18">
        <f t="shared" si="0"/>
        <v>9551.1830260250845</v>
      </c>
    </row>
    <row r="27" spans="1:6" ht="19.5" customHeight="1">
      <c r="A27" s="13">
        <v>334991</v>
      </c>
      <c r="B27" s="13" t="s">
        <v>40</v>
      </c>
      <c r="C27" s="17" t="s">
        <v>11</v>
      </c>
      <c r="D27" s="18">
        <f t="shared" si="3"/>
        <v>3427.6479509677838</v>
      </c>
      <c r="E27" s="18">
        <f t="shared" si="2"/>
        <v>1405.459080917235</v>
      </c>
      <c r="F27" s="18">
        <f t="shared" si="0"/>
        <v>4833.1070318850188</v>
      </c>
    </row>
    <row r="28" spans="1:6" ht="19.5" customHeight="1">
      <c r="A28" s="13">
        <v>524615</v>
      </c>
      <c r="B28" s="13" t="s">
        <v>40</v>
      </c>
      <c r="C28" s="17" t="s">
        <v>17</v>
      </c>
      <c r="D28" s="18">
        <f t="shared" si="3"/>
        <v>5367.8920621657408</v>
      </c>
      <c r="E28" s="18">
        <f t="shared" si="2"/>
        <v>2201.0290298407872</v>
      </c>
      <c r="F28" s="18">
        <f t="shared" si="0"/>
        <v>7568.9210920065279</v>
      </c>
    </row>
    <row r="29" spans="1:6" ht="19.5" customHeight="1" thickBot="1">
      <c r="A29" s="14">
        <v>45282</v>
      </c>
      <c r="B29" s="13" t="s">
        <v>40</v>
      </c>
      <c r="C29" s="19" t="s">
        <v>18</v>
      </c>
      <c r="D29" s="20">
        <f t="shared" si="3"/>
        <v>463.3281327430384</v>
      </c>
      <c r="E29" s="20">
        <f t="shared" si="2"/>
        <v>189.98121771060787</v>
      </c>
      <c r="F29" s="20">
        <f t="shared" si="0"/>
        <v>653.30935045364629</v>
      </c>
    </row>
    <row r="30" spans="1:6" ht="19.5" customHeight="1" thickBot="1">
      <c r="A30" s="21">
        <f>SUM(A8:A29)</f>
        <v>13638380</v>
      </c>
      <c r="B30" s="37" t="s">
        <v>37</v>
      </c>
      <c r="C30" s="46"/>
      <c r="D30" s="47">
        <v>139548.72</v>
      </c>
      <c r="E30" s="47">
        <v>57220</v>
      </c>
      <c r="F30" s="8">
        <f>SUM(F8:F29)</f>
        <v>196768.71999999994</v>
      </c>
    </row>
    <row r="32" spans="1:6" ht="32.25" thickBot="1">
      <c r="A32" s="36" t="s">
        <v>42</v>
      </c>
      <c r="B32" s="36"/>
      <c r="C32" s="36"/>
      <c r="D32" s="42"/>
      <c r="E32" s="42"/>
      <c r="F32" s="35"/>
    </row>
    <row r="33" spans="1:6" ht="23.25" customHeight="1" thickBot="1">
      <c r="A33" s="7" t="s">
        <v>3</v>
      </c>
      <c r="B33" s="7" t="s">
        <v>39</v>
      </c>
      <c r="C33" s="7" t="s">
        <v>4</v>
      </c>
      <c r="D33" s="8" t="s">
        <v>19</v>
      </c>
      <c r="E33" s="8" t="s">
        <v>20</v>
      </c>
      <c r="F33" s="8" t="s">
        <v>37</v>
      </c>
    </row>
    <row r="34" spans="1:6" ht="23.25" customHeight="1">
      <c r="A34" s="22">
        <v>311211</v>
      </c>
      <c r="B34" s="22" t="s">
        <v>38</v>
      </c>
      <c r="C34" s="23" t="s">
        <v>21</v>
      </c>
      <c r="D34" s="24">
        <f>((A34*100%)/$A$50)*D$50</f>
        <v>1852.9239492784332</v>
      </c>
      <c r="E34" s="24">
        <f>((A34*100%)/$A$50)*E$50</f>
        <v>1974.2029515998233</v>
      </c>
      <c r="F34" s="24">
        <f t="shared" ref="F34:F49" si="4">SUM(D34:E34)</f>
        <v>3827.1269008782565</v>
      </c>
    </row>
    <row r="35" spans="1:6" ht="23.25" customHeight="1">
      <c r="A35" s="25">
        <v>624497</v>
      </c>
      <c r="B35" s="25" t="s">
        <v>38</v>
      </c>
      <c r="C35" s="11" t="s">
        <v>22</v>
      </c>
      <c r="D35" s="12">
        <f t="shared" ref="D35:D49" si="5">((A35*100%)/$A$50)*D$50</f>
        <v>3718.2022729033797</v>
      </c>
      <c r="E35" s="12">
        <f t="shared" ref="E35:E49" si="6">((A35*100%)/$A$50)*E$50</f>
        <v>3961.5689055503658</v>
      </c>
      <c r="F35" s="12">
        <f t="shared" si="4"/>
        <v>7679.771178453746</v>
      </c>
    </row>
    <row r="36" spans="1:6" ht="23.25" customHeight="1">
      <c r="A36" s="25">
        <v>656129</v>
      </c>
      <c r="B36" s="25" t="s">
        <v>38</v>
      </c>
      <c r="C36" s="11" t="s">
        <v>32</v>
      </c>
      <c r="D36" s="12">
        <f t="shared" si="5"/>
        <v>3906.5365231823716</v>
      </c>
      <c r="E36" s="12">
        <f t="shared" si="6"/>
        <v>4162.2301539156406</v>
      </c>
      <c r="F36" s="12">
        <f t="shared" si="4"/>
        <v>8068.7666770980122</v>
      </c>
    </row>
    <row r="37" spans="1:6" ht="23.25" customHeight="1">
      <c r="A37" s="25">
        <v>1239979</v>
      </c>
      <c r="B37" s="25" t="s">
        <v>38</v>
      </c>
      <c r="C37" s="11" t="s">
        <v>23</v>
      </c>
      <c r="D37" s="12">
        <f t="shared" si="5"/>
        <v>7382.7299989470885</v>
      </c>
      <c r="E37" s="12">
        <f t="shared" si="6"/>
        <v>7865.9501165504998</v>
      </c>
      <c r="F37" s="12">
        <f t="shared" si="4"/>
        <v>15248.680115497587</v>
      </c>
    </row>
    <row r="38" spans="1:6" ht="23.25" customHeight="1">
      <c r="A38" s="25">
        <v>774138</v>
      </c>
      <c r="B38" s="25" t="s">
        <v>38</v>
      </c>
      <c r="C38" s="11" t="s">
        <v>24</v>
      </c>
      <c r="D38" s="12">
        <f t="shared" si="5"/>
        <v>4609.152119451137</v>
      </c>
      <c r="E38" s="12">
        <f t="shared" si="6"/>
        <v>4910.8338861594993</v>
      </c>
      <c r="F38" s="12">
        <f t="shared" si="4"/>
        <v>9519.9860056106372</v>
      </c>
    </row>
    <row r="39" spans="1:6" ht="23.25" customHeight="1">
      <c r="A39" s="25">
        <v>286485</v>
      </c>
      <c r="B39" s="25" t="s">
        <v>38</v>
      </c>
      <c r="C39" s="11" t="s">
        <v>25</v>
      </c>
      <c r="D39" s="12">
        <f t="shared" si="5"/>
        <v>1705.7074383907766</v>
      </c>
      <c r="E39" s="12">
        <f t="shared" si="6"/>
        <v>1817.3507125039778</v>
      </c>
      <c r="F39" s="12">
        <f t="shared" si="4"/>
        <v>3523.0581508947544</v>
      </c>
    </row>
    <row r="40" spans="1:6" ht="23.25" customHeight="1">
      <c r="A40" s="25">
        <v>687962</v>
      </c>
      <c r="B40" s="25" t="s">
        <v>38</v>
      </c>
      <c r="C40" s="11" t="s">
        <v>33</v>
      </c>
      <c r="D40" s="12">
        <f t="shared" si="5"/>
        <v>4096.0675104462553</v>
      </c>
      <c r="E40" s="12">
        <f t="shared" si="6"/>
        <v>4364.1664690146481</v>
      </c>
      <c r="F40" s="12">
        <f t="shared" si="4"/>
        <v>8460.2339794609034</v>
      </c>
    </row>
    <row r="41" spans="1:6" ht="23.25" customHeight="1">
      <c r="A41" s="25">
        <v>290137</v>
      </c>
      <c r="B41" s="25" t="s">
        <v>38</v>
      </c>
      <c r="C41" s="11" t="s">
        <v>26</v>
      </c>
      <c r="D41" s="12">
        <f t="shared" si="5"/>
        <v>1727.45113724064</v>
      </c>
      <c r="E41" s="12">
        <f t="shared" si="6"/>
        <v>1840.5175966412432</v>
      </c>
      <c r="F41" s="12">
        <f t="shared" si="4"/>
        <v>3567.9687338818831</v>
      </c>
    </row>
    <row r="42" spans="1:6" ht="23.25" customHeight="1">
      <c r="A42" s="25">
        <v>385468</v>
      </c>
      <c r="B42" s="25" t="s">
        <v>38</v>
      </c>
      <c r="C42" s="11" t="s">
        <v>27</v>
      </c>
      <c r="D42" s="12">
        <f t="shared" si="5"/>
        <v>2295.0438412538729</v>
      </c>
      <c r="E42" s="12">
        <f t="shared" si="6"/>
        <v>2445.2608145190266</v>
      </c>
      <c r="F42" s="12">
        <f t="shared" si="4"/>
        <v>4740.3046557728994</v>
      </c>
    </row>
    <row r="43" spans="1:6" ht="23.25" customHeight="1">
      <c r="A43" s="26">
        <v>610677</v>
      </c>
      <c r="B43" s="25" t="s">
        <v>38</v>
      </c>
      <c r="C43" s="11" t="s">
        <v>28</v>
      </c>
      <c r="D43" s="12">
        <f t="shared" si="5"/>
        <v>3635.9191627979276</v>
      </c>
      <c r="E43" s="12">
        <f t="shared" si="6"/>
        <v>3873.9001380867817</v>
      </c>
      <c r="F43" s="12">
        <f t="shared" si="4"/>
        <v>7509.8193008847093</v>
      </c>
    </row>
    <row r="44" spans="1:6" ht="23.25" customHeight="1">
      <c r="A44" s="26">
        <v>190525</v>
      </c>
      <c r="B44" s="25" t="s">
        <v>38</v>
      </c>
      <c r="C44" s="11" t="s">
        <v>29</v>
      </c>
      <c r="D44" s="12">
        <f t="shared" si="5"/>
        <v>1134.369721623829</v>
      </c>
      <c r="E44" s="12">
        <f t="shared" si="6"/>
        <v>1208.6173604196392</v>
      </c>
      <c r="F44" s="12">
        <f t="shared" si="4"/>
        <v>2342.987082043468</v>
      </c>
    </row>
    <row r="45" spans="1:6" ht="23.25" customHeight="1">
      <c r="A45" s="26">
        <v>146436</v>
      </c>
      <c r="B45" s="25" t="s">
        <v>38</v>
      </c>
      <c r="C45" s="11" t="s">
        <v>30</v>
      </c>
      <c r="D45" s="12">
        <f t="shared" si="5"/>
        <v>871.86754785832329</v>
      </c>
      <c r="E45" s="12">
        <f t="shared" si="6"/>
        <v>928.93369264091484</v>
      </c>
      <c r="F45" s="12">
        <f t="shared" si="4"/>
        <v>1800.8012404992382</v>
      </c>
    </row>
    <row r="46" spans="1:6" ht="23.25" customHeight="1" thickBot="1">
      <c r="A46" s="27">
        <v>615546</v>
      </c>
      <c r="B46" s="28" t="s">
        <v>38</v>
      </c>
      <c r="C46" s="15" t="s">
        <v>31</v>
      </c>
      <c r="D46" s="16">
        <f t="shared" si="5"/>
        <v>3664.9087766259627</v>
      </c>
      <c r="E46" s="16">
        <f t="shared" si="6"/>
        <v>3904.7872023979389</v>
      </c>
      <c r="F46" s="16">
        <f t="shared" si="4"/>
        <v>7569.6959790239016</v>
      </c>
    </row>
    <row r="47" spans="1:6" ht="23.25" customHeight="1">
      <c r="A47" s="31">
        <v>4093106</v>
      </c>
      <c r="B47" s="29" t="s">
        <v>40</v>
      </c>
      <c r="C47" s="9" t="s">
        <v>34</v>
      </c>
      <c r="D47" s="10">
        <f t="shared" si="5"/>
        <v>24370.006633233566</v>
      </c>
      <c r="E47" s="10">
        <f t="shared" si="6"/>
        <v>25965.091036020411</v>
      </c>
      <c r="F47" s="10">
        <f t="shared" si="4"/>
        <v>50335.097669253977</v>
      </c>
    </row>
    <row r="48" spans="1:6" ht="23.25" customHeight="1">
      <c r="A48" s="32">
        <v>2680802</v>
      </c>
      <c r="B48" s="25" t="s">
        <v>40</v>
      </c>
      <c r="C48" s="11" t="s">
        <v>35</v>
      </c>
      <c r="D48" s="12">
        <f t="shared" si="5"/>
        <v>15961.2681719911</v>
      </c>
      <c r="E48" s="12">
        <f t="shared" si="6"/>
        <v>17005.977362801154</v>
      </c>
      <c r="F48" s="12">
        <f t="shared" si="4"/>
        <v>32967.245534792251</v>
      </c>
    </row>
    <row r="49" spans="1:6" ht="23.25" customHeight="1" thickBot="1">
      <c r="A49" s="33">
        <v>45282</v>
      </c>
      <c r="B49" s="28" t="s">
        <v>40</v>
      </c>
      <c r="C49" s="15" t="s">
        <v>36</v>
      </c>
      <c r="D49" s="16">
        <f t="shared" si="5"/>
        <v>269.60519477533256</v>
      </c>
      <c r="E49" s="16">
        <f t="shared" si="6"/>
        <v>287.2516011784391</v>
      </c>
      <c r="F49" s="16">
        <f t="shared" si="4"/>
        <v>556.85679595377167</v>
      </c>
    </row>
    <row r="50" spans="1:6" ht="23.25" customHeight="1" thickBot="1">
      <c r="A50" s="30">
        <f>SUM(A34:A49)</f>
        <v>13638380</v>
      </c>
      <c r="B50" s="37" t="s">
        <v>37</v>
      </c>
      <c r="C50" s="38"/>
      <c r="D50" s="47">
        <v>81201.759999999995</v>
      </c>
      <c r="E50" s="47">
        <v>86516.64</v>
      </c>
      <c r="F50" s="8">
        <f>SUM(F34:F49)</f>
        <v>167718.39999999999</v>
      </c>
    </row>
    <row r="52" spans="1:6" ht="32.25" thickBot="1">
      <c r="A52" s="36" t="s">
        <v>47</v>
      </c>
      <c r="B52" s="36"/>
      <c r="C52" s="36"/>
      <c r="D52" s="42"/>
      <c r="E52" s="42"/>
      <c r="F52" s="35"/>
    </row>
    <row r="53" spans="1:6" ht="24" customHeight="1" thickBot="1">
      <c r="A53" s="7" t="s">
        <v>3</v>
      </c>
      <c r="B53" s="7" t="s">
        <v>39</v>
      </c>
      <c r="C53" s="7" t="s">
        <v>4</v>
      </c>
      <c r="D53" s="8" t="s">
        <v>19</v>
      </c>
      <c r="E53" s="8" t="s">
        <v>20</v>
      </c>
      <c r="F53" s="8" t="s">
        <v>37</v>
      </c>
    </row>
    <row r="54" spans="1:6" ht="24" customHeight="1">
      <c r="A54" s="39">
        <v>1131981</v>
      </c>
      <c r="B54" s="29" t="s">
        <v>38</v>
      </c>
      <c r="C54" s="9" t="s">
        <v>50</v>
      </c>
      <c r="D54" s="10">
        <f>(((A54*100%)/A$70)/3)*D$70</f>
        <v>1322.0560600288852</v>
      </c>
      <c r="E54" s="10">
        <f>(((A54*100%)/A$70)/3)*E$70</f>
        <v>3124.9630828148133</v>
      </c>
      <c r="F54" s="10">
        <f t="shared" ref="F54:F69" si="7">SUM(D54:E54)</f>
        <v>4447.0191428436983</v>
      </c>
    </row>
    <row r="55" spans="1:6" ht="24" customHeight="1">
      <c r="A55" s="40"/>
      <c r="B55" s="25" t="s">
        <v>38</v>
      </c>
      <c r="C55" s="11" t="s">
        <v>53</v>
      </c>
      <c r="D55" s="12">
        <f>(((A54*100%)/A$70)/3)*D$70</f>
        <v>1322.0560600288852</v>
      </c>
      <c r="E55" s="12">
        <f>(((A54*100%)/A$70)/3)*E$70</f>
        <v>3124.9630828148133</v>
      </c>
      <c r="F55" s="12">
        <f t="shared" si="7"/>
        <v>4447.0191428436983</v>
      </c>
    </row>
    <row r="56" spans="1:6" ht="24" customHeight="1">
      <c r="A56" s="41"/>
      <c r="B56" s="25" t="s">
        <v>38</v>
      </c>
      <c r="C56" s="11" t="s">
        <v>59</v>
      </c>
      <c r="D56" s="12">
        <f>(((A54*100%)/A$70)/3)*D$70</f>
        <v>1322.0560600288852</v>
      </c>
      <c r="E56" s="12">
        <f>(((A54*100%)/A$70)/3)*E$70</f>
        <v>3124.9630828148133</v>
      </c>
      <c r="F56" s="12">
        <f t="shared" si="7"/>
        <v>4447.0191428436983</v>
      </c>
    </row>
    <row r="57" spans="1:6" ht="24" customHeight="1">
      <c r="A57" s="25">
        <v>411965</v>
      </c>
      <c r="B57" s="25" t="s">
        <v>38</v>
      </c>
      <c r="C57" s="11" t="s">
        <v>48</v>
      </c>
      <c r="D57" s="12">
        <f>((A57*100%)/$A$70)*D$70</f>
        <v>1443.4186389253875</v>
      </c>
      <c r="E57" s="12">
        <f>((A57*100%)/$A$70)*E$70</f>
        <v>3411.8295706689541</v>
      </c>
      <c r="F57" s="12">
        <f t="shared" si="7"/>
        <v>4855.2482095943415</v>
      </c>
    </row>
    <row r="58" spans="1:6" ht="24" customHeight="1">
      <c r="A58" s="25">
        <v>649898</v>
      </c>
      <c r="B58" s="25" t="s">
        <v>38</v>
      </c>
      <c r="C58" s="11" t="s">
        <v>49</v>
      </c>
      <c r="D58" s="12">
        <f t="shared" ref="D58:D69" si="8">((A58*100%)/$A$70)*D$70</f>
        <v>2277.074233491514</v>
      </c>
      <c r="E58" s="12">
        <f t="shared" ref="E58:E69" si="9">((A58*100%)/$A$70)*E$70</f>
        <v>5382.353390017628</v>
      </c>
      <c r="F58" s="12">
        <f t="shared" si="7"/>
        <v>7659.427623509142</v>
      </c>
    </row>
    <row r="59" spans="1:6" ht="24" customHeight="1">
      <c r="A59" s="25">
        <v>389126</v>
      </c>
      <c r="B59" s="25" t="s">
        <v>38</v>
      </c>
      <c r="C59" s="11" t="s">
        <v>51</v>
      </c>
      <c r="D59" s="12">
        <f t="shared" si="8"/>
        <v>1363.3966994537893</v>
      </c>
      <c r="E59" s="12">
        <f t="shared" si="9"/>
        <v>3222.6805517850485</v>
      </c>
      <c r="F59" s="12">
        <f t="shared" si="7"/>
        <v>4586.0772512388376</v>
      </c>
    </row>
    <row r="60" spans="1:6" ht="24" customHeight="1">
      <c r="A60" s="25">
        <v>577958</v>
      </c>
      <c r="B60" s="25" t="s">
        <v>38</v>
      </c>
      <c r="C60" s="11" t="s">
        <v>52</v>
      </c>
      <c r="D60" s="12">
        <f t="shared" si="8"/>
        <v>2025.0151098176764</v>
      </c>
      <c r="E60" s="12">
        <f t="shared" si="9"/>
        <v>4786.5575837866991</v>
      </c>
      <c r="F60" s="12">
        <f t="shared" si="7"/>
        <v>6811.5726936043757</v>
      </c>
    </row>
    <row r="61" spans="1:6" ht="24" customHeight="1">
      <c r="A61" s="25">
        <v>777036</v>
      </c>
      <c r="B61" s="25" t="s">
        <v>38</v>
      </c>
      <c r="C61" s="11" t="s">
        <v>6</v>
      </c>
      <c r="D61" s="12">
        <f t="shared" si="8"/>
        <v>2722.5328499169282</v>
      </c>
      <c r="E61" s="12">
        <f t="shared" si="9"/>
        <v>6435.2903821303298</v>
      </c>
      <c r="F61" s="12">
        <f t="shared" si="7"/>
        <v>9157.823232047258</v>
      </c>
    </row>
    <row r="62" spans="1:6" ht="24" customHeight="1">
      <c r="A62" s="25">
        <v>717970</v>
      </c>
      <c r="B62" s="25" t="s">
        <v>38</v>
      </c>
      <c r="C62" s="11" t="s">
        <v>54</v>
      </c>
      <c r="D62" s="12">
        <f t="shared" si="8"/>
        <v>2515.5808871852232</v>
      </c>
      <c r="E62" s="12">
        <f t="shared" si="9"/>
        <v>5946.115026405615</v>
      </c>
      <c r="F62" s="12">
        <f t="shared" si="7"/>
        <v>8461.6959135908382</v>
      </c>
    </row>
    <row r="63" spans="1:6" ht="24" customHeight="1">
      <c r="A63" s="25">
        <v>357204</v>
      </c>
      <c r="B63" s="25" t="s">
        <v>38</v>
      </c>
      <c r="C63" s="11" t="s">
        <v>55</v>
      </c>
      <c r="D63" s="12">
        <f t="shared" si="8"/>
        <v>1251.5502809673253</v>
      </c>
      <c r="E63" s="12">
        <f t="shared" si="9"/>
        <v>2958.3075503045966</v>
      </c>
      <c r="F63" s="12">
        <f t="shared" si="7"/>
        <v>4209.8578312719219</v>
      </c>
    </row>
    <row r="64" spans="1:6" ht="24" customHeight="1">
      <c r="A64" s="26">
        <v>744928</v>
      </c>
      <c r="B64" s="25" t="s">
        <v>38</v>
      </c>
      <c r="C64" s="11" t="s">
        <v>56</v>
      </c>
      <c r="D64" s="12">
        <f t="shared" si="8"/>
        <v>2610.0347356144603</v>
      </c>
      <c r="E64" s="12">
        <f t="shared" si="9"/>
        <v>6169.376957798072</v>
      </c>
      <c r="F64" s="12">
        <f t="shared" si="7"/>
        <v>8779.4116934125323</v>
      </c>
    </row>
    <row r="65" spans="1:6" ht="24" customHeight="1">
      <c r="A65" s="26">
        <v>575266</v>
      </c>
      <c r="B65" s="25" t="s">
        <v>38</v>
      </c>
      <c r="C65" s="11" t="s">
        <v>57</v>
      </c>
      <c r="D65" s="12">
        <f t="shared" si="8"/>
        <v>2015.5830391903485</v>
      </c>
      <c r="E65" s="12">
        <f t="shared" si="9"/>
        <v>4764.2628616519523</v>
      </c>
      <c r="F65" s="12">
        <f t="shared" si="7"/>
        <v>6779.8459008423006</v>
      </c>
    </row>
    <row r="66" spans="1:6" ht="24" customHeight="1">
      <c r="A66" s="26">
        <v>615546</v>
      </c>
      <c r="B66" s="25" t="s">
        <v>38</v>
      </c>
      <c r="C66" s="11" t="s">
        <v>58</v>
      </c>
      <c r="D66" s="12">
        <f t="shared" si="8"/>
        <v>2156.7137245056415</v>
      </c>
      <c r="E66" s="12">
        <f t="shared" si="9"/>
        <v>5097.8555093442219</v>
      </c>
      <c r="F66" s="12">
        <f t="shared" si="7"/>
        <v>7254.5692338498629</v>
      </c>
    </row>
    <row r="67" spans="1:6" ht="24" customHeight="1" thickBot="1">
      <c r="A67" s="33">
        <v>45282</v>
      </c>
      <c r="B67" s="28" t="s">
        <v>38</v>
      </c>
      <c r="C67" s="15" t="s">
        <v>60</v>
      </c>
      <c r="D67" s="16">
        <f t="shared" si="8"/>
        <v>158.6563975284779</v>
      </c>
      <c r="E67" s="16">
        <f t="shared" si="9"/>
        <v>375.01842782525603</v>
      </c>
      <c r="F67" s="16">
        <f t="shared" si="7"/>
        <v>533.67482535373392</v>
      </c>
    </row>
    <row r="68" spans="1:6" ht="24" customHeight="1">
      <c r="A68" s="34">
        <v>3682362.6</v>
      </c>
      <c r="B68" s="22" t="s">
        <v>40</v>
      </c>
      <c r="C68" s="23" t="s">
        <v>16</v>
      </c>
      <c r="D68" s="24">
        <f t="shared" si="8"/>
        <v>12902.04462059095</v>
      </c>
      <c r="E68" s="24">
        <f t="shared" si="9"/>
        <v>30496.749987512077</v>
      </c>
      <c r="F68" s="24">
        <f t="shared" si="7"/>
        <v>43398.794608103024</v>
      </c>
    </row>
    <row r="69" spans="1:6" ht="24" customHeight="1" thickBot="1">
      <c r="A69" s="34">
        <v>3136827.4</v>
      </c>
      <c r="B69" s="25" t="s">
        <v>40</v>
      </c>
      <c r="C69" s="23" t="s">
        <v>61</v>
      </c>
      <c r="D69" s="24">
        <f t="shared" si="8"/>
        <v>10990.630602725625</v>
      </c>
      <c r="E69" s="24">
        <f t="shared" si="9"/>
        <v>25978.712952325106</v>
      </c>
      <c r="F69" s="24">
        <f t="shared" si="7"/>
        <v>36969.343555050727</v>
      </c>
    </row>
    <row r="70" spans="1:6" ht="24" customHeight="1" thickBot="1">
      <c r="A70" s="30">
        <f>SUM(A54:A69)</f>
        <v>13813350</v>
      </c>
      <c r="B70" s="37" t="s">
        <v>37</v>
      </c>
      <c r="C70" s="38"/>
      <c r="D70" s="47">
        <v>48398.400000000001</v>
      </c>
      <c r="E70" s="47">
        <v>114400</v>
      </c>
      <c r="F70" s="8">
        <f>SUM(F54:F69)</f>
        <v>162798.39999999999</v>
      </c>
    </row>
    <row r="72" spans="1:6" ht="32.25" thickBot="1">
      <c r="C72" s="36" t="s">
        <v>65</v>
      </c>
      <c r="D72" s="36"/>
      <c r="E72" s="36"/>
      <c r="F72" s="36"/>
    </row>
    <row r="73" spans="1:6" ht="20.25" customHeight="1" thickBot="1">
      <c r="C73" s="7" t="s">
        <v>64</v>
      </c>
      <c r="D73" s="8" t="s">
        <v>62</v>
      </c>
      <c r="E73" s="8" t="s">
        <v>63</v>
      </c>
      <c r="F73" s="8" t="s">
        <v>37</v>
      </c>
    </row>
    <row r="74" spans="1:6" ht="20.25" customHeight="1">
      <c r="C74" s="9" t="s">
        <v>66</v>
      </c>
      <c r="D74" s="10">
        <f>SUM(F8:F10,F21:F22,F29,F37,F47:F49,F54:F56,F60,F67,F68:F69)</f>
        <v>263209.35907345376</v>
      </c>
      <c r="E74" s="10">
        <v>0</v>
      </c>
      <c r="F74" s="10">
        <f t="shared" ref="F74:F87" si="10">SUM(D74:E74)</f>
        <v>263209.35907345376</v>
      </c>
    </row>
    <row r="75" spans="1:6" ht="20.25" customHeight="1">
      <c r="C75" s="11" t="s">
        <v>67</v>
      </c>
      <c r="D75" s="12">
        <v>0</v>
      </c>
      <c r="E75" s="12">
        <f>SUM(F11,F46,F66)</f>
        <v>20573.927088087683</v>
      </c>
      <c r="F75" s="12">
        <f t="shared" si="10"/>
        <v>20573.927088087683</v>
      </c>
    </row>
    <row r="76" spans="1:6" ht="20.25" customHeight="1">
      <c r="C76" s="11" t="s">
        <v>68</v>
      </c>
      <c r="D76" s="12">
        <f>SUM(F13,F39,F24)</f>
        <v>11846.469161234692</v>
      </c>
      <c r="E76" s="12">
        <v>0</v>
      </c>
      <c r="F76" s="12">
        <f t="shared" si="10"/>
        <v>11846.469161234692</v>
      </c>
    </row>
    <row r="77" spans="1:6" ht="20.25" customHeight="1">
      <c r="C77" s="11" t="s">
        <v>69</v>
      </c>
      <c r="D77" s="12">
        <v>0</v>
      </c>
      <c r="E77" s="12">
        <f>SUM(F18,F27,F45)</f>
        <v>11410.632349859736</v>
      </c>
      <c r="F77" s="12">
        <f>SUM(D77:E77)</f>
        <v>11410.632349859736</v>
      </c>
    </row>
    <row r="78" spans="1:6" ht="20.25" customHeight="1">
      <c r="C78" s="11" t="s">
        <v>70</v>
      </c>
      <c r="D78" s="12">
        <v>0</v>
      </c>
      <c r="E78" s="12">
        <f>SUM(F12,F23,F38,F61)</f>
        <v>40418.747509317727</v>
      </c>
      <c r="F78" s="12">
        <f t="shared" si="10"/>
        <v>40418.747509317727</v>
      </c>
    </row>
    <row r="79" spans="1:6" ht="20.25" customHeight="1">
      <c r="C79" s="11" t="s">
        <v>71</v>
      </c>
      <c r="D79" s="12">
        <v>0</v>
      </c>
      <c r="E79" s="12">
        <f>SUM(F14,F35,F58)</f>
        <v>26870.118936770687</v>
      </c>
      <c r="F79" s="12">
        <f t="shared" si="10"/>
        <v>26870.118936770687</v>
      </c>
    </row>
    <row r="80" spans="1:6" ht="20.25" customHeight="1">
      <c r="C80" s="11" t="s">
        <v>73</v>
      </c>
      <c r="D80" s="12">
        <v>0</v>
      </c>
      <c r="E80" s="12">
        <f>SUM(F20,F40,F62)</f>
        <v>27280.49431920793</v>
      </c>
      <c r="F80" s="12">
        <f t="shared" si="10"/>
        <v>27280.49431920793</v>
      </c>
    </row>
    <row r="81" spans="3:6" ht="20.25" customHeight="1">
      <c r="C81" s="11" t="s">
        <v>72</v>
      </c>
      <c r="D81" s="12">
        <v>0</v>
      </c>
      <c r="E81" s="12">
        <f>SUM(F17,F26,F43,F64)</f>
        <v>35391.597046347408</v>
      </c>
      <c r="F81" s="12">
        <f t="shared" si="10"/>
        <v>35391.597046347408</v>
      </c>
    </row>
    <row r="82" spans="3:6" ht="20.25" customHeight="1">
      <c r="C82" s="11" t="s">
        <v>74</v>
      </c>
      <c r="D82" s="12">
        <v>0</v>
      </c>
      <c r="E82" s="12">
        <f>SUM(F16,F28,F41)</f>
        <v>18705.810917894938</v>
      </c>
      <c r="F82" s="12">
        <f t="shared" si="10"/>
        <v>18705.810917894938</v>
      </c>
    </row>
    <row r="83" spans="3:6" ht="20.25" customHeight="1">
      <c r="C83" s="11" t="s">
        <v>75</v>
      </c>
      <c r="D83" s="12">
        <v>0</v>
      </c>
      <c r="E83" s="12">
        <f>SUM(F19,F36,F59)</f>
        <v>21688.250222568277</v>
      </c>
      <c r="F83" s="12">
        <f t="shared" si="10"/>
        <v>21688.250222568277</v>
      </c>
    </row>
    <row r="84" spans="3:6" ht="20.25" customHeight="1">
      <c r="C84" s="11" t="s">
        <v>76</v>
      </c>
      <c r="D84" s="12">
        <f>SUM(F44,F65)</f>
        <v>9122.8329828857677</v>
      </c>
      <c r="E84" s="12">
        <v>0</v>
      </c>
      <c r="F84" s="12">
        <f t="shared" si="10"/>
        <v>9122.8329828857677</v>
      </c>
    </row>
    <row r="85" spans="3:6" ht="20.25" customHeight="1">
      <c r="C85" s="11" t="s">
        <v>77</v>
      </c>
      <c r="D85" s="12">
        <f>SUM(F57)</f>
        <v>4855.2482095943415</v>
      </c>
      <c r="E85" s="12">
        <v>0</v>
      </c>
      <c r="F85" s="12">
        <f t="shared" si="10"/>
        <v>4855.2482095943415</v>
      </c>
    </row>
    <row r="86" spans="3:6" ht="20.25" customHeight="1">
      <c r="C86" s="11" t="s">
        <v>78</v>
      </c>
      <c r="D86" s="12">
        <v>0</v>
      </c>
      <c r="E86" s="12">
        <f>SUM(F34)</f>
        <v>3827.1269008782565</v>
      </c>
      <c r="F86" s="12">
        <f t="shared" si="10"/>
        <v>3827.1269008782565</v>
      </c>
    </row>
    <row r="87" spans="3:6" ht="20.25" customHeight="1" thickBot="1">
      <c r="C87" s="15" t="s">
        <v>79</v>
      </c>
      <c r="D87" s="12">
        <f>SUM(F15,F25,F42,F63)</f>
        <v>32084.905281898755</v>
      </c>
      <c r="E87" s="12">
        <v>0</v>
      </c>
      <c r="F87" s="12">
        <f t="shared" si="10"/>
        <v>32084.905281898755</v>
      </c>
    </row>
    <row r="88" spans="3:6" ht="20.25" customHeight="1" thickBot="1">
      <c r="D88" s="8">
        <f>SUM(D74:D87)</f>
        <v>321118.81470906729</v>
      </c>
      <c r="E88" s="8">
        <f>SUM(E74:E87)</f>
        <v>206166.70529093267</v>
      </c>
      <c r="F88" s="8">
        <f>SUM(F74:F87)</f>
        <v>527285.5199999999</v>
      </c>
    </row>
  </sheetData>
  <mergeCells count="10">
    <mergeCell ref="A5:F5"/>
    <mergeCell ref="A6:E6"/>
    <mergeCell ref="A32:E32"/>
    <mergeCell ref="A8:A10"/>
    <mergeCell ref="B30:C30"/>
    <mergeCell ref="C72:F72"/>
    <mergeCell ref="B70:C70"/>
    <mergeCell ref="A54:A56"/>
    <mergeCell ref="B50:C50"/>
    <mergeCell ref="A52:E52"/>
  </mergeCells>
  <pageMargins left="0.15748031496062992" right="0.15748031496062992" top="0.19685039370078741" bottom="0.27559055118110237" header="0.15748031496062992" footer="0.15748031496062992"/>
  <pageSetup paperSize="9" orientation="landscape" r:id="rId1"/>
  <headerFooter>
    <oddFooter>&amp;C&amp;6&amp;P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Plan1</vt:lpstr>
      <vt:lpstr>Plan1!Titulos_de_impressao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cardosoam</dc:creator>
  <cp:lastModifiedBy>souzafa</cp:lastModifiedBy>
  <cp:lastPrinted>2016-07-18T22:06:21Z</cp:lastPrinted>
  <dcterms:created xsi:type="dcterms:W3CDTF">2016-07-18T19:09:06Z</dcterms:created>
  <dcterms:modified xsi:type="dcterms:W3CDTF">2016-09-05T14:03:04Z</dcterms:modified>
</cp:coreProperties>
</file>