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worksheets/sheet17.xml" ContentType="application/vnd.openxmlformats-officedocument.spreadsheetml.worksheet+xml"/>
  <Override PartName="/xl/worksheets/sheet18.xml" ContentType="application/vnd.openxmlformats-officedocument.spreadsheetml.workshee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0" windowWidth="12420" windowHeight="6885" tabRatio="985" firstSheet="2" activeTab="2"/>
  </bookViews>
  <sheets>
    <sheet name="Apoio1" sheetId="1" state="hidden" r:id="rId1"/>
    <sheet name="Apoio2" sheetId="12" state="hidden" r:id="rId2"/>
    <sheet name="Menu" sheetId="11" r:id="rId3"/>
    <sheet name="Matriz" sheetId="2" state="hidden" r:id="rId4"/>
    <sheet name="ICSAP" sheetId="15" r:id="rId5"/>
    <sheet name="Objetivos" sheetId="16" r:id="rId6"/>
    <sheet name="Metodologia" sheetId="17" r:id="rId7"/>
    <sheet name="Lista Ordenada" sheetId="4" r:id="rId8"/>
    <sheet name="Lista Detalhada" sheetId="10" r:id="rId9"/>
    <sheet name="apoioidadesexo" sheetId="7" state="hidden" r:id="rId10"/>
    <sheet name="%" sheetId="6" r:id="rId11"/>
    <sheet name="Taxas" sheetId="5" r:id="rId12"/>
    <sheet name="idade_sexo" sheetId="9" r:id="rId13"/>
    <sheet name="idade_sexo2" sheetId="8" r:id="rId14"/>
    <sheet name="Macros_%" sheetId="13" r:id="rId15"/>
    <sheet name="Macros_Taxas" sheetId="14" r:id="rId16"/>
    <sheet name="Gastos" sheetId="19" r:id="rId17"/>
    <sheet name="Biblio" sheetId="18" r:id="rId18"/>
  </sheets>
  <calcPr calcId="124519"/>
</workbook>
</file>

<file path=xl/calcChain.xml><?xml version="1.0" encoding="utf-8"?>
<calcChain xmlns="http://schemas.openxmlformats.org/spreadsheetml/2006/main">
  <c r="C12" i="19"/>
  <c r="D12"/>
  <c r="F12"/>
  <c r="G12"/>
  <c r="I7" i="14"/>
  <c r="I8"/>
  <c r="I9"/>
  <c r="I10"/>
  <c r="I11"/>
  <c r="I12"/>
  <c r="I13"/>
  <c r="I14"/>
  <c r="I15"/>
  <c r="I16"/>
  <c r="I6" i="13"/>
  <c r="I7"/>
  <c r="I8"/>
  <c r="I9"/>
  <c r="I10"/>
  <c r="I11"/>
  <c r="I12"/>
  <c r="I13"/>
  <c r="I14"/>
  <c r="I15"/>
  <c r="K26" i="5"/>
  <c r="K25"/>
  <c r="K7"/>
  <c r="K8"/>
  <c r="K9"/>
  <c r="K10"/>
  <c r="K11"/>
  <c r="K12"/>
  <c r="K13"/>
  <c r="K14"/>
  <c r="K15"/>
  <c r="K16"/>
  <c r="K17"/>
  <c r="K18"/>
  <c r="K19"/>
  <c r="K20"/>
  <c r="K21"/>
  <c r="K22"/>
  <c r="K23"/>
  <c r="K24"/>
  <c r="K6"/>
  <c r="J26"/>
  <c r="J25"/>
  <c r="J7"/>
  <c r="J8"/>
  <c r="J9"/>
  <c r="J10"/>
  <c r="J11"/>
  <c r="J12"/>
  <c r="J13"/>
  <c r="J14"/>
  <c r="J15"/>
  <c r="J16"/>
  <c r="J17"/>
  <c r="J18"/>
  <c r="J19"/>
  <c r="J20"/>
  <c r="J21"/>
  <c r="J22"/>
  <c r="J23"/>
  <c r="J24"/>
  <c r="J6"/>
  <c r="R90" i="7"/>
  <c r="R89"/>
  <c r="R88"/>
  <c r="R87"/>
  <c r="R86"/>
  <c r="R85"/>
  <c r="R84"/>
  <c r="R83"/>
  <c r="R82"/>
  <c r="R81"/>
  <c r="R80"/>
  <c r="R79"/>
  <c r="R78"/>
  <c r="R77"/>
  <c r="R76"/>
  <c r="R75"/>
  <c r="R74"/>
  <c r="R73"/>
  <c r="R72"/>
  <c r="Q90"/>
  <c r="Q89"/>
  <c r="Q88"/>
  <c r="Q87"/>
  <c r="Q86"/>
  <c r="Q85"/>
  <c r="Q84"/>
  <c r="Q83"/>
  <c r="Q82"/>
  <c r="Q81"/>
  <c r="Q80"/>
  <c r="Q79"/>
  <c r="Q78"/>
  <c r="Q77"/>
  <c r="Q76"/>
  <c r="Q75"/>
  <c r="Q74"/>
  <c r="Q73"/>
  <c r="Q72"/>
  <c r="L73"/>
  <c r="L74"/>
  <c r="L75"/>
  <c r="L76"/>
  <c r="L77"/>
  <c r="L78"/>
  <c r="L79"/>
  <c r="L80"/>
  <c r="L81"/>
  <c r="L82"/>
  <c r="L83"/>
  <c r="L84"/>
  <c r="L85"/>
  <c r="L86"/>
  <c r="L87"/>
  <c r="L88"/>
  <c r="L89"/>
  <c r="L90"/>
  <c r="L72"/>
  <c r="N90"/>
  <c r="M90"/>
  <c r="N89"/>
  <c r="M89"/>
  <c r="N88"/>
  <c r="M88"/>
  <c r="N87"/>
  <c r="M87"/>
  <c r="N86"/>
  <c r="M86"/>
  <c r="N85"/>
  <c r="M85"/>
  <c r="N84"/>
  <c r="M84"/>
  <c r="N83"/>
  <c r="M83"/>
  <c r="N82"/>
  <c r="M82"/>
  <c r="N81"/>
  <c r="M81"/>
  <c r="N80"/>
  <c r="M80"/>
  <c r="N79"/>
  <c r="M79"/>
  <c r="N78"/>
  <c r="M78"/>
  <c r="N77"/>
  <c r="M77"/>
  <c r="N76"/>
  <c r="M76"/>
  <c r="N75"/>
  <c r="M75"/>
  <c r="N74"/>
  <c r="M74"/>
  <c r="N73"/>
  <c r="M73"/>
  <c r="N72"/>
  <c r="M72"/>
  <c r="J93" i="10"/>
  <c r="J91"/>
  <c r="J92"/>
  <c r="J90"/>
  <c r="J89"/>
  <c r="J88"/>
  <c r="J83"/>
  <c r="J84"/>
  <c r="J85"/>
  <c r="J86"/>
  <c r="J87"/>
  <c r="J82"/>
  <c r="J81"/>
  <c r="J76"/>
  <c r="J77"/>
  <c r="J78"/>
  <c r="J79"/>
  <c r="J80"/>
  <c r="J75"/>
  <c r="J74"/>
  <c r="J69"/>
  <c r="J70"/>
  <c r="J71"/>
  <c r="J72"/>
  <c r="J73"/>
  <c r="J68"/>
  <c r="J67"/>
  <c r="J66"/>
  <c r="J64"/>
  <c r="J65"/>
  <c r="J63"/>
  <c r="J62"/>
  <c r="J61"/>
  <c r="J60"/>
  <c r="J59"/>
  <c r="J58"/>
  <c r="J57"/>
  <c r="J56"/>
  <c r="J55"/>
  <c r="J54"/>
  <c r="J53"/>
  <c r="J47"/>
  <c r="J48"/>
  <c r="J49"/>
  <c r="J50"/>
  <c r="J51"/>
  <c r="J52"/>
  <c r="J46"/>
  <c r="J45"/>
  <c r="J44"/>
  <c r="J40"/>
  <c r="J41"/>
  <c r="J42"/>
  <c r="J43"/>
  <c r="J39"/>
  <c r="J38"/>
  <c r="J32"/>
  <c r="J33"/>
  <c r="J34"/>
  <c r="J35"/>
  <c r="J36"/>
  <c r="J37"/>
  <c r="J31"/>
  <c r="J30"/>
  <c r="J29"/>
  <c r="J28"/>
  <c r="J27"/>
  <c r="J26"/>
  <c r="J25"/>
  <c r="J24"/>
  <c r="J23"/>
  <c r="J22"/>
  <c r="J6"/>
  <c r="J7"/>
  <c r="J8"/>
  <c r="J9"/>
  <c r="J10"/>
  <c r="J11"/>
  <c r="J12"/>
  <c r="J13"/>
  <c r="J14"/>
  <c r="J15"/>
  <c r="J16"/>
  <c r="J17"/>
  <c r="J18"/>
  <c r="J19"/>
  <c r="J20"/>
  <c r="J21"/>
  <c r="J5"/>
  <c r="J4"/>
  <c r="W7" i="4"/>
  <c r="W8"/>
  <c r="W9"/>
  <c r="W10"/>
  <c r="W11"/>
  <c r="W12"/>
  <c r="W13"/>
  <c r="W14"/>
  <c r="W15"/>
  <c r="W16"/>
  <c r="W17"/>
  <c r="W18"/>
  <c r="W19"/>
  <c r="W20"/>
  <c r="W21"/>
  <c r="W22"/>
  <c r="W23"/>
  <c r="W24"/>
  <c r="W25"/>
  <c r="W6"/>
  <c r="U27"/>
  <c r="V26" s="1"/>
  <c r="V25"/>
  <c r="V7"/>
  <c r="V8"/>
  <c r="V9"/>
  <c r="V10"/>
  <c r="V11"/>
  <c r="V12"/>
  <c r="V13"/>
  <c r="V14"/>
  <c r="V15"/>
  <c r="V16"/>
  <c r="V17"/>
  <c r="V18"/>
  <c r="V19"/>
  <c r="V20"/>
  <c r="V21"/>
  <c r="V22"/>
  <c r="V23"/>
  <c r="V24"/>
  <c r="V6"/>
  <c r="G37" i="12"/>
  <c r="E37"/>
  <c r="C37"/>
  <c r="AD3"/>
  <c r="AD4"/>
  <c r="AD5"/>
  <c r="AD6"/>
  <c r="AD7"/>
  <c r="AD8"/>
  <c r="AD9"/>
  <c r="AD10"/>
  <c r="AD11"/>
  <c r="AD12"/>
  <c r="E36"/>
  <c r="C11" i="19" s="1"/>
  <c r="C36" i="12"/>
  <c r="D7" i="14"/>
  <c r="E7"/>
  <c r="F7"/>
  <c r="G7"/>
  <c r="D8"/>
  <c r="E8"/>
  <c r="F8"/>
  <c r="G8"/>
  <c r="H8"/>
  <c r="D9"/>
  <c r="E9"/>
  <c r="F9"/>
  <c r="G9"/>
  <c r="D10"/>
  <c r="E10"/>
  <c r="F10"/>
  <c r="G10"/>
  <c r="D11"/>
  <c r="E11"/>
  <c r="F11"/>
  <c r="G11"/>
  <c r="D12"/>
  <c r="E12"/>
  <c r="F12"/>
  <c r="G12"/>
  <c r="H12"/>
  <c r="E13"/>
  <c r="D14"/>
  <c r="E14"/>
  <c r="F14"/>
  <c r="G14"/>
  <c r="D15"/>
  <c r="E15"/>
  <c r="F15"/>
  <c r="G15"/>
  <c r="D16"/>
  <c r="E16"/>
  <c r="F16"/>
  <c r="G16"/>
  <c r="D6" i="13"/>
  <c r="E6"/>
  <c r="F6"/>
  <c r="G6"/>
  <c r="D7"/>
  <c r="E7"/>
  <c r="F7"/>
  <c r="G7"/>
  <c r="D8"/>
  <c r="E8"/>
  <c r="F8"/>
  <c r="G8"/>
  <c r="D9"/>
  <c r="E9"/>
  <c r="F9"/>
  <c r="G9"/>
  <c r="D10"/>
  <c r="E10"/>
  <c r="F10"/>
  <c r="G10"/>
  <c r="D11"/>
  <c r="E11"/>
  <c r="F11"/>
  <c r="G11"/>
  <c r="E12"/>
  <c r="D13"/>
  <c r="E13"/>
  <c r="F13"/>
  <c r="G13"/>
  <c r="D14"/>
  <c r="E14"/>
  <c r="F14"/>
  <c r="G14"/>
  <c r="D15"/>
  <c r="E15"/>
  <c r="F15"/>
  <c r="G15"/>
  <c r="C11"/>
  <c r="C9"/>
  <c r="C8"/>
  <c r="S8" i="4"/>
  <c r="S9"/>
  <c r="S10"/>
  <c r="S11"/>
  <c r="S12"/>
  <c r="S13"/>
  <c r="S14"/>
  <c r="S15"/>
  <c r="S16"/>
  <c r="S17"/>
  <c r="S18"/>
  <c r="S19"/>
  <c r="S20"/>
  <c r="S21"/>
  <c r="S22"/>
  <c r="S23"/>
  <c r="S24"/>
  <c r="S7"/>
  <c r="S6"/>
  <c r="T25"/>
  <c r="T24"/>
  <c r="T23"/>
  <c r="T22"/>
  <c r="T21"/>
  <c r="T20"/>
  <c r="T19"/>
  <c r="T18"/>
  <c r="T17"/>
  <c r="T16"/>
  <c r="T15"/>
  <c r="T14"/>
  <c r="T13"/>
  <c r="T12"/>
  <c r="T11"/>
  <c r="T10"/>
  <c r="T9"/>
  <c r="T8"/>
  <c r="T7"/>
  <c r="T6"/>
  <c r="G7" i="19"/>
  <c r="G8"/>
  <c r="G9"/>
  <c r="G10"/>
  <c r="G11"/>
  <c r="G6"/>
  <c r="F7"/>
  <c r="F8"/>
  <c r="F9"/>
  <c r="F10"/>
  <c r="F11"/>
  <c r="F6"/>
  <c r="D7"/>
  <c r="D8"/>
  <c r="D9"/>
  <c r="D10"/>
  <c r="D11"/>
  <c r="D6"/>
  <c r="C7"/>
  <c r="C8"/>
  <c r="C9"/>
  <c r="C10"/>
  <c r="C6"/>
  <c r="G32" i="12"/>
  <c r="G33"/>
  <c r="G34"/>
  <c r="G35"/>
  <c r="G38"/>
  <c r="G31"/>
  <c r="C16" i="14"/>
  <c r="C15"/>
  <c r="C14"/>
  <c r="C12"/>
  <c r="C11"/>
  <c r="C10"/>
  <c r="C9"/>
  <c r="C8"/>
  <c r="C7"/>
  <c r="C15" i="13"/>
  <c r="C14"/>
  <c r="C13"/>
  <c r="C10"/>
  <c r="C7"/>
  <c r="C6"/>
  <c r="Q49" i="7"/>
  <c r="R49" s="1"/>
  <c r="Q50"/>
  <c r="R50" s="1"/>
  <c r="Q51"/>
  <c r="R51" s="1"/>
  <c r="Q52"/>
  <c r="R52" s="1"/>
  <c r="Q53"/>
  <c r="R53" s="1"/>
  <c r="Q54"/>
  <c r="R54" s="1"/>
  <c r="Q55"/>
  <c r="R55" s="1"/>
  <c r="Q56"/>
  <c r="R56" s="1"/>
  <c r="Q57"/>
  <c r="R57" s="1"/>
  <c r="Q58"/>
  <c r="R58" s="1"/>
  <c r="Q59"/>
  <c r="R59" s="1"/>
  <c r="Q60"/>
  <c r="R60" s="1"/>
  <c r="Q61"/>
  <c r="R61" s="1"/>
  <c r="Q62"/>
  <c r="R62" s="1"/>
  <c r="Q63"/>
  <c r="R63" s="1"/>
  <c r="Q64"/>
  <c r="R64" s="1"/>
  <c r="Q65"/>
  <c r="R65" s="1"/>
  <c r="Q66"/>
  <c r="R66" s="1"/>
  <c r="Q48"/>
  <c r="R48" s="1"/>
  <c r="N49"/>
  <c r="N50"/>
  <c r="N51"/>
  <c r="N52"/>
  <c r="N53"/>
  <c r="N54"/>
  <c r="N55"/>
  <c r="N56"/>
  <c r="N57"/>
  <c r="N58"/>
  <c r="N59"/>
  <c r="N60"/>
  <c r="N61"/>
  <c r="N62"/>
  <c r="N63"/>
  <c r="N64"/>
  <c r="N65"/>
  <c r="N66"/>
  <c r="N48"/>
  <c r="M49"/>
  <c r="M50"/>
  <c r="M51"/>
  <c r="M52"/>
  <c r="M53"/>
  <c r="M54"/>
  <c r="M55"/>
  <c r="M56"/>
  <c r="M57"/>
  <c r="M58"/>
  <c r="M59"/>
  <c r="M60"/>
  <c r="M61"/>
  <c r="M62"/>
  <c r="M63"/>
  <c r="M64"/>
  <c r="M65"/>
  <c r="M66"/>
  <c r="M48"/>
  <c r="L49"/>
  <c r="L50"/>
  <c r="L51"/>
  <c r="L52"/>
  <c r="L53"/>
  <c r="L54"/>
  <c r="L55"/>
  <c r="L56"/>
  <c r="L57"/>
  <c r="L58"/>
  <c r="L59"/>
  <c r="L60"/>
  <c r="L61"/>
  <c r="L62"/>
  <c r="L63"/>
  <c r="L64"/>
  <c r="L65"/>
  <c r="L66"/>
  <c r="L48"/>
  <c r="N27"/>
  <c r="N28"/>
  <c r="N29"/>
  <c r="N30"/>
  <c r="N31"/>
  <c r="N32"/>
  <c r="N33"/>
  <c r="N34"/>
  <c r="N35"/>
  <c r="N36"/>
  <c r="N37"/>
  <c r="N38"/>
  <c r="N39"/>
  <c r="N40"/>
  <c r="N41"/>
  <c r="N42"/>
  <c r="N43"/>
  <c r="N44"/>
  <c r="N26"/>
  <c r="M27"/>
  <c r="M28"/>
  <c r="M29"/>
  <c r="M30"/>
  <c r="M31"/>
  <c r="M32"/>
  <c r="M33"/>
  <c r="M34"/>
  <c r="M35"/>
  <c r="M36"/>
  <c r="M37"/>
  <c r="M38"/>
  <c r="M39"/>
  <c r="M40"/>
  <c r="M41"/>
  <c r="M42"/>
  <c r="M43"/>
  <c r="M44"/>
  <c r="M26"/>
  <c r="L27"/>
  <c r="L28"/>
  <c r="L29"/>
  <c r="L30"/>
  <c r="L31"/>
  <c r="L32"/>
  <c r="L33"/>
  <c r="L34"/>
  <c r="L35"/>
  <c r="L36"/>
  <c r="L37"/>
  <c r="L38"/>
  <c r="L39"/>
  <c r="L40"/>
  <c r="L41"/>
  <c r="L42"/>
  <c r="L43"/>
  <c r="L44"/>
  <c r="L26"/>
  <c r="O17" i="12"/>
  <c r="K17"/>
  <c r="F17"/>
  <c r="S25" i="4"/>
  <c r="R27"/>
  <c r="T27" s="1"/>
  <c r="O27"/>
  <c r="P26" s="1"/>
  <c r="AJ4" i="12"/>
  <c r="H14" i="14" s="1"/>
  <c r="AJ5" i="12"/>
  <c r="H10" i="14" s="1"/>
  <c r="AJ6" i="12"/>
  <c r="H9" i="14" s="1"/>
  <c r="AJ7" i="12"/>
  <c r="H15" i="14" s="1"/>
  <c r="AJ8" i="12"/>
  <c r="H11" i="14" s="1"/>
  <c r="AJ9" i="12"/>
  <c r="H7" i="14" s="1"/>
  <c r="AJ10" i="12"/>
  <c r="AJ11"/>
  <c r="AJ12"/>
  <c r="H16" i="14" s="1"/>
  <c r="AJ3" i="12"/>
  <c r="H13" i="14" s="1"/>
  <c r="AI4" i="12"/>
  <c r="AI5"/>
  <c r="AI6"/>
  <c r="AI7"/>
  <c r="AI8"/>
  <c r="AI9"/>
  <c r="AI10"/>
  <c r="AI11"/>
  <c r="AI12"/>
  <c r="AI3"/>
  <c r="G13" i="14" s="1"/>
  <c r="AC4" i="12"/>
  <c r="H13" i="13" s="1"/>
  <c r="AC5" i="12"/>
  <c r="H10" i="13" s="1"/>
  <c r="AC6" i="12"/>
  <c r="H8" i="13" s="1"/>
  <c r="AC7" i="12"/>
  <c r="H14" i="13" s="1"/>
  <c r="AC8" i="12"/>
  <c r="H9" i="13" s="1"/>
  <c r="AC9" i="12"/>
  <c r="H6" i="13" s="1"/>
  <c r="AC10" i="12"/>
  <c r="H7" i="13" s="1"/>
  <c r="AC11" i="12"/>
  <c r="H11" i="13" s="1"/>
  <c r="AC12" i="12"/>
  <c r="H15" i="13" s="1"/>
  <c r="AC3" i="12"/>
  <c r="H12" i="13" s="1"/>
  <c r="AB4" i="12"/>
  <c r="AB5"/>
  <c r="AB6"/>
  <c r="AB7"/>
  <c r="AB8"/>
  <c r="AB9"/>
  <c r="AB10"/>
  <c r="AB11"/>
  <c r="AB12"/>
  <c r="AB3"/>
  <c r="G12" i="13" s="1"/>
  <c r="G12" i="12"/>
  <c r="Q9" i="4" s="1"/>
  <c r="AE4" i="12"/>
  <c r="AF4"/>
  <c r="AG4"/>
  <c r="AH4"/>
  <c r="AE5"/>
  <c r="AF5"/>
  <c r="AG5"/>
  <c r="AH5"/>
  <c r="AE6"/>
  <c r="AF6"/>
  <c r="AG6"/>
  <c r="AH6"/>
  <c r="AE7"/>
  <c r="AF7"/>
  <c r="AG7"/>
  <c r="AH7"/>
  <c r="AE8"/>
  <c r="AF8"/>
  <c r="AG8"/>
  <c r="AH8"/>
  <c r="AE9"/>
  <c r="AF9"/>
  <c r="AG9"/>
  <c r="AH9"/>
  <c r="AE10"/>
  <c r="AF10"/>
  <c r="AG10"/>
  <c r="AH10"/>
  <c r="AE11"/>
  <c r="AF11"/>
  <c r="AG11"/>
  <c r="AH11"/>
  <c r="AE12"/>
  <c r="AF12"/>
  <c r="AG12"/>
  <c r="AH12"/>
  <c r="AH3"/>
  <c r="F13" i="14" s="1"/>
  <c r="AG3" i="12"/>
  <c r="AF3"/>
  <c r="D13" i="14" s="1"/>
  <c r="AE3" i="12"/>
  <c r="C13" i="14" s="1"/>
  <c r="Y4" i="12"/>
  <c r="Z4"/>
  <c r="AA4"/>
  <c r="Y5"/>
  <c r="Z5"/>
  <c r="AA5"/>
  <c r="Y6"/>
  <c r="Z6"/>
  <c r="AA6"/>
  <c r="Y7"/>
  <c r="Z7"/>
  <c r="AA7"/>
  <c r="Y8"/>
  <c r="Z8"/>
  <c r="AA8"/>
  <c r="Y9"/>
  <c r="Z9"/>
  <c r="AA9"/>
  <c r="Y10"/>
  <c r="Z10"/>
  <c r="AA10"/>
  <c r="Y11"/>
  <c r="Z11"/>
  <c r="AA11"/>
  <c r="Y12"/>
  <c r="Z12"/>
  <c r="AA12"/>
  <c r="AA3"/>
  <c r="F12" i="13" s="1"/>
  <c r="Z3" i="12"/>
  <c r="Y3"/>
  <c r="D12" i="13" s="1"/>
  <c r="X4" i="12"/>
  <c r="X5"/>
  <c r="X6"/>
  <c r="X7"/>
  <c r="X8"/>
  <c r="X9"/>
  <c r="X10"/>
  <c r="X11"/>
  <c r="X12"/>
  <c r="X3"/>
  <c r="C12" i="13" s="1"/>
  <c r="Q10" i="4"/>
  <c r="Q14"/>
  <c r="Q18"/>
  <c r="Q22"/>
  <c r="N7"/>
  <c r="N8"/>
  <c r="N9"/>
  <c r="N10"/>
  <c r="N11"/>
  <c r="N12"/>
  <c r="N13"/>
  <c r="N14"/>
  <c r="N15"/>
  <c r="N16"/>
  <c r="N17"/>
  <c r="N18"/>
  <c r="N19"/>
  <c r="N20"/>
  <c r="N21"/>
  <c r="N22"/>
  <c r="N23"/>
  <c r="N24"/>
  <c r="N25"/>
  <c r="K7"/>
  <c r="K8"/>
  <c r="K9"/>
  <c r="K10"/>
  <c r="K11"/>
  <c r="K12"/>
  <c r="K13"/>
  <c r="K14"/>
  <c r="K15"/>
  <c r="K16"/>
  <c r="K17"/>
  <c r="K18"/>
  <c r="K19"/>
  <c r="K20"/>
  <c r="K21"/>
  <c r="K22"/>
  <c r="K23"/>
  <c r="K24"/>
  <c r="K25"/>
  <c r="N6"/>
  <c r="K6"/>
  <c r="L27"/>
  <c r="M26" s="1"/>
  <c r="I27"/>
  <c r="K27" s="1"/>
  <c r="F27"/>
  <c r="H27" s="1"/>
  <c r="C27"/>
  <c r="D26" s="1"/>
  <c r="H8"/>
  <c r="H9"/>
  <c r="H10"/>
  <c r="H11"/>
  <c r="H12"/>
  <c r="H13"/>
  <c r="H14"/>
  <c r="H15"/>
  <c r="H16"/>
  <c r="H17"/>
  <c r="H18"/>
  <c r="H19"/>
  <c r="H20"/>
  <c r="H21"/>
  <c r="H22"/>
  <c r="H23"/>
  <c r="H24"/>
  <c r="H25"/>
  <c r="H7"/>
  <c r="H6"/>
  <c r="E8"/>
  <c r="E9"/>
  <c r="E10"/>
  <c r="E11"/>
  <c r="E12"/>
  <c r="E13"/>
  <c r="E14"/>
  <c r="E15"/>
  <c r="E16"/>
  <c r="E17"/>
  <c r="E18"/>
  <c r="E19"/>
  <c r="E20"/>
  <c r="E21"/>
  <c r="E22"/>
  <c r="E23"/>
  <c r="E24"/>
  <c r="E25"/>
  <c r="E7"/>
  <c r="E6"/>
  <c r="P7"/>
  <c r="P8"/>
  <c r="P9"/>
  <c r="P10"/>
  <c r="P11"/>
  <c r="P12"/>
  <c r="P13"/>
  <c r="P14"/>
  <c r="P15"/>
  <c r="P16"/>
  <c r="P17"/>
  <c r="P18"/>
  <c r="P19"/>
  <c r="P20"/>
  <c r="P21"/>
  <c r="P22"/>
  <c r="P23"/>
  <c r="P24"/>
  <c r="P25"/>
  <c r="M7"/>
  <c r="M8"/>
  <c r="M9"/>
  <c r="M10"/>
  <c r="M11"/>
  <c r="M12"/>
  <c r="M13"/>
  <c r="M14"/>
  <c r="M15"/>
  <c r="M16"/>
  <c r="M17"/>
  <c r="M18"/>
  <c r="M19"/>
  <c r="M20"/>
  <c r="M21"/>
  <c r="M22"/>
  <c r="M23"/>
  <c r="M24"/>
  <c r="M25"/>
  <c r="J7"/>
  <c r="J8"/>
  <c r="J9"/>
  <c r="J10"/>
  <c r="J11"/>
  <c r="J12"/>
  <c r="J13"/>
  <c r="J14"/>
  <c r="J15"/>
  <c r="J16"/>
  <c r="J17"/>
  <c r="J18"/>
  <c r="J19"/>
  <c r="J20"/>
  <c r="J21"/>
  <c r="J22"/>
  <c r="J23"/>
  <c r="J24"/>
  <c r="J25"/>
  <c r="G7"/>
  <c r="G8"/>
  <c r="G9"/>
  <c r="G10"/>
  <c r="G11"/>
  <c r="G12"/>
  <c r="G13"/>
  <c r="G14"/>
  <c r="G15"/>
  <c r="G16"/>
  <c r="G17"/>
  <c r="G18"/>
  <c r="G19"/>
  <c r="G20"/>
  <c r="G21"/>
  <c r="G22"/>
  <c r="G23"/>
  <c r="G24"/>
  <c r="G25"/>
  <c r="P6"/>
  <c r="M6"/>
  <c r="J6"/>
  <c r="G6"/>
  <c r="D25"/>
  <c r="D8"/>
  <c r="D9"/>
  <c r="D10"/>
  <c r="D11"/>
  <c r="D12"/>
  <c r="D13"/>
  <c r="D14"/>
  <c r="D15"/>
  <c r="D16"/>
  <c r="D17"/>
  <c r="D18"/>
  <c r="D19"/>
  <c r="D20"/>
  <c r="D21"/>
  <c r="D22"/>
  <c r="D23"/>
  <c r="D24"/>
  <c r="D7"/>
  <c r="D6"/>
  <c r="D4" i="9"/>
  <c r="D5" s="1"/>
  <c r="D6" s="1"/>
  <c r="D7" s="1"/>
  <c r="D8" s="1"/>
  <c r="D9" s="1"/>
  <c r="D10" s="1"/>
  <c r="D11" s="1"/>
  <c r="D12" s="1"/>
  <c r="D13" s="1"/>
  <c r="D14" s="1"/>
  <c r="D15" s="1"/>
  <c r="D16" s="1"/>
  <c r="D17" s="1"/>
  <c r="D18" s="1"/>
  <c r="D19" s="1"/>
  <c r="D20" s="1"/>
  <c r="H21"/>
  <c r="H22"/>
  <c r="H23"/>
  <c r="M5" i="7"/>
  <c r="N5"/>
  <c r="M6"/>
  <c r="N6"/>
  <c r="M7"/>
  <c r="N7"/>
  <c r="M8"/>
  <c r="N8"/>
  <c r="M9"/>
  <c r="N9"/>
  <c r="M10"/>
  <c r="N10"/>
  <c r="M11"/>
  <c r="N11"/>
  <c r="M12"/>
  <c r="N12"/>
  <c r="M13"/>
  <c r="N13"/>
  <c r="M14"/>
  <c r="N14"/>
  <c r="M15"/>
  <c r="N15"/>
  <c r="M16"/>
  <c r="N16"/>
  <c r="M17"/>
  <c r="N17"/>
  <c r="M18"/>
  <c r="N18"/>
  <c r="M19"/>
  <c r="N19"/>
  <c r="M20"/>
  <c r="N20"/>
  <c r="M21"/>
  <c r="N21"/>
  <c r="M22"/>
  <c r="N22"/>
  <c r="N4"/>
  <c r="M4"/>
  <c r="L5"/>
  <c r="L6"/>
  <c r="L7"/>
  <c r="L8"/>
  <c r="L9"/>
  <c r="L10"/>
  <c r="L11"/>
  <c r="L12"/>
  <c r="L13"/>
  <c r="L14"/>
  <c r="L15"/>
  <c r="L16"/>
  <c r="L17"/>
  <c r="L18"/>
  <c r="L19"/>
  <c r="L20"/>
  <c r="L21"/>
  <c r="L22"/>
  <c r="L4"/>
  <c r="M25" i="2"/>
  <c r="J25"/>
  <c r="N26"/>
  <c r="M6"/>
  <c r="N6"/>
  <c r="M7"/>
  <c r="N7"/>
  <c r="M8"/>
  <c r="N8"/>
  <c r="M9"/>
  <c r="N9"/>
  <c r="M10"/>
  <c r="N10"/>
  <c r="M11"/>
  <c r="N11"/>
  <c r="M12"/>
  <c r="N12"/>
  <c r="M13"/>
  <c r="N13"/>
  <c r="M14"/>
  <c r="N14"/>
  <c r="M15"/>
  <c r="N15"/>
  <c r="M16"/>
  <c r="N16"/>
  <c r="M17"/>
  <c r="N17"/>
  <c r="M18"/>
  <c r="N18"/>
  <c r="M19"/>
  <c r="N19"/>
  <c r="M20"/>
  <c r="N20"/>
  <c r="M21"/>
  <c r="N21"/>
  <c r="M22"/>
  <c r="N22"/>
  <c r="M23"/>
  <c r="N23"/>
  <c r="M24"/>
  <c r="N24"/>
  <c r="N5"/>
  <c r="M5"/>
  <c r="H26"/>
  <c r="K26"/>
  <c r="K6"/>
  <c r="K7"/>
  <c r="K8"/>
  <c r="K9"/>
  <c r="K10"/>
  <c r="K11"/>
  <c r="K12"/>
  <c r="K13"/>
  <c r="K14"/>
  <c r="K15"/>
  <c r="K16"/>
  <c r="K17"/>
  <c r="K18"/>
  <c r="K19"/>
  <c r="K20"/>
  <c r="K21"/>
  <c r="K22"/>
  <c r="K23"/>
  <c r="K24"/>
  <c r="K5"/>
  <c r="J6"/>
  <c r="J7"/>
  <c r="J8"/>
  <c r="J9"/>
  <c r="J10"/>
  <c r="J11"/>
  <c r="J12"/>
  <c r="J13"/>
  <c r="J14"/>
  <c r="J15"/>
  <c r="J16"/>
  <c r="J17"/>
  <c r="J18"/>
  <c r="J19"/>
  <c r="J20"/>
  <c r="J21"/>
  <c r="J22"/>
  <c r="J23"/>
  <c r="J24"/>
  <c r="J5"/>
  <c r="H6"/>
  <c r="H7"/>
  <c r="H8"/>
  <c r="H9"/>
  <c r="H10"/>
  <c r="H11"/>
  <c r="H12"/>
  <c r="H13"/>
  <c r="H14"/>
  <c r="H15"/>
  <c r="H16"/>
  <c r="H17"/>
  <c r="H18"/>
  <c r="H19"/>
  <c r="H20"/>
  <c r="H21"/>
  <c r="H22"/>
  <c r="H23"/>
  <c r="H24"/>
  <c r="H5"/>
  <c r="G25"/>
  <c r="G6"/>
  <c r="G7"/>
  <c r="G8"/>
  <c r="G9"/>
  <c r="G10"/>
  <c r="G11"/>
  <c r="G12"/>
  <c r="G13"/>
  <c r="G14"/>
  <c r="G15"/>
  <c r="G16"/>
  <c r="G17"/>
  <c r="G18"/>
  <c r="G19"/>
  <c r="G20"/>
  <c r="G21"/>
  <c r="G22"/>
  <c r="G23"/>
  <c r="G24"/>
  <c r="G5"/>
  <c r="D25"/>
  <c r="E26"/>
  <c r="D5"/>
  <c r="D24" s="1"/>
  <c r="D6"/>
  <c r="D7"/>
  <c r="D8"/>
  <c r="D9"/>
  <c r="D10"/>
  <c r="D11"/>
  <c r="D12"/>
  <c r="D13"/>
  <c r="D14"/>
  <c r="D15"/>
  <c r="D16"/>
  <c r="D17"/>
  <c r="D18"/>
  <c r="D19"/>
  <c r="D20"/>
  <c r="D21"/>
  <c r="D22"/>
  <c r="D23"/>
  <c r="E6"/>
  <c r="E7"/>
  <c r="E8"/>
  <c r="E9"/>
  <c r="E10"/>
  <c r="E11"/>
  <c r="E12"/>
  <c r="E13"/>
  <c r="E14"/>
  <c r="E15"/>
  <c r="E16"/>
  <c r="E17"/>
  <c r="E18"/>
  <c r="E19"/>
  <c r="E20"/>
  <c r="E21"/>
  <c r="E22"/>
  <c r="E23"/>
  <c r="E24"/>
  <c r="E5"/>
  <c r="E12" i="19" l="1"/>
  <c r="W27" i="4"/>
  <c r="H12" i="19"/>
  <c r="E10"/>
  <c r="E9"/>
  <c r="H7"/>
  <c r="H9"/>
  <c r="H10"/>
  <c r="H8"/>
  <c r="E8"/>
  <c r="H6"/>
  <c r="H11"/>
  <c r="G36" i="12"/>
  <c r="E11" i="19"/>
  <c r="E7"/>
  <c r="E6"/>
  <c r="S26" i="4"/>
  <c r="G26"/>
  <c r="Q19"/>
  <c r="Q7"/>
  <c r="Q6"/>
  <c r="Q24"/>
  <c r="Q20"/>
  <c r="Q16"/>
  <c r="Q12"/>
  <c r="Q8"/>
  <c r="Q23"/>
  <c r="Q15"/>
  <c r="Q11"/>
  <c r="Q25"/>
  <c r="Q21"/>
  <c r="Q17"/>
  <c r="Q13"/>
  <c r="N27"/>
  <c r="E27"/>
  <c r="J26"/>
  <c r="Q27"/>
</calcChain>
</file>

<file path=xl/sharedStrings.xml><?xml version="1.0" encoding="utf-8"?>
<sst xmlns="http://schemas.openxmlformats.org/spreadsheetml/2006/main" count="807" uniqueCount="333">
  <si>
    <t>Diag CID10 (capit)</t>
  </si>
  <si>
    <t>I.   Algumas doenças infecciosas e parasitárias</t>
  </si>
  <si>
    <t>II.  Neoplasias (tumores)</t>
  </si>
  <si>
    <t>III. Doenças sangue órgãos hemat e transt imunitár</t>
  </si>
  <si>
    <t>IV.  Doenças endócrinas nutricionais e metabólicas</t>
  </si>
  <si>
    <t>V.   Transtornos mentais e comportamentais</t>
  </si>
  <si>
    <t>VI.  Doenças do sistema nervoso</t>
  </si>
  <si>
    <t>VII. Doenças do olho e anexos</t>
  </si>
  <si>
    <t>VIII.Doenças do ouvido e da apófise mastóide</t>
  </si>
  <si>
    <t>IX.  Doenças do aparelho circulatório</t>
  </si>
  <si>
    <t>X.   Doenças do aparelho respiratório</t>
  </si>
  <si>
    <t>XI.  Doenças do aparelho digestivo</t>
  </si>
  <si>
    <t>XII. Doenças da pele e do tecido subcutâneo</t>
  </si>
  <si>
    <t>XIII.Doenças sist osteomuscular e tec conjuntivo</t>
  </si>
  <si>
    <t>XIV. Doenças do aparelho geniturinário</t>
  </si>
  <si>
    <t>XV.  Gravidez parto e puerpério</t>
  </si>
  <si>
    <t>XVI. Algumas afec originadas no período perinatal</t>
  </si>
  <si>
    <t>XVII.Malf cong deformid e anomalias cromossômicas</t>
  </si>
  <si>
    <t>XVIII.Sint sinais e achad anorm ex clín e laborat</t>
  </si>
  <si>
    <t>XIX. Lesões enven e alg out conseq causas externas</t>
  </si>
  <si>
    <t>XX.  Causas externas de morbidade e mortalidade</t>
  </si>
  <si>
    <t>Total</t>
  </si>
  <si>
    <t>%</t>
  </si>
  <si>
    <t>1. Doenças preveníveis p/imuniz/condições sensív</t>
  </si>
  <si>
    <t>2. Gastroenterites Infecciosas e complicações</t>
  </si>
  <si>
    <t>3. Anemia</t>
  </si>
  <si>
    <t>4. Deficiências nutricionais</t>
  </si>
  <si>
    <t>5. Infecções de ouvido, nariz e garganta</t>
  </si>
  <si>
    <t>6. Pneumonias bacterianas</t>
  </si>
  <si>
    <t>7. Asma</t>
  </si>
  <si>
    <t>8. Doencas pulmonares</t>
  </si>
  <si>
    <t>9. Hipertensão</t>
  </si>
  <si>
    <t>10. Angina</t>
  </si>
  <si>
    <t>11. Insuficiência cardíaca</t>
  </si>
  <si>
    <t>12. Doenças cerebrovasculares</t>
  </si>
  <si>
    <t>13. Diabetes melitus</t>
  </si>
  <si>
    <t>14. Epilepsias</t>
  </si>
  <si>
    <t>15. Infecção no rim e trato urinário</t>
  </si>
  <si>
    <t>16. Infecção da pele e tecido subcutâneo</t>
  </si>
  <si>
    <t>17. Doença Inflamatória órgãos pélvicos femininos</t>
  </si>
  <si>
    <t>18. Úlcera gastrointestinal</t>
  </si>
  <si>
    <t>19. Doenças relacionadas ao pré-natal e parto</t>
  </si>
  <si>
    <t>1.01 Coqueluche</t>
  </si>
  <si>
    <t>1.02 Difteria</t>
  </si>
  <si>
    <t>1.03 Tétano</t>
  </si>
  <si>
    <t>1.04 Parotidite</t>
  </si>
  <si>
    <t>1.05 Rubéola</t>
  </si>
  <si>
    <t>1.06 Sarampo</t>
  </si>
  <si>
    <t>1.08 Hepatite B</t>
  </si>
  <si>
    <t>1.10 Meningite Tuberculosa</t>
  </si>
  <si>
    <t>1.11 Tuberculose Miliar</t>
  </si>
  <si>
    <t>1.12 Tuberculose Pulmonar</t>
  </si>
  <si>
    <t>1.16 Outras Tuberculoses</t>
  </si>
  <si>
    <t>1.17 Febre Reumática</t>
  </si>
  <si>
    <t>1.18 Sífilis</t>
  </si>
  <si>
    <t>1.19 Malária</t>
  </si>
  <si>
    <t>1.20 Ascaridíase</t>
  </si>
  <si>
    <t>2.01 Desidratação</t>
  </si>
  <si>
    <t>2.02 Gastroenterites</t>
  </si>
  <si>
    <t>3.01 Anemia por deficiência de ferro</t>
  </si>
  <si>
    <t>4.01 Kwashiokor/out.formas desnut. prot. calórica</t>
  </si>
  <si>
    <t>5.01 Otite média supurativa</t>
  </si>
  <si>
    <t>5.03 Sinusite aguda</t>
  </si>
  <si>
    <t>5.05 Amigdalite aguda</t>
  </si>
  <si>
    <t>5.06 Infecção aguda VAS</t>
  </si>
  <si>
    <t>5.07 Rinite, nasofaringite e faringite crônicas</t>
  </si>
  <si>
    <t>6.01 Pneumonia pneumocócica</t>
  </si>
  <si>
    <t>6.02 Pneumonia por Haemophilus infuenzae</t>
  </si>
  <si>
    <t>6.03 Pneumonia por Streptococus</t>
  </si>
  <si>
    <t>6.04 Pneumonia bacteriana NE</t>
  </si>
  <si>
    <t>6.05 Pneumonia lobar NE</t>
  </si>
  <si>
    <t>8.01 Bronquite aguda</t>
  </si>
  <si>
    <t>8.02 Bronquite ñ especif como aguda ou crônica</t>
  </si>
  <si>
    <t>8.03 Bronquite crônica simples e a mucopurulenta</t>
  </si>
  <si>
    <t>8.04 Bronquite crônica não especificada</t>
  </si>
  <si>
    <t>8.05 Enfisema</t>
  </si>
  <si>
    <t>8.06 Bronquectasia</t>
  </si>
  <si>
    <t>8.07 Outras doenças pulmonares obstrutiv crônicas</t>
  </si>
  <si>
    <t>9.01 Hipertensão essencial</t>
  </si>
  <si>
    <t>9.02 Doença cardíaca hipertensiva</t>
  </si>
  <si>
    <t>10.1 Angina pectoris</t>
  </si>
  <si>
    <t>11.1 Insuficiência cardíaca</t>
  </si>
  <si>
    <t>11.2 Edema agudo de pulmão</t>
  </si>
  <si>
    <t>13.1 Com coma ou cetoacidose</t>
  </si>
  <si>
    <t>13.2 Com complicações (renais,oftalm. etc.)</t>
  </si>
  <si>
    <t>13.3 Sem complicações específicas</t>
  </si>
  <si>
    <t>15.1 Nefrite túbulo-intersticial aguda</t>
  </si>
  <si>
    <t>15.2 Nefrite túbulo-intersticial crônica</t>
  </si>
  <si>
    <t>15.3 Nefrite túbulo-intersticial NE aguda crônica</t>
  </si>
  <si>
    <t>15.4 Cistite</t>
  </si>
  <si>
    <t>15.5 Uretrite</t>
  </si>
  <si>
    <t>15.6 Infecção do trato urinário de localização NE</t>
  </si>
  <si>
    <t>16.1 Erisipela</t>
  </si>
  <si>
    <t>16.2 Impetigo</t>
  </si>
  <si>
    <t>16.3 Abscesso cutâneo furúnculo e carbúnculo</t>
  </si>
  <si>
    <t>16.4 Celulite</t>
  </si>
  <si>
    <t>16.5 Linfadenite aguda</t>
  </si>
  <si>
    <t>16.6 Outras infecções local. pele e tec.subcutâneo</t>
  </si>
  <si>
    <t>17.1 Salpingite e ooforite</t>
  </si>
  <si>
    <t>17.2 Doença inflamatória do útero exceto o colo</t>
  </si>
  <si>
    <t>17.3 Doença inflamatória do colo do útero</t>
  </si>
  <si>
    <t>17.4 Outras doenças inflamatórias pélvicas feminin</t>
  </si>
  <si>
    <t>17.5 Doenças da glândula de Bartholin</t>
  </si>
  <si>
    <t>17.6 Outras afecções inflam. da vagina e da vulva</t>
  </si>
  <si>
    <t>19.1 Infecção no trato urinário na gravidez</t>
  </si>
  <si>
    <t>19.2 Sífilis congênita</t>
  </si>
  <si>
    <t>19.3 Síndrome da rubéola congênita</t>
  </si>
  <si>
    <t>Total de Internações</t>
  </si>
  <si>
    <t>População</t>
  </si>
  <si>
    <t>Todas as causas</t>
  </si>
  <si>
    <t xml:space="preserve">Taxa </t>
  </si>
  <si>
    <t>Total de ICSAP</t>
  </si>
  <si>
    <t>Sexo</t>
  </si>
  <si>
    <t>Masculino</t>
  </si>
  <si>
    <t>Feminino</t>
  </si>
  <si>
    <t>% de ICSAP sobre o total de Internações</t>
  </si>
  <si>
    <t>-</t>
  </si>
  <si>
    <t>Condições Sensíveis à Atenção Primária</t>
  </si>
  <si>
    <r>
      <t>N</t>
    </r>
    <r>
      <rPr>
        <vertAlign val="superscript"/>
        <sz val="9"/>
        <rFont val="Arial"/>
        <family val="2"/>
      </rPr>
      <t>o</t>
    </r>
  </si>
  <si>
    <t>Internações Hospitalares segundo Condições Sensíveis à Atenção Primária, Santa Catarina, 2008-2011</t>
  </si>
  <si>
    <t>Fonte: SIH/SUS</t>
  </si>
  <si>
    <t>** excluídas do total as internações por parto (CID10- O80-O84)</t>
  </si>
  <si>
    <t>* somente AIH de tipo normal</t>
  </si>
  <si>
    <t>1. Doenças preveníveis p/imuniz/condições sensíveis</t>
  </si>
  <si>
    <t>Insuficiência cardíaca</t>
  </si>
  <si>
    <t>Doencas pulmonares</t>
  </si>
  <si>
    <t>Infecção no rim e trato urinário</t>
  </si>
  <si>
    <t>Gastroenterites Infecciosas e complicações</t>
  </si>
  <si>
    <t>Doenças cerebrovasculares</t>
  </si>
  <si>
    <t>Angina</t>
  </si>
  <si>
    <t>Pneumonias bacterianas</t>
  </si>
  <si>
    <t>Diabetes melitus</t>
  </si>
  <si>
    <t>Asma</t>
  </si>
  <si>
    <t>Infecção da pele e tecido subcutâneo</t>
  </si>
  <si>
    <t>Epilepsias</t>
  </si>
  <si>
    <t>Hipertensão</t>
  </si>
  <si>
    <t>Doenças relacionadas ao pré-natal e parto</t>
  </si>
  <si>
    <t>Deficiências nutricionais</t>
  </si>
  <si>
    <t>Úlcera gastrointestinal</t>
  </si>
  <si>
    <t>Infecções de ouvido, nariz e garganta</t>
  </si>
  <si>
    <t>Doença Inflamatória órgãos pélvicos femininos</t>
  </si>
  <si>
    <t>Anemia</t>
  </si>
  <si>
    <t>variação % no período</t>
  </si>
  <si>
    <t>Taxa de Internações por todas as causas</t>
  </si>
  <si>
    <t>2008</t>
  </si>
  <si>
    <t>2009</t>
  </si>
  <si>
    <t>2010</t>
  </si>
  <si>
    <t>2011</t>
  </si>
  <si>
    <t>Taxa de ICSAP</t>
  </si>
  <si>
    <t>Faixa etária (18)</t>
  </si>
  <si>
    <t>&lt;1a</t>
  </si>
  <si>
    <t>1-4a</t>
  </si>
  <si>
    <t>5-9a</t>
  </si>
  <si>
    <t>10-14a</t>
  </si>
  <si>
    <t>15-19a</t>
  </si>
  <si>
    <t>20-24a</t>
  </si>
  <si>
    <t>25-29a</t>
  </si>
  <si>
    <t>30-34a</t>
  </si>
  <si>
    <t>35-39a</t>
  </si>
  <si>
    <t>40-44a</t>
  </si>
  <si>
    <t>45-49a</t>
  </si>
  <si>
    <t>50-54a</t>
  </si>
  <si>
    <t>55-59a</t>
  </si>
  <si>
    <t>60-64a</t>
  </si>
  <si>
    <t>65-69a</t>
  </si>
  <si>
    <t>70-74a</t>
  </si>
  <si>
    <t>75-79a</t>
  </si>
  <si>
    <t>80e+a</t>
  </si>
  <si>
    <t>Faixa etária</t>
  </si>
  <si>
    <t>%ac</t>
  </si>
  <si>
    <t>15-19</t>
  </si>
  <si>
    <t>20-24</t>
  </si>
  <si>
    <t>25-29</t>
  </si>
  <si>
    <t>30-34</t>
  </si>
  <si>
    <t>35-39</t>
  </si>
  <si>
    <t>40-44</t>
  </si>
  <si>
    <t>45-49</t>
  </si>
  <si>
    <t>50-54</t>
  </si>
  <si>
    <t>55-59</t>
  </si>
  <si>
    <t>60-64</t>
  </si>
  <si>
    <t>65-69</t>
  </si>
  <si>
    <t>70-74</t>
  </si>
  <si>
    <t>75-79</t>
  </si>
  <si>
    <t>80e+</t>
  </si>
  <si>
    <t>1-4</t>
  </si>
  <si>
    <t>5-9</t>
  </si>
  <si>
    <t>10-14</t>
  </si>
  <si>
    <t>CSAP</t>
  </si>
  <si>
    <t>Todas as outras causas</t>
  </si>
  <si>
    <t>1.07 Febre Amarela</t>
  </si>
  <si>
    <t>1.09 Meningite por Haemophilus</t>
  </si>
  <si>
    <t>4.02 Outras deficiências nutricionais</t>
  </si>
  <si>
    <t>5.02 Nasofaringite aguda [resfriado comum]</t>
  </si>
  <si>
    <t>5.04 Faringite aguda</t>
  </si>
  <si>
    <t xml:space="preserve">Distribuição Proporcional (%) </t>
  </si>
  <si>
    <t xml:space="preserve">Taxas de Internação (por 10.000 habitantes) </t>
  </si>
  <si>
    <t>Lista Detalhada</t>
  </si>
  <si>
    <t>Distribuição % por faixas etárias e sexo</t>
  </si>
  <si>
    <t>Macrorregional de Saúde</t>
  </si>
  <si>
    <t>Foz do Rio Itajaí</t>
  </si>
  <si>
    <t>Grande Florianópolis</t>
  </si>
  <si>
    <t>Grande Oeste</t>
  </si>
  <si>
    <t>Meio Oeste</t>
  </si>
  <si>
    <t>Nordeste</t>
  </si>
  <si>
    <t>Planalto Norte</t>
  </si>
  <si>
    <t>Serra Catarinense</t>
  </si>
  <si>
    <t>Sul</t>
  </si>
  <si>
    <t>Vale do Itajaí</t>
  </si>
  <si>
    <t>ICSAP</t>
  </si>
  <si>
    <t>Total Internações</t>
  </si>
  <si>
    <t>população</t>
  </si>
  <si>
    <t>Internações por Causas de Internação Sensíveis a Atenção Primária - ICSAP</t>
  </si>
  <si>
    <t>Taxas de Internação por Macrorregião de Saúde</t>
  </si>
  <si>
    <t>Lista Resumo Ordenada</t>
  </si>
  <si>
    <t>Entendendo as ICSAP</t>
  </si>
  <si>
    <t>Objetivos</t>
  </si>
  <si>
    <t>Objetivos Específicos:</t>
  </si>
  <si>
    <t>Objetivo Geral:</t>
  </si>
  <si>
    <t>listar as principais causas de ICSAP no Estado;</t>
  </si>
  <si>
    <t xml:space="preserve">avaliar a importância relativa e os riscos de internação segundo grupamentos de causas no Estado; </t>
  </si>
  <si>
    <t>verificar as tendências das ICSAP no Estado;</t>
  </si>
  <si>
    <t>descrever a distribuição percentual das ICSAP por sexo e faixas etárias no Estado;</t>
  </si>
  <si>
    <t>K</t>
  </si>
  <si>
    <t>J</t>
  </si>
  <si>
    <t>Metodologia</t>
  </si>
  <si>
    <t>Metodologia:</t>
  </si>
  <si>
    <t>A seleção das ICSAP foi feita com base na Lista Brasileira publicada pelo Ministério da Saúde ( Portaria SAS/MS nº 221, de 17 de abril de 2008), composta por 19 grupos de causas, com 74 diagnósticos classificados de acordo com a décima Revisão da Classificação Internacional de Doenças – CID10</t>
  </si>
  <si>
    <t>Diagnóstico CID 10</t>
  </si>
  <si>
    <t>Códigos Selecionados</t>
  </si>
  <si>
    <t>1. Doenças preveníveis por imunização e condições sensíveis</t>
  </si>
  <si>
    <t xml:space="preserve"> A37; A36; A33 a A35; B26; B06; B05; A95; B16; G00.0; A17.0 A19; A15.0 a A15.3; A16.0 a A16.2, A15.4 a A15.9, A16.3 a A16.9, A17.1 a A17.9; A18; I00 a I02; A51 a A53; B50 a B54</t>
  </si>
  <si>
    <t>2. Gastroenterites infecciosas e complicações</t>
  </si>
  <si>
    <t xml:space="preserve"> E86; A00 a A09</t>
  </si>
  <si>
    <t xml:space="preserve"> D50</t>
  </si>
  <si>
    <t xml:space="preserve"> E40 a E46; E50 a E64</t>
  </si>
  <si>
    <t xml:space="preserve"> H66; J00; J01; J02; J03; J06; J31</t>
  </si>
  <si>
    <t xml:space="preserve"> J13; J14; J15.3, J15.4; J15.8, J15.9; J18.1</t>
  </si>
  <si>
    <t xml:space="preserve"> J45, J46</t>
  </si>
  <si>
    <t>8. Doenças pulmonares</t>
  </si>
  <si>
    <t xml:space="preserve"> J20, J21; J40; J41; J42; J43; J47; J44;</t>
  </si>
  <si>
    <t xml:space="preserve"> I10; I11</t>
  </si>
  <si>
    <t>10.  Angina</t>
  </si>
  <si>
    <t xml:space="preserve"> I20</t>
  </si>
  <si>
    <t>11.  Insuficiência cardíaca</t>
  </si>
  <si>
    <t xml:space="preserve"> I50; J81</t>
  </si>
  <si>
    <t>12.  Doenças cerebrovasculares</t>
  </si>
  <si>
    <t xml:space="preserve"> I63 a I67; I69, G45 a G46</t>
  </si>
  <si>
    <r>
      <t xml:space="preserve">13.  Diabetes </t>
    </r>
    <r>
      <rPr>
        <i/>
        <sz val="9"/>
        <rFont val="Arial"/>
        <family val="2"/>
      </rPr>
      <t>melitus</t>
    </r>
  </si>
  <si>
    <t>E10.0, E10.1, E11.0, E11.1, E12.0, E12.1;E13.0, E13.1; E14.0, E14.1; E10.2 a E10.8, E11.2 a E11.8; E12.2 a E12.8;E13.2 a E13.8; E14.2 a E14.8; E10.9, E11.9; E12.9, E13.9; E14.9</t>
  </si>
  <si>
    <t>14.  Epilepsias</t>
  </si>
  <si>
    <t xml:space="preserve"> G40, G41</t>
  </si>
  <si>
    <t>15.  Infecção no rim e trato urinário</t>
  </si>
  <si>
    <t xml:space="preserve"> N10; N11; N12; N30; N34; N39.0</t>
  </si>
  <si>
    <t>16.  Infecção da pele e tecido subcutâneo</t>
  </si>
  <si>
    <t xml:space="preserve"> A46; L01; L02; L03; L04; L08</t>
  </si>
  <si>
    <t>17.  Doença inflamatória órgãos pélvicos femininos</t>
  </si>
  <si>
    <t xml:space="preserve"> N70; N71; N72; N73; N75; N76</t>
  </si>
  <si>
    <t>18.  Úlcera gastrointestinal</t>
  </si>
  <si>
    <t xml:space="preserve"> K25 a K28, K92.0, K92.1, K92.2</t>
  </si>
  <si>
    <t>19.  Doenças relacionadas ao pré-natal e parto</t>
  </si>
  <si>
    <t xml:space="preserve"> O23; A50; P35.</t>
  </si>
  <si>
    <t>Fonte: Portaria SAS/MS nº221, de 17 de abril de 2008.</t>
  </si>
  <si>
    <t>Os partos foram excluídos do total das internações por representarem um desfecho natural da gestação e serem influenciados pela taxa de fecundidade. Além disso, representam internações que ocorrem apenas na metade da população.</t>
  </si>
  <si>
    <t xml:space="preserve">foram excluídas do total das internações de longa duração referentes às apresentações subseqüentes à primeira, para internações de longa permanência (cuidados prolongados e psiquiatria, principalmente). </t>
  </si>
  <si>
    <t>Usando o aplicativo Tabwin, desenvolvido pelo Datasus, foram criadas bases de dados com os filtros definidos (exclusão de internações por partos e de longa permanência e realizadas as tabulações necessárias ao cálculo dos indicadores selecionados para a análise dos dados.</t>
  </si>
  <si>
    <t>Para o cálculo das taxas foram utilizadas as populações (censo e estimativas do IBGE) disponibilizadas no site do Datasus.</t>
  </si>
  <si>
    <t>Referências Bibliográficas</t>
  </si>
  <si>
    <t>Starfield B. Atenção primária: equilíbrio entre necessidades de saúde, serviços e tecnologia. Brasília: Organização das Nações Unidas para a Educação, a Ciência e a Cultura/Ministério da Saúde; 2002.</t>
  </si>
  <si>
    <t>Brasil. Ministério da Saúde. Publica em forma do anexo a Lista Brasileira de Internações por Condições Sensíveis à Atenção Primária. Portaria n. 221, 17 abril 2008. Diário Oficial da União n. 183, 21 setembro 2007. p. 50.</t>
  </si>
  <si>
    <t>Valenzuela-López MI, Gastón-Morata JL, Melguizo- Jiménez M, Valenzuela-López MM, Bueno-Cavanillas A. Intervenciones sanitarias en atención primaria que disminuyen la hospitalización por Ambulatory Care Sensitive Conditions en mayores de 65 años. Aten Primaria 2007; 39:525-32.</t>
  </si>
  <si>
    <t>estimular o uso e o aperfeiçoamento da análise das internações por condições sensíveis à atenção primária .</t>
  </si>
  <si>
    <t>identificar as desigualdades espaciais na importância relativa e nos riscos de ICSAP nas macrorregiões de saúde do Estado;</t>
  </si>
  <si>
    <t xml:space="preserve">As ICSAP devem ser entendidas como um indicador de vigilância dos serviços de saúde porque as hospitalizações por essas causas deveriam ser  eliminadas ou pelo menos reduzidas na presença de uma atenção primária à saúde de qualidade. </t>
  </si>
  <si>
    <t>Em alguns casos as ICSAP podem indicar barreiras de acesso à atenção primária ou deficiências no manejo adequado para prevenir o agravamento da enfermidade e a hospitalização.</t>
  </si>
  <si>
    <t xml:space="preserve">Reduções nas taxas de ICSAP sugerem possíveis melhorias na atenção primária à saúde. </t>
  </si>
  <si>
    <t>Altas taxas ICSAP não são necessariamente indicativas de deficiências na atenção básica, mas um sinal de alerta para uma investigação mais profunda nos locais onde elas ocorrem.</t>
  </si>
  <si>
    <t>As características dos pacientes, a variabilidade da prática clínica hospitalar, as políticas de admissão dos centros são algumas das variáveis que podem interferir nos resultados dos indicadores de ICSAP.</t>
  </si>
  <si>
    <t>ENTENDENDO O INDICADOR INTERNAÇÕES POR CONDIÇÕES SENSÍVEIS À ATENÇÃO PRIMÁRIA</t>
  </si>
  <si>
    <t>Santa Catarina</t>
  </si>
  <si>
    <t>Fonte: SIM</t>
  </si>
  <si>
    <t>Fonte: SIM e IBGE</t>
  </si>
  <si>
    <t>Proporções %  por Macrorregião de Saúde</t>
  </si>
  <si>
    <t xml:space="preserve">Elias E, Magajewski F. A atenção primária à saúde no sul de Santa Catarina: uma análise das internações por condições sensíveis à atenção ambulatorial, no período de 1999 a 2004. Rev Bras Epidemiol. 2008;11(4):633-47. </t>
  </si>
  <si>
    <t>Nedel FB, Facchini LA, Martín M, Navarro A. Características da atenção básica associadas ao risco de internar por condições sensíveis à atenção primária:revisão sistemática da literatura. Epidemiol ServSaude. 2010;19(1):61-75.</t>
  </si>
  <si>
    <r>
      <t xml:space="preserve">As Condições Sensíveis à Atenção Primária em Saúde - CSAP são agravos à saúde cuja morbidade e mortalidade podem ser </t>
    </r>
    <r>
      <rPr>
        <sz val="11"/>
        <color indexed="10"/>
        <rFont val="Arial"/>
        <family val="2"/>
      </rPr>
      <t>reduzidas</t>
    </r>
    <r>
      <rPr>
        <sz val="11"/>
        <rFont val="Arial"/>
        <family val="2"/>
      </rPr>
      <t xml:space="preserve"> através de uma </t>
    </r>
    <r>
      <rPr>
        <sz val="11"/>
        <color indexed="10"/>
        <rFont val="Arial"/>
        <family val="2"/>
      </rPr>
      <t>atenção primária oportuna e eficaz</t>
    </r>
    <r>
      <rPr>
        <sz val="11"/>
        <rFont val="Arial"/>
        <family val="2"/>
      </rPr>
      <t xml:space="preserve">.  </t>
    </r>
  </si>
  <si>
    <t>Ano de internação</t>
  </si>
  <si>
    <t>Valor ICSAP</t>
  </si>
  <si>
    <t>Valor Total</t>
  </si>
  <si>
    <t>% ICSAP</t>
  </si>
  <si>
    <t>Internações</t>
  </si>
  <si>
    <t xml:space="preserve">Total </t>
  </si>
  <si>
    <t>% Valor ICSAP</t>
  </si>
  <si>
    <t>Valor Gasto com a Internação (R$)</t>
  </si>
  <si>
    <t>Gastos segundo tipo de diagnósticos</t>
  </si>
  <si>
    <t>Clique na pasta de interesse</t>
  </si>
  <si>
    <t>Voltar ao Menu</t>
  </si>
  <si>
    <t>Sensíveis-Grupos</t>
  </si>
  <si>
    <t>Doenças preveníveis p/imuniz/condições sensív</t>
  </si>
  <si>
    <t>2012</t>
  </si>
  <si>
    <t>Distribuição % em cada faixa etária segundo tipo de internação</t>
  </si>
  <si>
    <t>Taxas</t>
  </si>
  <si>
    <t>Macrorregião</t>
  </si>
  <si>
    <t>XXI. Contatos com serviços de saúde</t>
  </si>
  <si>
    <t>2013</t>
  </si>
  <si>
    <t xml:space="preserve">% de ICSAP em relação ao total de internações </t>
  </si>
  <si>
    <t>Ano competência</t>
  </si>
  <si>
    <t>Condições Não Sensíveis à Atenção Primária</t>
  </si>
  <si>
    <t>Gastos</t>
  </si>
  <si>
    <t xml:space="preserve">*ac = Acumulado </t>
  </si>
  <si>
    <t>% das outras causas em relação ao total de internações - Planilha idade_sexo2-2013</t>
  </si>
  <si>
    <t>ICSAP, segundo faixa etária e sexo - 2013</t>
  </si>
  <si>
    <t>Total de Internações, segundo faixa etária e sexo - 2013</t>
  </si>
  <si>
    <t>Tabelas ralacionadas a ABA Gastos (estão automatizadas)</t>
  </si>
  <si>
    <t>Tabelas relacionadas com as ABAS Idade sexo e Idade sexo 2</t>
  </si>
  <si>
    <t>A lista de CSAP representa eventos que poderiam ser evitados, em sua totalidade ou em  parte, pela presença de serviços efetivos de saúde em um dado período histórico e o conceito de evitabilidade depende das evidências científicas disponíveis no período e é mutável.</t>
  </si>
  <si>
    <t>Conhecer o perfil das Internações por Condições Sensíveis à Atenção Primária em Santa Catarina, 
considerando o período 2008-2014, para subsidiar a melhoria da oferta e da qualidade da AB e a organização dos sistemas locais e regionais de saúde no estado.</t>
  </si>
  <si>
    <t>Internações Hospitalares segundo Condições Sensíveis à Atenção Primária, Santa Catarina, 2008-2014</t>
  </si>
  <si>
    <t xml:space="preserve">Faixa etária (18) </t>
  </si>
  <si>
    <t>ICSAP, segundo faixa etária e sexo - 2014</t>
  </si>
  <si>
    <t>Total de Internações, segundo faixa etária e sexo - 2014</t>
  </si>
  <si>
    <t>% de ICSAP em relação ao total de internações 2014</t>
  </si>
  <si>
    <t>Distribuição % das Internações Hospitalares segundo Condições Sensíveis à Atenção Primária, Santa Catarina, 2008-2014</t>
  </si>
  <si>
    <t>2014</t>
  </si>
  <si>
    <t>Taxas de Internações Hospitalares segundo Condições Sensíveis à Atenção Primária, 
( por 10.000 habitantes), Santa Catarina, 2008-2014</t>
  </si>
  <si>
    <t>2008-2014</t>
  </si>
  <si>
    <t>2013-2014</t>
  </si>
  <si>
    <t>Distribuição % das ICSAP, segundo faixas etárias do paciente, Santa Catarina, 2014</t>
  </si>
  <si>
    <t>Distribuição % das ICSAP, segundo sexo do paciente, Santa Catarina, 2014</t>
  </si>
  <si>
    <t>Proporção de ICSAP sobre o total de internações, 
segundo faixas etárias, Santa Catarina, 2014.</t>
  </si>
  <si>
    <t>Proporcão (%) de ICSAP, segundo Macrorregiões de Saúde, Santa Catarina, 2008-2014</t>
  </si>
  <si>
    <t>Taxas de ICSAP (por 10.000 habitantes, segundo Macrorregiões de Saúde, Santa Catarina, 2008-2014</t>
  </si>
  <si>
    <t>Quantidade e Valor Gasto com Internações  por tipo de diagnóstico, 
 Santa Catarina, 2008-2014</t>
  </si>
  <si>
    <t>(valores selecionados do tabnet)</t>
  </si>
</sst>
</file>

<file path=xl/styles.xml><?xml version="1.0" encoding="utf-8"?>
<styleSheet xmlns="http://schemas.openxmlformats.org/spreadsheetml/2006/main">
  <numFmts count="2">
    <numFmt numFmtId="43" formatCode="_-* #,##0.00_-;\-* #,##0.00_-;_-* &quot;-&quot;??_-;_-@_-"/>
    <numFmt numFmtId="164" formatCode="0.0"/>
  </numFmts>
  <fonts count="32">
    <font>
      <sz val="10"/>
      <name val="Arial"/>
    </font>
    <font>
      <sz val="11"/>
      <color theme="1"/>
      <name val="Calibri"/>
      <family val="2"/>
      <scheme val="minor"/>
    </font>
    <font>
      <sz val="10"/>
      <name val="Arial"/>
      <family val="2"/>
    </font>
    <font>
      <sz val="8"/>
      <name val="Arial"/>
      <family val="2"/>
    </font>
    <font>
      <sz val="9"/>
      <name val="Arial"/>
      <family val="2"/>
    </font>
    <font>
      <vertAlign val="superscript"/>
      <sz val="9"/>
      <name val="Arial"/>
      <family val="2"/>
    </font>
    <font>
      <b/>
      <sz val="9"/>
      <name val="Arial"/>
      <family val="2"/>
    </font>
    <font>
      <sz val="11"/>
      <name val="Arial"/>
      <family val="2"/>
    </font>
    <font>
      <sz val="11"/>
      <name val="Arial"/>
      <family val="2"/>
    </font>
    <font>
      <sz val="14"/>
      <name val="Arial"/>
      <family val="2"/>
    </font>
    <font>
      <sz val="12"/>
      <name val="Arial"/>
      <family val="2"/>
    </font>
    <font>
      <sz val="14"/>
      <name val="Wingdings"/>
      <charset val="2"/>
    </font>
    <font>
      <b/>
      <sz val="14"/>
      <name val="Arial"/>
      <family val="2"/>
    </font>
    <font>
      <sz val="9"/>
      <name val="Arial"/>
      <family val="2"/>
    </font>
    <font>
      <i/>
      <sz val="9"/>
      <name val="Arial"/>
      <family val="2"/>
    </font>
    <font>
      <sz val="8"/>
      <name val="Times New Roman"/>
      <family val="1"/>
    </font>
    <font>
      <sz val="11"/>
      <color indexed="10"/>
      <name val="Arial"/>
      <family val="2"/>
    </font>
    <font>
      <b/>
      <sz val="10"/>
      <name val="Arial"/>
      <family val="2"/>
    </font>
    <font>
      <sz val="12"/>
      <name val="Arial"/>
      <family val="2"/>
    </font>
    <font>
      <sz val="10"/>
      <name val="Arial"/>
      <family val="2"/>
    </font>
    <font>
      <b/>
      <shadow/>
      <sz val="12"/>
      <color rgb="FF000000"/>
      <name val="Arial"/>
      <family val="2"/>
    </font>
    <font>
      <b/>
      <shadow/>
      <sz val="11"/>
      <color rgb="FF000000"/>
      <name val="Arial"/>
      <family val="2"/>
    </font>
    <font>
      <sz val="14"/>
      <name val="Arial"/>
      <family val="2"/>
    </font>
    <font>
      <u/>
      <sz val="10"/>
      <color theme="10"/>
      <name val="Arial"/>
      <family val="2"/>
    </font>
    <font>
      <u/>
      <sz val="10"/>
      <color theme="10"/>
      <name val="Arial"/>
      <family val="2"/>
    </font>
    <font>
      <u/>
      <sz val="14"/>
      <color theme="10"/>
      <name val="Arial"/>
      <family val="2"/>
    </font>
    <font>
      <b/>
      <sz val="16"/>
      <color theme="4" tint="-0.249977111117893"/>
      <name val="Arial"/>
      <family val="2"/>
    </font>
    <font>
      <b/>
      <sz val="8"/>
      <color rgb="FFFF0000"/>
      <name val="Verdana"/>
      <family val="2"/>
    </font>
    <font>
      <sz val="8"/>
      <color rgb="FFFF0000"/>
      <name val="Verdana"/>
      <family val="2"/>
    </font>
    <font>
      <strike/>
      <sz val="10"/>
      <name val="Arial"/>
      <family val="2"/>
    </font>
    <font>
      <sz val="8"/>
      <name val="Arial"/>
      <family val="2"/>
    </font>
    <font>
      <b/>
      <sz val="11"/>
      <color theme="1"/>
      <name val="Calibri"/>
      <family val="2"/>
      <scheme val="minor"/>
    </font>
  </fonts>
  <fills count="22">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43"/>
        <bgColor indexed="64"/>
      </patternFill>
    </fill>
    <fill>
      <patternFill patternType="solid">
        <fgColor indexed="50"/>
        <bgColor indexed="64"/>
      </patternFill>
    </fill>
    <fill>
      <patternFill patternType="solid">
        <fgColor indexed="40"/>
        <bgColor indexed="64"/>
      </patternFill>
    </fill>
    <fill>
      <patternFill patternType="solid">
        <fgColor indexed="45"/>
        <bgColor indexed="64"/>
      </patternFill>
    </fill>
    <fill>
      <patternFill patternType="solid">
        <fgColor indexed="46"/>
        <bgColor indexed="64"/>
      </patternFill>
    </fill>
    <fill>
      <patternFill patternType="solid">
        <fgColor indexed="11"/>
        <bgColor indexed="64"/>
      </patternFill>
    </fill>
    <fill>
      <patternFill patternType="solid">
        <fgColor indexed="15"/>
        <bgColor indexed="64"/>
      </patternFill>
    </fill>
    <fill>
      <patternFill patternType="solid">
        <fgColor indexed="52"/>
        <bgColor indexed="64"/>
      </patternFill>
    </fill>
    <fill>
      <patternFill patternType="solid">
        <fgColor indexed="22"/>
        <bgColor indexed="64"/>
      </patternFill>
    </fill>
    <fill>
      <patternFill patternType="solid">
        <fgColor indexed="13"/>
        <bgColor indexed="64"/>
      </patternFill>
    </fill>
    <fill>
      <patternFill patternType="solid">
        <fgColor theme="2" tint="-0.499984740745262"/>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43" fontId="2"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0">
    <xf numFmtId="0" fontId="0" fillId="0" borderId="0" xfId="0"/>
    <xf numFmtId="164" fontId="0" fillId="0" borderId="0" xfId="0" applyNumberFormat="1"/>
    <xf numFmtId="0" fontId="0" fillId="0" borderId="0" xfId="0" applyAlignment="1">
      <alignment horizontal="center"/>
    </xf>
    <xf numFmtId="164" fontId="0" fillId="0" borderId="0" xfId="0" applyNumberFormat="1" applyAlignment="1">
      <alignment horizontal="center"/>
    </xf>
    <xf numFmtId="0" fontId="3" fillId="0" borderId="0" xfId="0" applyFont="1" applyAlignment="1">
      <alignment horizontal="center"/>
    </xf>
    <xf numFmtId="0" fontId="4" fillId="0" borderId="0" xfId="0" applyFont="1"/>
    <xf numFmtId="1" fontId="4" fillId="0" borderId="0" xfId="0" applyNumberFormat="1" applyFont="1" applyAlignment="1">
      <alignment horizontal="right"/>
    </xf>
    <xf numFmtId="0" fontId="4" fillId="0" borderId="0" xfId="0" applyFont="1" applyAlignment="1">
      <alignment horizontal="center"/>
    </xf>
    <xf numFmtId="0" fontId="4" fillId="2" borderId="0" xfId="0" applyFont="1" applyFill="1"/>
    <xf numFmtId="0" fontId="4" fillId="3" borderId="0" xfId="0" applyFont="1" applyFill="1"/>
    <xf numFmtId="0" fontId="4" fillId="2" borderId="0" xfId="0" applyFont="1" applyFill="1" applyBorder="1" applyAlignment="1">
      <alignment horizontal="center"/>
    </xf>
    <xf numFmtId="0" fontId="4" fillId="2" borderId="1" xfId="0" applyFont="1" applyFill="1" applyBorder="1" applyAlignment="1">
      <alignment horizontal="center"/>
    </xf>
    <xf numFmtId="1" fontId="4" fillId="0" borderId="1" xfId="0" applyNumberFormat="1" applyFont="1" applyBorder="1" applyAlignment="1">
      <alignment horizontal="right"/>
    </xf>
    <xf numFmtId="164" fontId="4" fillId="0" borderId="0" xfId="0" applyNumberFormat="1" applyFont="1" applyBorder="1" applyAlignment="1">
      <alignment horizontal="center"/>
    </xf>
    <xf numFmtId="1" fontId="4" fillId="2" borderId="1" xfId="0" applyNumberFormat="1" applyFont="1" applyFill="1" applyBorder="1" applyAlignment="1">
      <alignment horizontal="right"/>
    </xf>
    <xf numFmtId="164" fontId="4" fillId="2" borderId="0" xfId="0" applyNumberFormat="1" applyFont="1" applyFill="1" applyBorder="1" applyAlignment="1">
      <alignment horizontal="center"/>
    </xf>
    <xf numFmtId="164" fontId="6" fillId="2" borderId="0" xfId="0" applyNumberFormat="1" applyFont="1" applyFill="1" applyBorder="1" applyAlignment="1">
      <alignment horizontal="center"/>
    </xf>
    <xf numFmtId="1" fontId="4" fillId="3" borderId="1" xfId="0" applyNumberFormat="1" applyFont="1" applyFill="1" applyBorder="1" applyAlignment="1">
      <alignment horizontal="right"/>
    </xf>
    <xf numFmtId="0" fontId="4" fillId="3" borderId="0" xfId="0" applyFont="1" applyFill="1" applyBorder="1" applyAlignment="1">
      <alignment horizontal="center"/>
    </xf>
    <xf numFmtId="164" fontId="4" fillId="3" borderId="0" xfId="0" applyNumberFormat="1" applyFont="1" applyFill="1" applyBorder="1" applyAlignment="1">
      <alignment horizontal="center"/>
    </xf>
    <xf numFmtId="0" fontId="4" fillId="2" borderId="2" xfId="0" applyFont="1" applyFill="1" applyBorder="1" applyAlignment="1">
      <alignment horizontal="center"/>
    </xf>
    <xf numFmtId="164" fontId="4" fillId="0" borderId="2" xfId="0" applyNumberFormat="1" applyFont="1" applyBorder="1" applyAlignment="1">
      <alignment horizontal="center"/>
    </xf>
    <xf numFmtId="164" fontId="4" fillId="2" borderId="2" xfId="0" applyNumberFormat="1" applyFont="1" applyFill="1" applyBorder="1" applyAlignment="1">
      <alignment horizontal="center"/>
    </xf>
    <xf numFmtId="164" fontId="4" fillId="3" borderId="2" xfId="0" applyNumberFormat="1" applyFont="1" applyFill="1" applyBorder="1" applyAlignment="1">
      <alignment horizontal="center"/>
    </xf>
    <xf numFmtId="0" fontId="7" fillId="0" borderId="0" xfId="0" applyFont="1" applyAlignment="1">
      <alignment horizontal="center" vertical="center"/>
    </xf>
    <xf numFmtId="0" fontId="4" fillId="0" borderId="0" xfId="0" applyFont="1" applyAlignment="1">
      <alignment horizontal="right"/>
    </xf>
    <xf numFmtId="0" fontId="0" fillId="2" borderId="0" xfId="0" applyFill="1"/>
    <xf numFmtId="0" fontId="7" fillId="0" borderId="0" xfId="0" applyFont="1" applyAlignment="1">
      <alignment horizontal="center" vertical="center" wrapText="1"/>
    </xf>
    <xf numFmtId="0" fontId="4" fillId="4" borderId="0" xfId="0" applyFont="1" applyFill="1"/>
    <xf numFmtId="164" fontId="4" fillId="4" borderId="0" xfId="0" applyNumberFormat="1" applyFont="1" applyFill="1" applyBorder="1" applyAlignment="1">
      <alignment horizontal="center"/>
    </xf>
    <xf numFmtId="164" fontId="0" fillId="4" borderId="0" xfId="0" applyNumberFormat="1" applyFill="1"/>
    <xf numFmtId="0" fontId="3" fillId="0" borderId="0" xfId="0" applyFont="1"/>
    <xf numFmtId="0" fontId="0" fillId="4" borderId="0" xfId="0" applyFill="1"/>
    <xf numFmtId="0" fontId="0" fillId="4" borderId="0" xfId="0" applyFill="1" applyAlignment="1">
      <alignment horizontal="center"/>
    </xf>
    <xf numFmtId="0" fontId="0" fillId="5" borderId="0" xfId="0" applyFill="1"/>
    <xf numFmtId="164" fontId="0" fillId="5" borderId="0" xfId="0" applyNumberFormat="1" applyFill="1"/>
    <xf numFmtId="49" fontId="0" fillId="0" borderId="0" xfId="0" applyNumberFormat="1" applyAlignment="1">
      <alignment horizontal="center"/>
    </xf>
    <xf numFmtId="0" fontId="0" fillId="4" borderId="3" xfId="0" applyFill="1" applyBorder="1" applyAlignment="1">
      <alignment horizontal="center"/>
    </xf>
    <xf numFmtId="0" fontId="0" fillId="2" borderId="0" xfId="0" applyFill="1" applyAlignment="1">
      <alignment horizontal="center"/>
    </xf>
    <xf numFmtId="0" fontId="0" fillId="0" borderId="0" xfId="0" applyAlignment="1"/>
    <xf numFmtId="0" fontId="0" fillId="6" borderId="0" xfId="0" applyFill="1"/>
    <xf numFmtId="0" fontId="0" fillId="6" borderId="0" xfId="0" applyFill="1" applyAlignment="1">
      <alignment horizontal="center"/>
    </xf>
    <xf numFmtId="0" fontId="0" fillId="0" borderId="3" xfId="0" applyFill="1" applyBorder="1"/>
    <xf numFmtId="0" fontId="0" fillId="0" borderId="3" xfId="0" applyFill="1" applyBorder="1" applyAlignment="1">
      <alignment horizontal="center"/>
    </xf>
    <xf numFmtId="164" fontId="0" fillId="0" borderId="3" xfId="0" applyNumberFormat="1" applyFill="1" applyBorder="1" applyAlignment="1">
      <alignment horizontal="center"/>
    </xf>
    <xf numFmtId="0" fontId="4" fillId="5" borderId="0" xfId="0" applyFont="1" applyFill="1" applyBorder="1" applyAlignment="1">
      <alignment vertical="center"/>
    </xf>
    <xf numFmtId="0" fontId="4" fillId="5" borderId="0" xfId="0" applyFont="1" applyFill="1"/>
    <xf numFmtId="164" fontId="4" fillId="5" borderId="0" xfId="0" applyNumberFormat="1" applyFont="1" applyFill="1" applyBorder="1" applyAlignment="1">
      <alignment horizontal="center"/>
    </xf>
    <xf numFmtId="164" fontId="6" fillId="5" borderId="0" xfId="0" applyNumberFormat="1" applyFont="1" applyFill="1" applyBorder="1" applyAlignment="1">
      <alignment horizontal="center"/>
    </xf>
    <xf numFmtId="0" fontId="9" fillId="2" borderId="0" xfId="0" applyFont="1" applyFill="1" applyAlignment="1">
      <alignment vertical="center"/>
    </xf>
    <xf numFmtId="0" fontId="9" fillId="6" borderId="0" xfId="0" applyFont="1" applyFill="1" applyAlignment="1">
      <alignment vertical="center"/>
    </xf>
    <xf numFmtId="0" fontId="9" fillId="5" borderId="0" xfId="0" applyFont="1" applyFill="1" applyAlignment="1">
      <alignment vertical="center"/>
    </xf>
    <xf numFmtId="0" fontId="9" fillId="3" borderId="0" xfId="0" applyFont="1" applyFill="1" applyAlignment="1">
      <alignment vertical="center"/>
    </xf>
    <xf numFmtId="0" fontId="9" fillId="7" borderId="0" xfId="0" applyFont="1" applyFill="1" applyAlignment="1">
      <alignment vertical="center"/>
    </xf>
    <xf numFmtId="0" fontId="9" fillId="9" borderId="0" xfId="0" applyFont="1" applyFill="1" applyAlignment="1">
      <alignment vertical="center"/>
    </xf>
    <xf numFmtId="0" fontId="9" fillId="10" borderId="0" xfId="0" applyFont="1" applyFill="1" applyAlignment="1">
      <alignment vertical="center"/>
    </xf>
    <xf numFmtId="0" fontId="9" fillId="11" borderId="0" xfId="0" applyFont="1" applyFill="1" applyAlignment="1">
      <alignment vertical="center"/>
    </xf>
    <xf numFmtId="0" fontId="0" fillId="0" borderId="0" xfId="0" applyAlignment="1">
      <alignment wrapText="1"/>
    </xf>
    <xf numFmtId="0" fontId="0" fillId="0" borderId="0" xfId="0" applyAlignment="1">
      <alignment vertical="center" wrapText="1"/>
    </xf>
    <xf numFmtId="0" fontId="10" fillId="0" borderId="0" xfId="0" applyFont="1"/>
    <xf numFmtId="0" fontId="11" fillId="3" borderId="0" xfId="0" applyFont="1" applyFill="1" applyAlignment="1">
      <alignment horizontal="center" vertical="center"/>
    </xf>
    <xf numFmtId="0" fontId="11" fillId="6" borderId="0" xfId="0" applyFont="1" applyFill="1" applyAlignment="1">
      <alignment horizontal="center"/>
    </xf>
    <xf numFmtId="0" fontId="10" fillId="6" borderId="0" xfId="0" applyFont="1" applyFill="1"/>
    <xf numFmtId="0" fontId="9" fillId="12" borderId="0" xfId="0" applyFont="1" applyFill="1" applyAlignment="1">
      <alignment vertical="center"/>
    </xf>
    <xf numFmtId="0" fontId="0" fillId="3" borderId="0" xfId="0" applyFill="1"/>
    <xf numFmtId="0" fontId="9" fillId="13" borderId="0" xfId="0" applyFont="1" applyFill="1" applyAlignment="1">
      <alignment vertical="center"/>
    </xf>
    <xf numFmtId="0" fontId="6" fillId="0" borderId="4" xfId="0" applyFont="1" applyBorder="1" applyAlignment="1">
      <alignment horizontal="center"/>
    </xf>
    <xf numFmtId="0" fontId="6" fillId="0" borderId="5" xfId="0" applyFont="1" applyBorder="1" applyAlignment="1">
      <alignment horizontal="center" wrapText="1"/>
    </xf>
    <xf numFmtId="0" fontId="13" fillId="0" borderId="6" xfId="0" applyFont="1" applyBorder="1" applyAlignment="1">
      <alignment horizontal="justify" wrapText="1"/>
    </xf>
    <xf numFmtId="0" fontId="13" fillId="0" borderId="6" xfId="0" applyFont="1" applyBorder="1" applyAlignment="1">
      <alignment wrapText="1"/>
    </xf>
    <xf numFmtId="0" fontId="15" fillId="0" borderId="0" xfId="0" applyFont="1" applyAlignment="1">
      <alignment horizontal="justify"/>
    </xf>
    <xf numFmtId="0" fontId="0" fillId="13" borderId="0" xfId="0" applyFill="1"/>
    <xf numFmtId="0" fontId="11" fillId="2" borderId="0" xfId="0" applyFont="1" applyFill="1" applyAlignment="1">
      <alignment horizontal="center" vertical="center"/>
    </xf>
    <xf numFmtId="0" fontId="13" fillId="0" borderId="7" xfId="0" applyFont="1" applyBorder="1" applyAlignment="1">
      <alignment horizontal="justify" vertical="center" wrapText="1"/>
    </xf>
    <xf numFmtId="0" fontId="11" fillId="0" borderId="0" xfId="0" applyFont="1" applyFill="1" applyAlignment="1">
      <alignment horizontal="center" vertical="center"/>
    </xf>
    <xf numFmtId="0" fontId="10" fillId="0" borderId="0" xfId="0" applyFont="1" applyFill="1" applyAlignment="1">
      <alignment horizontal="left" vertical="center" wrapText="1"/>
    </xf>
    <xf numFmtId="0" fontId="10" fillId="14" borderId="0" xfId="0" applyFont="1" applyFill="1"/>
    <xf numFmtId="0" fontId="0" fillId="14" borderId="0" xfId="0" applyFill="1" applyAlignment="1">
      <alignment vertical="center"/>
    </xf>
    <xf numFmtId="0" fontId="8" fillId="0" borderId="0" xfId="0" applyFont="1" applyAlignment="1">
      <alignment horizontal="left" vertical="center" wrapText="1"/>
    </xf>
    <xf numFmtId="0" fontId="8" fillId="0" borderId="0" xfId="0" applyFont="1"/>
    <xf numFmtId="0" fontId="17" fillId="12" borderId="0" xfId="0" applyFont="1" applyFill="1"/>
    <xf numFmtId="164" fontId="10" fillId="0" borderId="0" xfId="0" applyNumberFormat="1" applyFont="1"/>
    <xf numFmtId="0" fontId="10" fillId="0" borderId="0" xfId="0" applyFont="1" applyFill="1" applyAlignment="1">
      <alignment horizontal="center" vertical="center"/>
    </xf>
    <xf numFmtId="164" fontId="18" fillId="0" borderId="0" xfId="0" applyNumberFormat="1" applyFont="1" applyAlignment="1">
      <alignment horizontal="center"/>
    </xf>
    <xf numFmtId="43" fontId="0" fillId="0" borderId="0" xfId="1" applyFont="1"/>
    <xf numFmtId="43" fontId="0" fillId="0" borderId="0" xfId="1" applyFont="1" applyAlignment="1">
      <alignment horizontal="center"/>
    </xf>
    <xf numFmtId="0" fontId="0" fillId="0" borderId="9" xfId="0" applyBorder="1" applyAlignment="1">
      <alignment horizontal="center" vertical="center" wrapText="1"/>
    </xf>
    <xf numFmtId="43" fontId="0" fillId="0" borderId="9" xfId="1" applyFont="1" applyBorder="1" applyAlignment="1">
      <alignment horizontal="center"/>
    </xf>
    <xf numFmtId="164" fontId="0" fillId="0" borderId="9" xfId="0" applyNumberFormat="1" applyBorder="1" applyAlignment="1">
      <alignment horizontal="center"/>
    </xf>
    <xf numFmtId="0" fontId="0" fillId="0" borderId="8" xfId="0" applyBorder="1" applyAlignment="1">
      <alignment horizontal="center" vertical="center" wrapText="1"/>
    </xf>
    <xf numFmtId="49" fontId="19" fillId="0" borderId="0" xfId="0" applyNumberFormat="1" applyFont="1" applyAlignment="1">
      <alignment horizontal="center"/>
    </xf>
    <xf numFmtId="49" fontId="19" fillId="0" borderId="9" xfId="0" applyNumberFormat="1" applyFont="1" applyBorder="1" applyAlignment="1">
      <alignment horizontal="center"/>
    </xf>
    <xf numFmtId="0" fontId="20" fillId="0" borderId="0" xfId="0" applyFont="1" applyAlignment="1">
      <alignment horizontal="center" readingOrder="1"/>
    </xf>
    <xf numFmtId="0" fontId="22" fillId="16" borderId="0" xfId="0" applyFont="1" applyFill="1"/>
    <xf numFmtId="0" fontId="9" fillId="12" borderId="0" xfId="0" applyFont="1" applyFill="1" applyAlignment="1">
      <alignment horizontal="center" vertical="center"/>
    </xf>
    <xf numFmtId="0" fontId="9" fillId="11" borderId="0" xfId="0" applyFont="1" applyFill="1" applyAlignment="1">
      <alignment horizontal="center" vertical="center"/>
    </xf>
    <xf numFmtId="0" fontId="9" fillId="13" borderId="0" xfId="0" applyFont="1" applyFill="1" applyAlignment="1">
      <alignment horizontal="center" vertical="center"/>
    </xf>
    <xf numFmtId="0" fontId="9" fillId="2" borderId="0" xfId="0" applyFont="1" applyFill="1" applyAlignment="1">
      <alignment horizontal="center" vertical="center"/>
    </xf>
    <xf numFmtId="0" fontId="9" fillId="6" borderId="0" xfId="0" applyFont="1" applyFill="1" applyAlignment="1">
      <alignment horizontal="center" vertical="center"/>
    </xf>
    <xf numFmtId="0" fontId="9" fillId="5" borderId="0" xfId="0" applyFont="1" applyFill="1" applyAlignment="1">
      <alignment horizontal="center" vertical="center"/>
    </xf>
    <xf numFmtId="0" fontId="9" fillId="3" borderId="0" xfId="0" applyFont="1" applyFill="1" applyAlignment="1">
      <alignment horizontal="center" vertical="center"/>
    </xf>
    <xf numFmtId="0" fontId="9" fillId="7" borderId="0" xfId="0" applyFont="1" applyFill="1" applyAlignment="1">
      <alignment horizontal="center" vertical="center"/>
    </xf>
    <xf numFmtId="0" fontId="9" fillId="8" borderId="0" xfId="0" applyFont="1" applyFill="1" applyAlignment="1">
      <alignment horizontal="center" vertical="center"/>
    </xf>
    <xf numFmtId="0" fontId="9" fillId="9" borderId="0" xfId="0" applyFont="1" applyFill="1" applyAlignment="1">
      <alignment horizontal="center" vertical="center"/>
    </xf>
    <xf numFmtId="0" fontId="9" fillId="10" borderId="0" xfId="0" applyFont="1" applyFill="1" applyAlignment="1">
      <alignment horizontal="center" vertical="center"/>
    </xf>
    <xf numFmtId="0" fontId="22" fillId="16" borderId="0" xfId="0" applyFont="1" applyFill="1" applyAlignment="1">
      <alignment horizontal="center"/>
    </xf>
    <xf numFmtId="0" fontId="25" fillId="12" borderId="4" xfId="2" applyFont="1" applyFill="1" applyBorder="1" applyAlignment="1" applyProtection="1">
      <alignment horizontal="center" vertical="center"/>
    </xf>
    <xf numFmtId="0" fontId="22" fillId="0" borderId="0" xfId="0" applyFont="1" applyAlignment="1">
      <alignment horizontal="center"/>
    </xf>
    <xf numFmtId="0" fontId="22" fillId="14" borderId="0" xfId="0" applyFont="1" applyFill="1" applyAlignment="1">
      <alignment horizontal="center"/>
    </xf>
    <xf numFmtId="0" fontId="25" fillId="11" borderId="4" xfId="2" applyFont="1" applyFill="1" applyBorder="1" applyAlignment="1" applyProtection="1">
      <alignment horizontal="center" vertical="center"/>
    </xf>
    <xf numFmtId="0" fontId="25" fillId="13" borderId="4" xfId="2" applyFont="1" applyFill="1" applyBorder="1" applyAlignment="1" applyProtection="1">
      <alignment horizontal="center" vertical="center"/>
    </xf>
    <xf numFmtId="0" fontId="25" fillId="2" borderId="4" xfId="2" applyFont="1" applyFill="1" applyBorder="1" applyAlignment="1" applyProtection="1">
      <alignment horizontal="center" vertical="center"/>
    </xf>
    <xf numFmtId="0" fontId="25" fillId="6" borderId="4" xfId="2" applyFont="1" applyFill="1" applyBorder="1" applyAlignment="1" applyProtection="1">
      <alignment horizontal="center" vertical="center"/>
    </xf>
    <xf numFmtId="0" fontId="25" fillId="5" borderId="4" xfId="2" quotePrefix="1" applyFont="1" applyFill="1" applyBorder="1" applyAlignment="1" applyProtection="1">
      <alignment horizontal="center" vertical="center"/>
    </xf>
    <xf numFmtId="0" fontId="25" fillId="7" borderId="4" xfId="2" applyFont="1" applyFill="1" applyBorder="1" applyAlignment="1" applyProtection="1">
      <alignment horizontal="center" vertical="center"/>
    </xf>
    <xf numFmtId="0" fontId="25" fillId="8" borderId="4" xfId="2" applyFont="1" applyFill="1" applyBorder="1" applyAlignment="1" applyProtection="1">
      <alignment horizontal="center" vertical="center"/>
    </xf>
    <xf numFmtId="0" fontId="25" fillId="9" borderId="4" xfId="2" applyFont="1" applyFill="1" applyBorder="1" applyAlignment="1" applyProtection="1">
      <alignment horizontal="center" vertical="center"/>
    </xf>
    <xf numFmtId="0" fontId="25" fillId="10" borderId="4" xfId="2" applyFont="1" applyFill="1" applyBorder="1" applyAlignment="1" applyProtection="1">
      <alignment horizontal="center" vertical="center"/>
    </xf>
    <xf numFmtId="0" fontId="25" fillId="16" borderId="4" xfId="2" applyFont="1" applyFill="1" applyBorder="1" applyAlignment="1" applyProtection="1">
      <alignment horizontal="center"/>
    </xf>
    <xf numFmtId="0" fontId="25" fillId="14" borderId="4" xfId="2" applyFont="1" applyFill="1" applyBorder="1" applyAlignment="1" applyProtection="1">
      <alignment horizontal="center"/>
    </xf>
    <xf numFmtId="0" fontId="26" fillId="0" borderId="0" xfId="0" applyFont="1" applyAlignment="1">
      <alignment horizontal="right" vertical="center"/>
    </xf>
    <xf numFmtId="0" fontId="24" fillId="0" borderId="0" xfId="2" applyFont="1" applyAlignment="1" applyProtection="1">
      <alignment horizontal="right"/>
    </xf>
    <xf numFmtId="0" fontId="24" fillId="17" borderId="0" xfId="2" applyFont="1" applyFill="1" applyBorder="1" applyAlignment="1" applyProtection="1">
      <alignment horizontal="right"/>
    </xf>
    <xf numFmtId="0" fontId="24" fillId="17" borderId="0" xfId="2" applyFont="1" applyFill="1" applyBorder="1" applyAlignment="1" applyProtection="1"/>
    <xf numFmtId="0" fontId="0" fillId="0" borderId="0" xfId="0" applyAlignment="1">
      <alignment horizontal="center"/>
    </xf>
    <xf numFmtId="0" fontId="7" fillId="0" borderId="0" xfId="0" applyFont="1" applyAlignment="1">
      <alignment horizontal="center" vertical="center" wrapText="1"/>
    </xf>
    <xf numFmtId="0" fontId="23" fillId="3" borderId="4" xfId="2" applyFill="1" applyBorder="1" applyAlignment="1" applyProtection="1">
      <alignment horizontal="center" vertical="center"/>
    </xf>
    <xf numFmtId="0" fontId="13" fillId="0" borderId="0" xfId="0" applyFont="1" applyAlignment="1">
      <alignment horizontal="center"/>
    </xf>
    <xf numFmtId="0" fontId="27" fillId="0" borderId="0" xfId="0" applyFont="1" applyAlignment="1">
      <alignment horizontal="left" wrapText="1"/>
    </xf>
    <xf numFmtId="3" fontId="27" fillId="0" borderId="0" xfId="0" applyNumberFormat="1" applyFont="1" applyAlignment="1">
      <alignment horizontal="right" wrapText="1"/>
    </xf>
    <xf numFmtId="0" fontId="28" fillId="0" borderId="0" xfId="0" applyFont="1" applyAlignment="1">
      <alignment horizontal="left" wrapText="1"/>
    </xf>
    <xf numFmtId="3" fontId="28" fillId="0" borderId="0" xfId="0" applyNumberFormat="1" applyFont="1" applyAlignment="1">
      <alignment horizontal="right" wrapText="1"/>
    </xf>
    <xf numFmtId="0" fontId="19" fillId="0" borderId="0" xfId="0" applyFont="1" applyAlignment="1">
      <alignment horizontal="center"/>
    </xf>
    <xf numFmtId="0" fontId="19" fillId="0" borderId="0" xfId="0" applyFont="1"/>
    <xf numFmtId="1" fontId="4" fillId="3" borderId="1" xfId="0" applyNumberFormat="1" applyFont="1" applyFill="1" applyBorder="1" applyAlignment="1"/>
    <xf numFmtId="0" fontId="13" fillId="0" borderId="1" xfId="0" applyFont="1" applyBorder="1" applyAlignment="1"/>
    <xf numFmtId="0" fontId="18" fillId="3" borderId="0" xfId="0" applyFont="1" applyFill="1" applyAlignment="1">
      <alignment horizontal="center" vertical="center" wrapText="1"/>
    </xf>
    <xf numFmtId="1" fontId="0" fillId="2" borderId="0" xfId="0" applyNumberFormat="1" applyFill="1" applyAlignment="1">
      <alignment horizontal="center"/>
    </xf>
    <xf numFmtId="1" fontId="0" fillId="0" borderId="0" xfId="0" applyNumberFormat="1" applyAlignment="1">
      <alignment horizontal="center"/>
    </xf>
    <xf numFmtId="1" fontId="0" fillId="6" borderId="0" xfId="0" applyNumberFormat="1" applyFill="1" applyAlignment="1">
      <alignment horizontal="center"/>
    </xf>
    <xf numFmtId="0" fontId="13" fillId="2" borderId="0" xfId="0" applyFont="1" applyFill="1" applyAlignment="1">
      <alignment horizontal="center"/>
    </xf>
    <xf numFmtId="164" fontId="13" fillId="0" borderId="0" xfId="0" applyNumberFormat="1" applyFont="1" applyAlignment="1">
      <alignment horizontal="center"/>
    </xf>
    <xf numFmtId="164" fontId="13" fillId="4" borderId="0" xfId="0" applyNumberFormat="1" applyFont="1" applyFill="1" applyAlignment="1">
      <alignment horizontal="center"/>
    </xf>
    <xf numFmtId="0" fontId="0" fillId="4" borderId="3" xfId="0" applyFill="1" applyBorder="1" applyAlignment="1">
      <alignment horizontal="center" vertical="center" wrapText="1"/>
    </xf>
    <xf numFmtId="164" fontId="0" fillId="4" borderId="0" xfId="0" applyNumberFormat="1" applyFill="1" applyAlignment="1">
      <alignment horizontal="center"/>
    </xf>
    <xf numFmtId="0" fontId="0" fillId="4" borderId="3" xfId="0" applyFill="1" applyBorder="1" applyAlignment="1">
      <alignment horizontal="center" vertical="center"/>
    </xf>
    <xf numFmtId="0" fontId="22" fillId="8" borderId="0" xfId="0" applyFont="1" applyFill="1" applyAlignment="1">
      <alignment vertical="center"/>
    </xf>
    <xf numFmtId="0" fontId="0" fillId="0" borderId="9" xfId="0" applyBorder="1"/>
    <xf numFmtId="49" fontId="19" fillId="0" borderId="0" xfId="0" applyNumberFormat="1" applyFont="1" applyBorder="1" applyAlignment="1">
      <alignment horizontal="center"/>
    </xf>
    <xf numFmtId="0" fontId="0" fillId="0" borderId="0" xfId="0" applyBorder="1"/>
    <xf numFmtId="164" fontId="0" fillId="0" borderId="0" xfId="0" applyNumberFormat="1" applyBorder="1" applyAlignment="1">
      <alignment horizontal="center"/>
    </xf>
    <xf numFmtId="0" fontId="0" fillId="0" borderId="0" xfId="0" applyAlignment="1">
      <alignment horizontal="center"/>
    </xf>
    <xf numFmtId="0" fontId="7" fillId="0" borderId="0" xfId="0" applyFont="1" applyAlignment="1">
      <alignment horizontal="center" vertical="center" wrapText="1"/>
    </xf>
    <xf numFmtId="0" fontId="17" fillId="0" borderId="0" xfId="0" applyFont="1"/>
    <xf numFmtId="0" fontId="13" fillId="3" borderId="0" xfId="0" applyFont="1" applyFill="1" applyBorder="1" applyAlignment="1">
      <alignment horizontal="center"/>
    </xf>
    <xf numFmtId="0" fontId="24" fillId="0" borderId="0" xfId="2" applyFont="1" applyBorder="1" applyAlignment="1" applyProtection="1"/>
    <xf numFmtId="0" fontId="7" fillId="17" borderId="0" xfId="0" applyFont="1" applyFill="1" applyAlignment="1">
      <alignment vertical="center"/>
    </xf>
    <xf numFmtId="0" fontId="24" fillId="17" borderId="0" xfId="2" applyFont="1" applyFill="1" applyAlignment="1" applyProtection="1">
      <alignment vertical="center"/>
    </xf>
    <xf numFmtId="9" fontId="29" fillId="0" borderId="0" xfId="0" applyNumberFormat="1" applyFont="1"/>
    <xf numFmtId="0" fontId="17" fillId="0" borderId="13" xfId="0" applyFont="1" applyBorder="1"/>
    <xf numFmtId="0" fontId="17" fillId="0" borderId="12" xfId="0" applyFont="1" applyBorder="1"/>
    <xf numFmtId="0" fontId="17" fillId="0" borderId="14" xfId="0" applyFont="1" applyBorder="1"/>
    <xf numFmtId="0" fontId="0" fillId="0" borderId="1" xfId="0" applyBorder="1"/>
    <xf numFmtId="0" fontId="0" fillId="0" borderId="2" xfId="0" applyBorder="1"/>
    <xf numFmtId="0" fontId="17" fillId="0" borderId="15" xfId="0" applyFont="1" applyBorder="1"/>
    <xf numFmtId="0" fontId="17" fillId="0" borderId="11" xfId="0" applyFont="1" applyBorder="1"/>
    <xf numFmtId="0" fontId="17" fillId="0" borderId="16" xfId="0" applyFont="1" applyBorder="1"/>
    <xf numFmtId="164" fontId="0" fillId="0" borderId="1" xfId="0" applyNumberFormat="1" applyBorder="1"/>
    <xf numFmtId="164" fontId="0" fillId="0" borderId="0" xfId="0" applyNumberFormat="1" applyBorder="1"/>
    <xf numFmtId="164" fontId="0" fillId="0" borderId="2" xfId="0" applyNumberFormat="1" applyBorder="1"/>
    <xf numFmtId="164" fontId="17" fillId="0" borderId="15" xfId="0" applyNumberFormat="1" applyFont="1" applyBorder="1"/>
    <xf numFmtId="164" fontId="17" fillId="0" borderId="11" xfId="0" applyNumberFormat="1" applyFont="1" applyBorder="1"/>
    <xf numFmtId="164" fontId="17" fillId="0" borderId="16" xfId="0" applyNumberFormat="1" applyFont="1" applyBorder="1"/>
    <xf numFmtId="14" fontId="0" fillId="0" borderId="0" xfId="0" applyNumberFormat="1" applyAlignment="1">
      <alignment horizontal="left"/>
    </xf>
    <xf numFmtId="164" fontId="13" fillId="19" borderId="0" xfId="0" applyNumberFormat="1" applyFont="1" applyFill="1" applyAlignment="1">
      <alignment horizontal="center"/>
    </xf>
    <xf numFmtId="0" fontId="4" fillId="19" borderId="0" xfId="0" applyFont="1" applyFill="1"/>
    <xf numFmtId="164" fontId="4" fillId="19" borderId="0" xfId="0" applyNumberFormat="1" applyFont="1" applyFill="1" applyBorder="1" applyAlignment="1">
      <alignment horizontal="center"/>
    </xf>
    <xf numFmtId="0" fontId="30" fillId="0" borderId="0" xfId="0" applyFont="1" applyAlignment="1">
      <alignment horizontal="center"/>
    </xf>
    <xf numFmtId="0" fontId="0" fillId="0" borderId="0" xfId="0" applyAlignment="1">
      <alignment horizontal="center"/>
    </xf>
    <xf numFmtId="0" fontId="19" fillId="0" borderId="0" xfId="0" applyFont="1" applyAlignment="1">
      <alignment horizontal="left"/>
    </xf>
    <xf numFmtId="0" fontId="0" fillId="0" borderId="0" xfId="0" applyAlignment="1">
      <alignment horizontal="center"/>
    </xf>
    <xf numFmtId="0" fontId="0" fillId="0" borderId="0" xfId="0" applyAlignment="1">
      <alignment horizontal="center"/>
    </xf>
    <xf numFmtId="0" fontId="7" fillId="0" borderId="0" xfId="0" applyFont="1" applyAlignment="1">
      <alignment horizontal="center" vertical="center" wrapText="1"/>
    </xf>
    <xf numFmtId="164" fontId="17" fillId="0" borderId="0" xfId="0" applyNumberFormat="1" applyFont="1"/>
    <xf numFmtId="0" fontId="1" fillId="0" borderId="2" xfId="3" applyBorder="1"/>
    <xf numFmtId="0" fontId="1" fillId="0" borderId="2" xfId="4" applyBorder="1"/>
    <xf numFmtId="0" fontId="1" fillId="0" borderId="2" xfId="5" applyBorder="1"/>
    <xf numFmtId="0" fontId="1" fillId="0" borderId="2" xfId="6" applyBorder="1"/>
    <xf numFmtId="0" fontId="1" fillId="0" borderId="2" xfId="7" applyBorder="1"/>
    <xf numFmtId="0" fontId="1" fillId="0" borderId="2" xfId="8" applyBorder="1"/>
    <xf numFmtId="0" fontId="1" fillId="0" borderId="2" xfId="9" applyBorder="1"/>
    <xf numFmtId="0" fontId="1" fillId="0" borderId="2" xfId="10" applyBorder="1"/>
    <xf numFmtId="0" fontId="1" fillId="0" borderId="2" xfId="11" applyBorder="1"/>
    <xf numFmtId="0" fontId="31" fillId="0" borderId="16" xfId="12" applyFont="1" applyBorder="1"/>
    <xf numFmtId="0" fontId="0" fillId="0" borderId="0" xfId="0" applyAlignment="1">
      <alignment horizontal="left"/>
    </xf>
    <xf numFmtId="1" fontId="4" fillId="19" borderId="1" xfId="0" applyNumberFormat="1" applyFont="1" applyFill="1" applyBorder="1" applyAlignment="1"/>
    <xf numFmtId="164" fontId="4" fillId="19" borderId="2" xfId="0" applyNumberFormat="1" applyFont="1" applyFill="1" applyBorder="1" applyAlignment="1">
      <alignment horizontal="center"/>
    </xf>
    <xf numFmtId="0" fontId="4" fillId="19" borderId="1" xfId="0" applyFont="1" applyFill="1" applyBorder="1" applyAlignment="1"/>
    <xf numFmtId="164" fontId="6" fillId="19" borderId="0" xfId="0" applyNumberFormat="1" applyFont="1" applyFill="1" applyBorder="1" applyAlignment="1">
      <alignment horizontal="center"/>
    </xf>
    <xf numFmtId="0" fontId="4" fillId="19" borderId="2" xfId="0" applyFont="1" applyFill="1" applyBorder="1" applyAlignment="1">
      <alignment horizontal="center"/>
    </xf>
    <xf numFmtId="0" fontId="4" fillId="19" borderId="0" xfId="0" applyFont="1" applyFill="1" applyBorder="1" applyAlignment="1">
      <alignment horizontal="center" vertical="center"/>
    </xf>
    <xf numFmtId="0" fontId="4" fillId="19" borderId="1" xfId="0" applyFont="1" applyFill="1" applyBorder="1" applyAlignment="1">
      <alignment horizontal="center"/>
    </xf>
    <xf numFmtId="0" fontId="4" fillId="19" borderId="0" xfId="0" applyFont="1" applyFill="1" applyBorder="1" applyAlignment="1">
      <alignment horizontal="center"/>
    </xf>
    <xf numFmtId="0" fontId="13" fillId="0" borderId="0" xfId="0" applyFont="1" applyBorder="1" applyAlignment="1"/>
    <xf numFmtId="0" fontId="0" fillId="0" borderId="0" xfId="0" applyBorder="1" applyAlignment="1">
      <alignment horizontal="center"/>
    </xf>
    <xf numFmtId="0" fontId="18" fillId="20" borderId="0" xfId="0" applyFont="1" applyFill="1"/>
    <xf numFmtId="0" fontId="18" fillId="20" borderId="0" xfId="0" applyFont="1" applyFill="1" applyAlignment="1">
      <alignment horizontal="center"/>
    </xf>
    <xf numFmtId="164" fontId="18" fillId="20" borderId="0" xfId="0" applyNumberFormat="1" applyFont="1" applyFill="1" applyAlignment="1">
      <alignment horizontal="left"/>
    </xf>
    <xf numFmtId="164" fontId="18" fillId="20" borderId="0" xfId="0" applyNumberFormat="1" applyFont="1" applyFill="1" applyAlignment="1">
      <alignment horizontal="center"/>
    </xf>
    <xf numFmtId="0" fontId="18" fillId="21" borderId="3" xfId="0" applyFont="1" applyFill="1" applyBorder="1" applyAlignment="1">
      <alignment horizontal="center" vertical="center"/>
    </xf>
    <xf numFmtId="0" fontId="10" fillId="21" borderId="3" xfId="0" applyFont="1" applyFill="1" applyBorder="1"/>
    <xf numFmtId="164" fontId="10" fillId="21" borderId="0" xfId="0" applyNumberFormat="1" applyFont="1" applyFill="1"/>
    <xf numFmtId="43" fontId="0" fillId="0" borderId="0" xfId="1" applyFont="1" applyBorder="1" applyAlignment="1">
      <alignment horizontal="center"/>
    </xf>
    <xf numFmtId="0" fontId="0" fillId="0" borderId="0" xfId="0" applyAlignment="1">
      <alignment horizontal="center"/>
    </xf>
    <xf numFmtId="0" fontId="19" fillId="0" borderId="0" xfId="0" applyFont="1" applyAlignment="1">
      <alignment horizontal="center"/>
    </xf>
    <xf numFmtId="0" fontId="9" fillId="14" borderId="0" xfId="0" applyFont="1" applyFill="1" applyAlignment="1">
      <alignment horizontal="center" vertical="center" wrapText="1"/>
    </xf>
    <xf numFmtId="0" fontId="4" fillId="2" borderId="0" xfId="0" applyFont="1" applyFill="1" applyBorder="1" applyAlignment="1">
      <alignment horizontal="center" vertical="center"/>
    </xf>
    <xf numFmtId="0" fontId="7" fillId="0" borderId="0" xfId="0" applyFont="1" applyAlignment="1">
      <alignment horizontal="center" vertic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12" fillId="11" borderId="0" xfId="0" applyFont="1" applyFill="1" applyAlignment="1">
      <alignment horizontal="left"/>
    </xf>
    <xf numFmtId="0" fontId="12" fillId="15" borderId="0" xfId="0" applyFont="1" applyFill="1" applyAlignment="1">
      <alignment horizontal="left"/>
    </xf>
    <xf numFmtId="0" fontId="10" fillId="2" borderId="0" xfId="0" applyFont="1" applyFill="1" applyAlignment="1">
      <alignment horizontal="left" vertical="center" wrapText="1"/>
    </xf>
    <xf numFmtId="0" fontId="12" fillId="13" borderId="0" xfId="0" applyFont="1" applyFill="1" applyAlignment="1">
      <alignment horizontal="left"/>
    </xf>
    <xf numFmtId="0" fontId="4" fillId="19" borderId="8" xfId="0" applyFont="1" applyFill="1" applyBorder="1" applyAlignment="1">
      <alignment horizontal="center"/>
    </xf>
    <xf numFmtId="0" fontId="4" fillId="19" borderId="9" xfId="0" applyFont="1" applyFill="1" applyBorder="1" applyAlignment="1">
      <alignment horizontal="center"/>
    </xf>
    <xf numFmtId="0" fontId="4" fillId="19" borderId="10" xfId="0" applyFont="1" applyFill="1" applyBorder="1" applyAlignment="1">
      <alignment horizontal="center"/>
    </xf>
    <xf numFmtId="0" fontId="8" fillId="19" borderId="0" xfId="0" applyFont="1" applyFill="1" applyAlignment="1">
      <alignment horizontal="center" vertical="center"/>
    </xf>
    <xf numFmtId="0" fontId="8" fillId="18" borderId="11" xfId="0" applyFont="1" applyFill="1" applyBorder="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0" fillId="2" borderId="9" xfId="0" applyFill="1" applyBorder="1" applyAlignment="1">
      <alignment horizontal="center"/>
    </xf>
    <xf numFmtId="0" fontId="8" fillId="2" borderId="0" xfId="0" applyFont="1" applyFill="1" applyAlignment="1">
      <alignment horizontal="center" vertical="center" wrapText="1"/>
    </xf>
    <xf numFmtId="0" fontId="7" fillId="2" borderId="0" xfId="0" applyFont="1" applyFill="1" applyAlignment="1">
      <alignment horizontal="center" vertical="center" wrapText="1"/>
    </xf>
    <xf numFmtId="49" fontId="4" fillId="2" borderId="0"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0" fontId="19" fillId="5" borderId="0" xfId="0" applyFont="1" applyFill="1" applyAlignment="1">
      <alignment horizontal="center" vertical="center" wrapText="1"/>
    </xf>
    <xf numFmtId="0" fontId="0" fillId="5" borderId="0" xfId="0" applyFill="1" applyAlignment="1">
      <alignment horizontal="center" vertical="center" wrapText="1"/>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8" fillId="20" borderId="0" xfId="0" applyFont="1" applyFill="1" applyAlignment="1">
      <alignment horizontal="center" vertical="center"/>
    </xf>
    <xf numFmtId="0" fontId="10" fillId="20" borderId="0" xfId="0" applyFont="1" applyFill="1" applyAlignment="1">
      <alignment horizontal="center" vertical="center"/>
    </xf>
    <xf numFmtId="0" fontId="18" fillId="21" borderId="0" xfId="0" applyFont="1" applyFill="1" applyAlignment="1">
      <alignment horizontal="center" vertical="center"/>
    </xf>
    <xf numFmtId="0" fontId="10" fillId="21" borderId="0" xfId="0" applyFont="1" applyFill="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21" fillId="0" borderId="0" xfId="0" applyFont="1" applyAlignment="1">
      <alignment horizontal="center" vertical="center" wrapText="1" readingOrder="1"/>
    </xf>
  </cellXfs>
  <cellStyles count="13">
    <cellStyle name="Hyperlink" xfId="2" builtinId="8"/>
    <cellStyle name="Normal" xfId="0" builtinId="0"/>
    <cellStyle name="Normal 10" xfId="9"/>
    <cellStyle name="Normal 11" xfId="10"/>
    <cellStyle name="Normal 12" xfId="11"/>
    <cellStyle name="Normal 13" xfId="12"/>
    <cellStyle name="Normal 4" xfId="3"/>
    <cellStyle name="Normal 5" xfId="4"/>
    <cellStyle name="Normal 6" xfId="5"/>
    <cellStyle name="Normal 7" xfId="6"/>
    <cellStyle name="Normal 8" xfId="7"/>
    <cellStyle name="Normal 9" xfId="8"/>
    <cellStyle name="Separador de milhares" xfId="1" builtinId="3"/>
  </cellStyles>
  <dxfs count="0"/>
  <tableStyles count="0" defaultTableStyle="TableStyleMedium9" defaultPivotStyle="PivotStyleLight16"/>
  <colors>
    <mruColors>
      <color rgb="FFFFFF99"/>
      <color rgb="FF00FF00"/>
      <color rgb="FFFFFF6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pt-BR"/>
  <c:roundedCorners val="1"/>
  <c:chart>
    <c:title>
      <c:tx>
        <c:rich>
          <a:bodyPr/>
          <a:lstStyle/>
          <a:p>
            <a:pPr>
              <a:defRPr sz="1000" b="0"/>
            </a:pPr>
            <a:r>
              <a:rPr lang="pt-BR" sz="1000" b="0"/>
              <a:t>Distribuição % das Internações Hospitalares segundo Condições Sensíveis à Atenção Primária, Santa Catarina, 2014</a:t>
            </a:r>
          </a:p>
        </c:rich>
      </c:tx>
      <c:layout/>
    </c:title>
    <c:plotArea>
      <c:layout/>
      <c:barChart>
        <c:barDir val="bar"/>
        <c:grouping val="clustered"/>
        <c:varyColors val="1"/>
        <c:ser>
          <c:idx val="0"/>
          <c:order val="0"/>
          <c:dPt>
            <c:idx val="0"/>
            <c:spPr>
              <a:solidFill>
                <a:schemeClr val="accent2">
                  <a:lumMod val="75000"/>
                </a:schemeClr>
              </a:solidFill>
            </c:spPr>
          </c:dPt>
          <c:dPt>
            <c:idx val="1"/>
            <c:spPr>
              <a:solidFill>
                <a:schemeClr val="accent2">
                  <a:lumMod val="40000"/>
                  <a:lumOff val="60000"/>
                </a:schemeClr>
              </a:solidFill>
            </c:spPr>
          </c:dPt>
          <c:dPt>
            <c:idx val="2"/>
            <c:spPr>
              <a:solidFill>
                <a:schemeClr val="accent6">
                  <a:lumMod val="60000"/>
                  <a:lumOff val="40000"/>
                </a:schemeClr>
              </a:solidFill>
            </c:spPr>
          </c:dPt>
          <c:dPt>
            <c:idx val="3"/>
            <c:spPr>
              <a:solidFill>
                <a:schemeClr val="accent5">
                  <a:lumMod val="40000"/>
                  <a:lumOff val="60000"/>
                </a:schemeClr>
              </a:solidFill>
            </c:spPr>
          </c:dPt>
          <c:dPt>
            <c:idx val="4"/>
            <c:spPr>
              <a:solidFill>
                <a:schemeClr val="accent3">
                  <a:lumMod val="60000"/>
                  <a:lumOff val="40000"/>
                </a:schemeClr>
              </a:solidFill>
            </c:spPr>
          </c:dPt>
          <c:dPt>
            <c:idx val="5"/>
            <c:spPr>
              <a:solidFill>
                <a:schemeClr val="accent4">
                  <a:lumMod val="60000"/>
                  <a:lumOff val="40000"/>
                </a:schemeClr>
              </a:solidFill>
            </c:spPr>
          </c:dPt>
          <c:dPt>
            <c:idx val="6"/>
            <c:spPr>
              <a:solidFill>
                <a:srgbClr val="FFFF00"/>
              </a:solidFill>
            </c:spPr>
          </c:dPt>
          <c:dPt>
            <c:idx val="7"/>
            <c:spPr>
              <a:solidFill>
                <a:schemeClr val="bg1">
                  <a:lumMod val="75000"/>
                </a:schemeClr>
              </a:solidFill>
            </c:spPr>
          </c:dPt>
          <c:dLbls>
            <c:dLblPos val="outEnd"/>
            <c:showVal val="1"/>
          </c:dLbls>
          <c:cat>
            <c:strRef>
              <c:f>'%'!$B$4:$B$22</c:f>
              <c:strCache>
                <c:ptCount val="19"/>
                <c:pt idx="0">
                  <c:v>Insuficiência cardíaca</c:v>
                </c:pt>
                <c:pt idx="1">
                  <c:v>Doencas pulmonares</c:v>
                </c:pt>
                <c:pt idx="2">
                  <c:v>Infecção no rim e trato urinário</c:v>
                </c:pt>
                <c:pt idx="3">
                  <c:v>Gastroenterites Infecciosas e complicações</c:v>
                </c:pt>
                <c:pt idx="4">
                  <c:v>Doenças cerebrovasculares</c:v>
                </c:pt>
                <c:pt idx="5">
                  <c:v>Angina</c:v>
                </c:pt>
                <c:pt idx="6">
                  <c:v>Pneumonias bacterianas</c:v>
                </c:pt>
                <c:pt idx="7">
                  <c:v>Diabetes melitus</c:v>
                </c:pt>
                <c:pt idx="8">
                  <c:v>Infecção da pele e tecido subcutâneo</c:v>
                </c:pt>
                <c:pt idx="9">
                  <c:v>Asma</c:v>
                </c:pt>
                <c:pt idx="10">
                  <c:v>Epilepsias</c:v>
                </c:pt>
                <c:pt idx="11">
                  <c:v>Hipertensão</c:v>
                </c:pt>
                <c:pt idx="12">
                  <c:v>Doenças relacionadas ao pré-natal e parto</c:v>
                </c:pt>
                <c:pt idx="13">
                  <c:v>Úlcera gastrointestinal</c:v>
                </c:pt>
                <c:pt idx="14">
                  <c:v>Deficiências nutricionais</c:v>
                </c:pt>
                <c:pt idx="15">
                  <c:v>Doença Inflamatória órgãos pélvicos femininos</c:v>
                </c:pt>
                <c:pt idx="16">
                  <c:v>Infecções de ouvido, nariz e garganta</c:v>
                </c:pt>
                <c:pt idx="17">
                  <c:v>Doenças preveníveis p/imuniz/condições sensív</c:v>
                </c:pt>
                <c:pt idx="18">
                  <c:v>Anemia</c:v>
                </c:pt>
              </c:strCache>
            </c:strRef>
          </c:cat>
          <c:val>
            <c:numRef>
              <c:f>'%'!$I$4:$I$22</c:f>
              <c:numCache>
                <c:formatCode>0.0</c:formatCode>
                <c:ptCount val="19"/>
                <c:pt idx="0">
                  <c:v>12.826508283838701</c:v>
                </c:pt>
                <c:pt idx="1">
                  <c:v>12.152547671147234</c:v>
                </c:pt>
                <c:pt idx="2">
                  <c:v>12.047514848390122</c:v>
                </c:pt>
                <c:pt idx="3">
                  <c:v>9.3904345107846208</c:v>
                </c:pt>
                <c:pt idx="4">
                  <c:v>11.198499531103471</c:v>
                </c:pt>
                <c:pt idx="5">
                  <c:v>8.463894967177243</c:v>
                </c:pt>
                <c:pt idx="6">
                  <c:v>9.9631134729603001</c:v>
                </c:pt>
                <c:pt idx="7">
                  <c:v>5.1691153485464207</c:v>
                </c:pt>
                <c:pt idx="8">
                  <c:v>3.3360425132854017</c:v>
                </c:pt>
                <c:pt idx="9">
                  <c:v>2.8421381681775557</c:v>
                </c:pt>
                <c:pt idx="10">
                  <c:v>2.1381681775554862</c:v>
                </c:pt>
                <c:pt idx="11">
                  <c:v>1.9343544857768051</c:v>
                </c:pt>
                <c:pt idx="12">
                  <c:v>1.9668646452016256</c:v>
                </c:pt>
                <c:pt idx="13">
                  <c:v>1.5729915598624571</c:v>
                </c:pt>
                <c:pt idx="14">
                  <c:v>1.6167552360112536</c:v>
                </c:pt>
                <c:pt idx="15">
                  <c:v>1.0228196311347295</c:v>
                </c:pt>
                <c:pt idx="16">
                  <c:v>0.97530478274460775</c:v>
                </c:pt>
                <c:pt idx="17">
                  <c:v>1.074085651766177</c:v>
                </c:pt>
                <c:pt idx="18">
                  <c:v>0.30884651453579243</c:v>
                </c:pt>
              </c:numCache>
            </c:numRef>
          </c:val>
        </c:ser>
        <c:dLbls>
          <c:showVal val="1"/>
        </c:dLbls>
        <c:gapWidth val="36"/>
        <c:axId val="57735424"/>
        <c:axId val="58813824"/>
      </c:barChart>
      <c:catAx>
        <c:axId val="57735424"/>
        <c:scaling>
          <c:orientation val="maxMin"/>
        </c:scaling>
        <c:axPos val="l"/>
        <c:tickLblPos val="nextTo"/>
        <c:crossAx val="58813824"/>
        <c:crosses val="autoZero"/>
        <c:auto val="1"/>
        <c:lblAlgn val="ctr"/>
        <c:lblOffset val="100"/>
      </c:catAx>
      <c:valAx>
        <c:axId val="58813824"/>
        <c:scaling>
          <c:orientation val="minMax"/>
        </c:scaling>
        <c:axPos val="t"/>
        <c:numFmt formatCode="0.0" sourceLinked="1"/>
        <c:tickLblPos val="nextTo"/>
        <c:crossAx val="57735424"/>
        <c:crosses val="autoZero"/>
        <c:crossBetween val="between"/>
      </c:valAx>
    </c:plotArea>
    <c:plotVisOnly val="1"/>
  </c:chart>
  <c:printSettings>
    <c:headerFooter/>
    <c:pageMargins b="0.78740157499999996" l="0.511811024" r="0.511811024" t="0.78740157499999996" header="0.31496062000000097" footer="0.31496062000000097"/>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defRPr>
            </a:pPr>
            <a:r>
              <a:rPr lang="pt-B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Internações</a:t>
            </a:r>
            <a:r>
              <a:rPr lang="pt-BR" sz="1200" b="0" cap="none" spc="0" baseline="0">
                <a:ln w="18000">
                  <a:solidFill>
                    <a:schemeClr val="accent2">
                      <a:satMod val="140000"/>
                    </a:schemeClr>
                  </a:solidFill>
                  <a:prstDash val="solid"/>
                  <a:miter lim="800000"/>
                </a:ln>
                <a:noFill/>
                <a:effectLst>
                  <a:outerShdw blurRad="25500" dist="23000" dir="7020000" algn="tl">
                    <a:srgbClr val="000000">
                      <a:alpha val="50000"/>
                    </a:srgbClr>
                  </a:outerShdw>
                </a:effectLst>
              </a:rPr>
              <a:t> por tipo de diagnóstico,</a:t>
            </a:r>
          </a:p>
          <a:p>
            <a:pPr>
              <a:defRP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defRPr>
            </a:pPr>
            <a:r>
              <a:rPr lang="pt-BR" sz="1200" b="0" cap="none" spc="0" baseline="0">
                <a:ln w="18000">
                  <a:solidFill>
                    <a:schemeClr val="accent2">
                      <a:satMod val="140000"/>
                    </a:schemeClr>
                  </a:solidFill>
                  <a:prstDash val="solid"/>
                  <a:miter lim="800000"/>
                </a:ln>
                <a:noFill/>
                <a:effectLst>
                  <a:outerShdw blurRad="25500" dist="23000" dir="7020000" algn="tl">
                    <a:srgbClr val="000000">
                      <a:alpha val="50000"/>
                    </a:srgbClr>
                  </a:outerShdw>
                </a:effectLst>
              </a:rPr>
              <a:t> Santa Catarina, 2008-2014</a:t>
            </a:r>
            <a:endParaRPr lang="pt-B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c:rich>
      </c:tx>
    </c:title>
    <c:plotArea>
      <c:layout>
        <c:manualLayout>
          <c:layoutTarget val="inner"/>
          <c:xMode val="edge"/>
          <c:yMode val="edge"/>
          <c:x val="0.12554396325459319"/>
          <c:y val="0.22343732193732249"/>
          <c:w val="0.84112270341207362"/>
          <c:h val="0.55433725071224849"/>
        </c:manualLayout>
      </c:layout>
      <c:lineChart>
        <c:grouping val="standard"/>
        <c:ser>
          <c:idx val="0"/>
          <c:order val="0"/>
          <c:marker>
            <c:symbol val="none"/>
          </c:marker>
          <c:cat>
            <c:strRef>
              <c:f>Gastos!$B$6:$B$12</c:f>
              <c:strCache>
                <c:ptCount val="7"/>
                <c:pt idx="0">
                  <c:v>2008</c:v>
                </c:pt>
                <c:pt idx="1">
                  <c:v>2009</c:v>
                </c:pt>
                <c:pt idx="2">
                  <c:v>2010</c:v>
                </c:pt>
                <c:pt idx="3">
                  <c:v>2011</c:v>
                </c:pt>
                <c:pt idx="4">
                  <c:v>2012</c:v>
                </c:pt>
                <c:pt idx="5">
                  <c:v>2013</c:v>
                </c:pt>
                <c:pt idx="6">
                  <c:v>2014</c:v>
                </c:pt>
              </c:strCache>
            </c:strRef>
          </c:cat>
          <c:val>
            <c:numRef>
              <c:f>Gastos!$C$6:$C$12</c:f>
              <c:numCache>
                <c:formatCode>General</c:formatCode>
                <c:ptCount val="7"/>
                <c:pt idx="0">
                  <c:v>341589</c:v>
                </c:pt>
                <c:pt idx="1">
                  <c:v>335090</c:v>
                </c:pt>
                <c:pt idx="2">
                  <c:v>332702</c:v>
                </c:pt>
                <c:pt idx="3">
                  <c:v>335927</c:v>
                </c:pt>
                <c:pt idx="4">
                  <c:v>357804</c:v>
                </c:pt>
                <c:pt idx="5">
                  <c:v>368300</c:v>
                </c:pt>
                <c:pt idx="6">
                  <c:v>391184</c:v>
                </c:pt>
              </c:numCache>
            </c:numRef>
          </c:val>
        </c:ser>
        <c:ser>
          <c:idx val="1"/>
          <c:order val="1"/>
          <c:marker>
            <c:symbol val="none"/>
          </c:marker>
          <c:cat>
            <c:strRef>
              <c:f>Gastos!$B$6:$B$12</c:f>
              <c:strCache>
                <c:ptCount val="7"/>
                <c:pt idx="0">
                  <c:v>2008</c:v>
                </c:pt>
                <c:pt idx="1">
                  <c:v>2009</c:v>
                </c:pt>
                <c:pt idx="2">
                  <c:v>2010</c:v>
                </c:pt>
                <c:pt idx="3">
                  <c:v>2011</c:v>
                </c:pt>
                <c:pt idx="4">
                  <c:v>2012</c:v>
                </c:pt>
                <c:pt idx="5">
                  <c:v>2013</c:v>
                </c:pt>
                <c:pt idx="6">
                  <c:v>2014</c:v>
                </c:pt>
              </c:strCache>
            </c:strRef>
          </c:cat>
          <c:val>
            <c:numRef>
              <c:f>Gastos!$D$6:$D$12</c:f>
              <c:numCache>
                <c:formatCode>General</c:formatCode>
                <c:ptCount val="7"/>
                <c:pt idx="0">
                  <c:v>87276</c:v>
                </c:pt>
                <c:pt idx="1">
                  <c:v>81573</c:v>
                </c:pt>
                <c:pt idx="2">
                  <c:v>79792</c:v>
                </c:pt>
                <c:pt idx="3">
                  <c:v>75736</c:v>
                </c:pt>
                <c:pt idx="4">
                  <c:v>76130</c:v>
                </c:pt>
                <c:pt idx="5">
                  <c:v>76529</c:v>
                </c:pt>
                <c:pt idx="6">
                  <c:v>79975</c:v>
                </c:pt>
              </c:numCache>
            </c:numRef>
          </c:val>
        </c:ser>
        <c:marker val="1"/>
        <c:axId val="66656128"/>
        <c:axId val="66657664"/>
      </c:lineChart>
      <c:catAx>
        <c:axId val="66656128"/>
        <c:scaling>
          <c:orientation val="minMax"/>
        </c:scaling>
        <c:axPos val="b"/>
        <c:majorTickMark val="none"/>
        <c:tickLblPos val="nextTo"/>
        <c:crossAx val="66657664"/>
        <c:crosses val="autoZero"/>
        <c:auto val="1"/>
        <c:lblAlgn val="ctr"/>
        <c:lblOffset val="100"/>
      </c:catAx>
      <c:valAx>
        <c:axId val="66657664"/>
        <c:scaling>
          <c:orientation val="minMax"/>
          <c:min val="0"/>
        </c:scaling>
        <c:axPos val="l"/>
        <c:numFmt formatCode="General" sourceLinked="1"/>
        <c:majorTickMark val="none"/>
        <c:tickLblPos val="nextTo"/>
        <c:crossAx val="66656128"/>
        <c:crosses val="autoZero"/>
        <c:crossBetween val="between"/>
      </c:valAx>
    </c:plotArea>
    <c:legend>
      <c:legendPos val="b"/>
    </c:legend>
    <c:plotVisOnly val="1"/>
  </c:chart>
  <c:printSettings>
    <c:headerFooter/>
    <c:pageMargins b="0.78740157499999996" l="0.511811024" r="0.511811024" t="0.78740157499999996" header="0.31496062000000125" footer="0.3149606200000012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b="0"/>
            </a:pPr>
            <a:r>
              <a:rPr lang="pt-BR" sz="1200" b="0" i="0" baseline="0">
                <a:effectLst>
                  <a:outerShdw blurRad="50800" dist="38100" algn="tr" rotWithShape="0">
                    <a:prstClr val="black">
                      <a:alpha val="40000"/>
                    </a:prstClr>
                  </a:outerShdw>
                </a:effectLst>
              </a:rPr>
              <a:t>Proporção (%) de </a:t>
            </a:r>
          </a:p>
          <a:p>
            <a:pPr>
              <a:defRPr b="0"/>
            </a:pPr>
            <a:r>
              <a:rPr lang="pt-BR" sz="1200" b="0" i="0" baseline="0">
                <a:effectLst>
                  <a:outerShdw blurRad="50800" dist="38100" algn="tr" rotWithShape="0">
                    <a:prstClr val="black">
                      <a:alpha val="40000"/>
                    </a:prstClr>
                  </a:outerShdw>
                </a:effectLst>
              </a:rPr>
              <a:t>Internações por Condições Sensíveis à Atenção Primária,</a:t>
            </a:r>
            <a:endParaRPr lang="pt-BR" sz="1200" b="0"/>
          </a:p>
          <a:p>
            <a:pPr>
              <a:defRPr b="0"/>
            </a:pPr>
            <a:r>
              <a:rPr lang="pt-BR" sz="1200" b="0" i="0" baseline="0">
                <a:effectLst>
                  <a:outerShdw blurRad="50800" dist="38100" algn="tr" rotWithShape="0">
                    <a:prstClr val="black">
                      <a:alpha val="40000"/>
                    </a:prstClr>
                  </a:outerShdw>
                </a:effectLst>
              </a:rPr>
              <a:t> Santa Catarina, 2008-2014</a:t>
            </a:r>
          </a:p>
          <a:p>
            <a:pPr>
              <a:defRPr b="0"/>
            </a:pPr>
            <a:endParaRPr lang="pt-BR" sz="1200" b="0"/>
          </a:p>
        </c:rich>
      </c:tx>
    </c:title>
    <c:plotArea>
      <c:layout/>
      <c:barChart>
        <c:barDir val="col"/>
        <c:grouping val="clustered"/>
        <c:ser>
          <c:idx val="0"/>
          <c:order val="0"/>
          <c:dPt>
            <c:idx val="0"/>
            <c:spPr>
              <a:solidFill>
                <a:schemeClr val="accent2">
                  <a:lumMod val="40000"/>
                  <a:lumOff val="60000"/>
                </a:schemeClr>
              </a:solidFill>
            </c:spPr>
          </c:dPt>
          <c:dPt>
            <c:idx val="1"/>
            <c:spPr>
              <a:solidFill>
                <a:schemeClr val="accent6">
                  <a:lumMod val="60000"/>
                  <a:lumOff val="40000"/>
                </a:schemeClr>
              </a:solidFill>
            </c:spPr>
          </c:dPt>
          <c:dPt>
            <c:idx val="2"/>
            <c:spPr>
              <a:solidFill>
                <a:srgbClr val="FFFF66"/>
              </a:solidFill>
            </c:spPr>
          </c:dPt>
          <c:dPt>
            <c:idx val="3"/>
            <c:spPr>
              <a:solidFill>
                <a:schemeClr val="accent3">
                  <a:lumMod val="60000"/>
                  <a:lumOff val="40000"/>
                </a:schemeClr>
              </a:solidFill>
            </c:spPr>
          </c:dPt>
          <c:dLbls>
            <c:spPr>
              <a:effectLst>
                <a:outerShdw blurRad="50800" dist="50800" dir="5400000" algn="ctr" rotWithShape="0">
                  <a:srgbClr val="000000">
                    <a:alpha val="43000"/>
                  </a:srgbClr>
                </a:outerShdw>
              </a:effectLst>
            </c:spPr>
            <c:dLblPos val="ctr"/>
            <c:showVal val="1"/>
          </c:dLbls>
          <c:cat>
            <c:strRef>
              <c:f>Gastos!$B$6:$B$12</c:f>
              <c:strCache>
                <c:ptCount val="7"/>
                <c:pt idx="0">
                  <c:v>2008</c:v>
                </c:pt>
                <c:pt idx="1">
                  <c:v>2009</c:v>
                </c:pt>
                <c:pt idx="2">
                  <c:v>2010</c:v>
                </c:pt>
                <c:pt idx="3">
                  <c:v>2011</c:v>
                </c:pt>
                <c:pt idx="4">
                  <c:v>2012</c:v>
                </c:pt>
                <c:pt idx="5">
                  <c:v>2013</c:v>
                </c:pt>
                <c:pt idx="6">
                  <c:v>2014</c:v>
                </c:pt>
              </c:strCache>
            </c:strRef>
          </c:cat>
          <c:val>
            <c:numRef>
              <c:f>Gastos!$E$6:$E$12</c:f>
              <c:numCache>
                <c:formatCode>0.0</c:formatCode>
                <c:ptCount val="7"/>
                <c:pt idx="0">
                  <c:v>25.550003073869476</c:v>
                </c:pt>
                <c:pt idx="1">
                  <c:v>24.343609179623385</c:v>
                </c:pt>
                <c:pt idx="2">
                  <c:v>23.983023847166535</c:v>
                </c:pt>
                <c:pt idx="3">
                  <c:v>22.545374441470916</c:v>
                </c:pt>
                <c:pt idx="4">
                  <c:v>21.277011995394126</c:v>
                </c:pt>
                <c:pt idx="5">
                  <c:v>20.778984523486287</c:v>
                </c:pt>
                <c:pt idx="6">
                  <c:v>20.444343326925438</c:v>
                </c:pt>
              </c:numCache>
            </c:numRef>
          </c:val>
        </c:ser>
        <c:axId val="66675840"/>
        <c:axId val="66677376"/>
      </c:barChart>
      <c:catAx>
        <c:axId val="66675840"/>
        <c:scaling>
          <c:orientation val="minMax"/>
        </c:scaling>
        <c:axPos val="b"/>
        <c:tickLblPos val="nextTo"/>
        <c:crossAx val="66677376"/>
        <c:crosses val="autoZero"/>
        <c:auto val="1"/>
        <c:lblAlgn val="ctr"/>
        <c:lblOffset val="100"/>
      </c:catAx>
      <c:valAx>
        <c:axId val="66677376"/>
        <c:scaling>
          <c:orientation val="minMax"/>
          <c:min val="0"/>
        </c:scaling>
        <c:axPos val="l"/>
        <c:majorGridlines/>
        <c:numFmt formatCode="0.0" sourceLinked="1"/>
        <c:tickLblPos val="nextTo"/>
        <c:crossAx val="66675840"/>
        <c:crosses val="autoZero"/>
        <c:crossBetween val="between"/>
      </c:valAx>
    </c:plotArea>
    <c:plotVisOnly val="1"/>
  </c:chart>
  <c:printSettings>
    <c:headerFooter/>
    <c:pageMargins b="0.78740157499999996" l="0.511811024" r="0.511811024" t="0.78740157499999996" header="0.31496062000000125" footer="0.3149606200000012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defRPr>
            </a:pPr>
            <a:r>
              <a:rPr lang="pt-B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Valor Gasto com Internações</a:t>
            </a:r>
            <a:r>
              <a:rPr lang="pt-BR" sz="1200" b="0" cap="none" spc="0" baseline="0">
                <a:ln w="18000">
                  <a:solidFill>
                    <a:schemeClr val="accent2">
                      <a:satMod val="140000"/>
                    </a:schemeClr>
                  </a:solidFill>
                  <a:prstDash val="solid"/>
                  <a:miter lim="800000"/>
                </a:ln>
                <a:noFill/>
                <a:effectLst>
                  <a:outerShdw blurRad="25500" dist="23000" dir="7020000" algn="tl">
                    <a:srgbClr val="000000">
                      <a:alpha val="50000"/>
                    </a:srgbClr>
                  </a:outerShdw>
                </a:effectLst>
              </a:rPr>
              <a:t> por tipo de diagnóstico,</a:t>
            </a:r>
          </a:p>
          <a:p>
            <a:pPr>
              <a:defRP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defRPr>
            </a:pPr>
            <a:r>
              <a:rPr lang="pt-BR" sz="1200" b="0" cap="none" spc="0" baseline="0">
                <a:ln w="18000">
                  <a:solidFill>
                    <a:schemeClr val="accent2">
                      <a:satMod val="140000"/>
                    </a:schemeClr>
                  </a:solidFill>
                  <a:prstDash val="solid"/>
                  <a:miter lim="800000"/>
                </a:ln>
                <a:noFill/>
                <a:effectLst>
                  <a:outerShdw blurRad="25500" dist="23000" dir="7020000" algn="tl">
                    <a:srgbClr val="000000">
                      <a:alpha val="50000"/>
                    </a:srgbClr>
                  </a:outerShdw>
                </a:effectLst>
              </a:rPr>
              <a:t> Santa Catarina, 2008-2014</a:t>
            </a:r>
            <a:endParaRPr lang="pt-BR" sz="1200" b="0"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c:rich>
      </c:tx>
    </c:title>
    <c:plotArea>
      <c:layout/>
      <c:lineChart>
        <c:grouping val="standard"/>
        <c:ser>
          <c:idx val="0"/>
          <c:order val="0"/>
          <c:marker>
            <c:symbol val="none"/>
          </c:marker>
          <c:cat>
            <c:strRef>
              <c:f>Gastos!$B$6:$B$12</c:f>
              <c:strCache>
                <c:ptCount val="7"/>
                <c:pt idx="0">
                  <c:v>2008</c:v>
                </c:pt>
                <c:pt idx="1">
                  <c:v>2009</c:v>
                </c:pt>
                <c:pt idx="2">
                  <c:v>2010</c:v>
                </c:pt>
                <c:pt idx="3">
                  <c:v>2011</c:v>
                </c:pt>
                <c:pt idx="4">
                  <c:v>2012</c:v>
                </c:pt>
                <c:pt idx="5">
                  <c:v>2013</c:v>
                </c:pt>
                <c:pt idx="6">
                  <c:v>2014</c:v>
                </c:pt>
              </c:strCache>
            </c:strRef>
          </c:cat>
          <c:val>
            <c:numRef>
              <c:f>Gastos!$F$6:$F$12</c:f>
              <c:numCache>
                <c:formatCode>_-* #,##0.00_-;\-* #,##0.00_-;_-* "-"??_-;_-@_-</c:formatCode>
                <c:ptCount val="7"/>
                <c:pt idx="0">
                  <c:v>320311066.17000002</c:v>
                </c:pt>
                <c:pt idx="1">
                  <c:v>379143062.75999999</c:v>
                </c:pt>
                <c:pt idx="2">
                  <c:v>400290859.25</c:v>
                </c:pt>
                <c:pt idx="3">
                  <c:v>427038683.61000001</c:v>
                </c:pt>
                <c:pt idx="4">
                  <c:v>467235553.64999998</c:v>
                </c:pt>
                <c:pt idx="5">
                  <c:v>530130524.11000001</c:v>
                </c:pt>
                <c:pt idx="6">
                  <c:v>581994779.38999999</c:v>
                </c:pt>
              </c:numCache>
            </c:numRef>
          </c:val>
        </c:ser>
        <c:ser>
          <c:idx val="1"/>
          <c:order val="1"/>
          <c:marker>
            <c:symbol val="none"/>
          </c:marker>
          <c:cat>
            <c:strRef>
              <c:f>Gastos!$B$6:$B$12</c:f>
              <c:strCache>
                <c:ptCount val="7"/>
                <c:pt idx="0">
                  <c:v>2008</c:v>
                </c:pt>
                <c:pt idx="1">
                  <c:v>2009</c:v>
                </c:pt>
                <c:pt idx="2">
                  <c:v>2010</c:v>
                </c:pt>
                <c:pt idx="3">
                  <c:v>2011</c:v>
                </c:pt>
                <c:pt idx="4">
                  <c:v>2012</c:v>
                </c:pt>
                <c:pt idx="5">
                  <c:v>2013</c:v>
                </c:pt>
                <c:pt idx="6">
                  <c:v>2014</c:v>
                </c:pt>
              </c:strCache>
            </c:strRef>
          </c:cat>
          <c:val>
            <c:numRef>
              <c:f>Gastos!$G$6:$G$12</c:f>
              <c:numCache>
                <c:formatCode>_-* #,##0.00_-;\-* #,##0.00_-;_-* "-"??_-;_-@_-</c:formatCode>
                <c:ptCount val="7"/>
                <c:pt idx="0">
                  <c:v>67100721.289999999</c:v>
                </c:pt>
                <c:pt idx="1">
                  <c:v>75260802.540000007</c:v>
                </c:pt>
                <c:pt idx="2">
                  <c:v>78000215.859999999</c:v>
                </c:pt>
                <c:pt idx="3">
                  <c:v>80680067.349999994</c:v>
                </c:pt>
                <c:pt idx="4">
                  <c:v>84323205.510000005</c:v>
                </c:pt>
                <c:pt idx="5">
                  <c:v>89183751.469999999</c:v>
                </c:pt>
                <c:pt idx="6">
                  <c:v>93406791.390000001</c:v>
                </c:pt>
              </c:numCache>
            </c:numRef>
          </c:val>
        </c:ser>
        <c:marker val="1"/>
        <c:axId val="66695168"/>
        <c:axId val="66696704"/>
      </c:lineChart>
      <c:catAx>
        <c:axId val="66695168"/>
        <c:scaling>
          <c:orientation val="minMax"/>
        </c:scaling>
        <c:axPos val="b"/>
        <c:majorTickMark val="none"/>
        <c:tickLblPos val="nextTo"/>
        <c:crossAx val="66696704"/>
        <c:crosses val="autoZero"/>
        <c:auto val="1"/>
        <c:lblAlgn val="ctr"/>
        <c:lblOffset val="100"/>
      </c:catAx>
      <c:valAx>
        <c:axId val="66696704"/>
        <c:scaling>
          <c:orientation val="minMax"/>
          <c:min val="0"/>
        </c:scaling>
        <c:axPos val="l"/>
        <c:numFmt formatCode="_-* #,##0.00_-;\-* #,##0.00_-;_-* &quot;-&quot;??_-;_-@_-" sourceLinked="1"/>
        <c:majorTickMark val="none"/>
        <c:tickLblPos val="nextTo"/>
        <c:txPr>
          <a:bodyPr/>
          <a:lstStyle/>
          <a:p>
            <a:pPr>
              <a:defRPr sz="800"/>
            </a:pPr>
            <a:endParaRPr lang="pt-BR"/>
          </a:p>
        </c:txPr>
        <c:crossAx val="66695168"/>
        <c:crosses val="autoZero"/>
        <c:crossBetween val="between"/>
      </c:valAx>
    </c:plotArea>
    <c:legend>
      <c:legendPos val="b"/>
    </c:legend>
    <c:plotVisOnly val="1"/>
  </c:chart>
  <c:printSettings>
    <c:headerFooter/>
    <c:pageMargins b="0.78740157499999996" l="0.511811024" r="0.511811024" t="0.78740157499999996" header="0.31496062000000141" footer="0.3149606200000014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b="0"/>
            </a:pPr>
            <a:r>
              <a:rPr lang="pt-BR" sz="1200" b="0" i="0" baseline="0">
                <a:effectLst>
                  <a:outerShdw blurRad="50800" dist="38100" algn="tr" rotWithShape="0">
                    <a:prstClr val="black">
                      <a:alpha val="40000"/>
                    </a:prstClr>
                  </a:outerShdw>
                </a:effectLst>
              </a:rPr>
              <a:t>Proporção (%) do Valor Gasto com </a:t>
            </a:r>
          </a:p>
          <a:p>
            <a:pPr>
              <a:defRPr b="0"/>
            </a:pPr>
            <a:r>
              <a:rPr lang="pt-BR" sz="1200" b="0" i="0" baseline="0">
                <a:effectLst>
                  <a:outerShdw blurRad="50800" dist="38100" algn="tr" rotWithShape="0">
                    <a:prstClr val="black">
                      <a:alpha val="40000"/>
                    </a:prstClr>
                  </a:outerShdw>
                </a:effectLst>
              </a:rPr>
              <a:t>Internações por Condições Sensíveis à Atenção Primária,</a:t>
            </a:r>
            <a:endParaRPr lang="pt-BR" sz="1200" b="0"/>
          </a:p>
          <a:p>
            <a:pPr>
              <a:defRPr b="0"/>
            </a:pPr>
            <a:r>
              <a:rPr lang="pt-BR" sz="1200" b="0" i="0" baseline="0">
                <a:effectLst>
                  <a:outerShdw blurRad="50800" dist="38100" algn="tr" rotWithShape="0">
                    <a:prstClr val="black">
                      <a:alpha val="40000"/>
                    </a:prstClr>
                  </a:outerShdw>
                </a:effectLst>
              </a:rPr>
              <a:t> Santa Catarina, 2008-2014</a:t>
            </a:r>
          </a:p>
          <a:p>
            <a:pPr>
              <a:defRPr b="0"/>
            </a:pPr>
            <a:endParaRPr lang="pt-BR" sz="1200" b="0"/>
          </a:p>
        </c:rich>
      </c:tx>
      <c:layout>
        <c:manualLayout>
          <c:xMode val="edge"/>
          <c:yMode val="edge"/>
          <c:x val="0.13037489063867017"/>
          <c:y val="2.7777777777777981E-2"/>
        </c:manualLayout>
      </c:layout>
    </c:title>
    <c:plotArea>
      <c:layout/>
      <c:barChart>
        <c:barDir val="col"/>
        <c:grouping val="clustered"/>
        <c:ser>
          <c:idx val="0"/>
          <c:order val="0"/>
          <c:dPt>
            <c:idx val="0"/>
            <c:spPr>
              <a:solidFill>
                <a:schemeClr val="accent2">
                  <a:lumMod val="40000"/>
                  <a:lumOff val="60000"/>
                </a:schemeClr>
              </a:solidFill>
            </c:spPr>
          </c:dPt>
          <c:dPt>
            <c:idx val="1"/>
            <c:spPr>
              <a:solidFill>
                <a:schemeClr val="accent6">
                  <a:lumMod val="60000"/>
                  <a:lumOff val="40000"/>
                </a:schemeClr>
              </a:solidFill>
            </c:spPr>
          </c:dPt>
          <c:dPt>
            <c:idx val="2"/>
            <c:spPr>
              <a:solidFill>
                <a:srgbClr val="FFFF66"/>
              </a:solidFill>
            </c:spPr>
          </c:dPt>
          <c:dPt>
            <c:idx val="3"/>
            <c:spPr>
              <a:solidFill>
                <a:schemeClr val="accent3">
                  <a:lumMod val="60000"/>
                  <a:lumOff val="40000"/>
                </a:schemeClr>
              </a:solidFill>
            </c:spPr>
          </c:dPt>
          <c:dLbls>
            <c:spPr>
              <a:effectLst>
                <a:outerShdw blurRad="50800" dist="50800" dir="5400000" algn="ctr" rotWithShape="0">
                  <a:srgbClr val="000000">
                    <a:alpha val="43000"/>
                  </a:srgbClr>
                </a:outerShdw>
              </a:effectLst>
            </c:spPr>
            <c:dLblPos val="ctr"/>
            <c:showVal val="1"/>
          </c:dLbls>
          <c:cat>
            <c:strRef>
              <c:f>Gastos!$B$6:$B$12</c:f>
              <c:strCache>
                <c:ptCount val="7"/>
                <c:pt idx="0">
                  <c:v>2008</c:v>
                </c:pt>
                <c:pt idx="1">
                  <c:v>2009</c:v>
                </c:pt>
                <c:pt idx="2">
                  <c:v>2010</c:v>
                </c:pt>
                <c:pt idx="3">
                  <c:v>2011</c:v>
                </c:pt>
                <c:pt idx="4">
                  <c:v>2012</c:v>
                </c:pt>
                <c:pt idx="5">
                  <c:v>2013</c:v>
                </c:pt>
                <c:pt idx="6">
                  <c:v>2014</c:v>
                </c:pt>
              </c:strCache>
            </c:strRef>
          </c:cat>
          <c:val>
            <c:numRef>
              <c:f>Gastos!$H$6:$H$12</c:f>
              <c:numCache>
                <c:formatCode>0.0</c:formatCode>
                <c:ptCount val="7"/>
                <c:pt idx="0">
                  <c:v>20.948611639407851</c:v>
                </c:pt>
                <c:pt idx="1">
                  <c:v>19.850238585966316</c:v>
                </c:pt>
                <c:pt idx="2">
                  <c:v>19.485884840374357</c:v>
                </c:pt>
                <c:pt idx="3">
                  <c:v>18.892917772218119</c:v>
                </c:pt>
                <c:pt idx="4">
                  <c:v>18.047257930453942</c:v>
                </c:pt>
                <c:pt idx="5">
                  <c:v>16.822979891551146</c:v>
                </c:pt>
                <c:pt idx="6">
                  <c:v>16.049420836369265</c:v>
                </c:pt>
              </c:numCache>
            </c:numRef>
          </c:val>
        </c:ser>
        <c:axId val="66709376"/>
        <c:axId val="66710912"/>
      </c:barChart>
      <c:catAx>
        <c:axId val="66709376"/>
        <c:scaling>
          <c:orientation val="minMax"/>
        </c:scaling>
        <c:axPos val="b"/>
        <c:tickLblPos val="nextTo"/>
        <c:crossAx val="66710912"/>
        <c:crosses val="autoZero"/>
        <c:auto val="1"/>
        <c:lblAlgn val="ctr"/>
        <c:lblOffset val="100"/>
      </c:catAx>
      <c:valAx>
        <c:axId val="66710912"/>
        <c:scaling>
          <c:orientation val="minMax"/>
          <c:min val="0"/>
        </c:scaling>
        <c:axPos val="l"/>
        <c:majorGridlines/>
        <c:numFmt formatCode="0.0" sourceLinked="1"/>
        <c:tickLblPos val="nextTo"/>
        <c:crossAx val="66709376"/>
        <c:crosses val="autoZero"/>
        <c:crossBetween val="between"/>
      </c:valAx>
    </c:plotArea>
    <c:plotVisOnly val="1"/>
  </c:chart>
  <c:printSettings>
    <c:headerFooter/>
    <c:pageMargins b="0.78740157499999996" l="0.511811024" r="0.511811024" t="0.78740157499999996" header="0.31496062000000141" footer="0.3149606200000014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roundedCorners val="1"/>
  <c:chart>
    <c:title>
      <c:tx>
        <c:rich>
          <a:bodyPr/>
          <a:lstStyle/>
          <a:p>
            <a:pPr>
              <a:defRPr sz="850" b="0" i="0" u="none" strike="noStrike" baseline="0">
                <a:solidFill>
                  <a:srgbClr val="000000"/>
                </a:solidFill>
                <a:latin typeface="Arial"/>
                <a:ea typeface="Arial"/>
                <a:cs typeface="Arial"/>
              </a:defRPr>
            </a:pPr>
            <a:r>
              <a:rPr lang="pt-BR"/>
              <a:t>Taxas de Internações por Condições Sensíveis à Atenção Primária,</a:t>
            </a:r>
          </a:p>
          <a:p>
            <a:pPr>
              <a:defRPr sz="850" b="0" i="0" u="none" strike="noStrike" baseline="0">
                <a:solidFill>
                  <a:srgbClr val="000000"/>
                </a:solidFill>
                <a:latin typeface="Arial"/>
                <a:ea typeface="Arial"/>
                <a:cs typeface="Arial"/>
              </a:defRPr>
            </a:pPr>
            <a:r>
              <a:rPr lang="pt-BR"/>
              <a:t> ( por 10.000 habitantes), Santa Catarina, 2008-2014</a:t>
            </a:r>
          </a:p>
        </c:rich>
      </c:tx>
      <c:layout>
        <c:manualLayout>
          <c:xMode val="edge"/>
          <c:yMode val="edge"/>
          <c:x val="0.11051727071709239"/>
          <c:y val="4.0935833238448904E-2"/>
        </c:manualLayout>
      </c:layout>
      <c:spPr>
        <a:noFill/>
        <a:ln w="25400">
          <a:noFill/>
        </a:ln>
      </c:spPr>
    </c:title>
    <c:plotArea>
      <c:layout>
        <c:manualLayout>
          <c:layoutTarget val="inner"/>
          <c:xMode val="edge"/>
          <c:yMode val="edge"/>
          <c:x val="8.5561497326203537E-2"/>
          <c:y val="0.22904560175592131"/>
          <c:w val="0.81877880238232426"/>
          <c:h val="0.57407637641786002"/>
        </c:manualLayout>
      </c:layout>
      <c:lineChart>
        <c:grouping val="standard"/>
        <c:ser>
          <c:idx val="0"/>
          <c:order val="0"/>
          <c:tx>
            <c:strRef>
              <c:f>Taxas!$B$25</c:f>
              <c:strCache>
                <c:ptCount val="1"/>
                <c:pt idx="0">
                  <c:v>Taxa de ICSAP</c:v>
                </c:pt>
              </c:strCache>
            </c:strRef>
          </c:tx>
          <c:spPr>
            <a:ln w="12700">
              <a:solidFill>
                <a:srgbClr val="000080"/>
              </a:solidFill>
              <a:prstDash val="solid"/>
            </a:ln>
          </c:spPr>
          <c:marker>
            <c:symbol val="circle"/>
            <c:size val="5"/>
            <c:spPr>
              <a:solidFill>
                <a:srgbClr val="000080"/>
              </a:solidFill>
              <a:ln>
                <a:solidFill>
                  <a:srgbClr val="000080"/>
                </a:solidFill>
                <a:prstDash val="solid"/>
              </a:ln>
            </c:spPr>
          </c:marker>
          <c:dLbls>
            <c:dLbl>
              <c:idx val="0"/>
              <c:layout>
                <c:manualLayout>
                  <c:x val="-2.0127659116851979E-2"/>
                  <c:y val="5.0574780913201514E-2"/>
                </c:manualLayout>
              </c:layout>
              <c:dLblPos val="r"/>
              <c:showVal val="1"/>
            </c:dLbl>
            <c:dLbl>
              <c:idx val="1"/>
              <c:layout>
                <c:manualLayout>
                  <c:x val="-1.7008214527889198E-2"/>
                  <c:y val="3.9409902525990401E-2"/>
                </c:manualLayout>
              </c:layout>
              <c:dLblPos val="r"/>
              <c:showVal val="1"/>
            </c:dLbl>
            <c:dLbl>
              <c:idx val="2"/>
              <c:layout>
                <c:manualLayout>
                  <c:x val="-4.240935593043417E-2"/>
                  <c:y val="3.781024916089059E-2"/>
                </c:manualLayout>
              </c:layout>
              <c:dLblPos val="r"/>
              <c:showVal val="1"/>
            </c:dLbl>
            <c:dLbl>
              <c:idx val="3"/>
              <c:layout>
                <c:manualLayout>
                  <c:x val="-1.8566422276174257E-3"/>
                  <c:y val="3.2316204242362589E-2"/>
                </c:manualLayout>
              </c:layout>
              <c:dLblPos val="r"/>
              <c:showVal val="1"/>
            </c:dLbl>
            <c:spPr>
              <a:noFill/>
              <a:ln w="25400">
                <a:noFill/>
              </a:ln>
            </c:spPr>
            <c:txPr>
              <a:bodyPr/>
              <a:lstStyle/>
              <a:p>
                <a:pPr>
                  <a:defRPr sz="850" b="0" i="0" u="none" strike="noStrike" baseline="0">
                    <a:solidFill>
                      <a:srgbClr val="000000"/>
                    </a:solidFill>
                    <a:latin typeface="Arial"/>
                    <a:ea typeface="Arial"/>
                    <a:cs typeface="Arial"/>
                  </a:defRPr>
                </a:pPr>
                <a:endParaRPr lang="pt-BR"/>
              </a:p>
            </c:txPr>
            <c:showVal val="1"/>
          </c:dLbls>
          <c:cat>
            <c:strRef>
              <c:f>Taxas!$C$4:$I$5</c:f>
              <c:strCache>
                <c:ptCount val="7"/>
                <c:pt idx="0">
                  <c:v>2008</c:v>
                </c:pt>
                <c:pt idx="1">
                  <c:v>2009</c:v>
                </c:pt>
                <c:pt idx="2">
                  <c:v>2010</c:v>
                </c:pt>
                <c:pt idx="3">
                  <c:v>2011</c:v>
                </c:pt>
                <c:pt idx="4">
                  <c:v>2012</c:v>
                </c:pt>
                <c:pt idx="5">
                  <c:v>2013</c:v>
                </c:pt>
                <c:pt idx="6">
                  <c:v>2014</c:v>
                </c:pt>
              </c:strCache>
            </c:strRef>
          </c:cat>
          <c:val>
            <c:numRef>
              <c:f>Taxas!$C$25:$I$25</c:f>
              <c:numCache>
                <c:formatCode>0.0</c:formatCode>
                <c:ptCount val="7"/>
                <c:pt idx="0">
                  <c:v>144.19619247108716</c:v>
                </c:pt>
                <c:pt idx="1">
                  <c:v>133.31694648249547</c:v>
                </c:pt>
                <c:pt idx="2">
                  <c:v>127.69915543665647</c:v>
                </c:pt>
                <c:pt idx="3">
                  <c:v>119.89132909106048</c:v>
                </c:pt>
                <c:pt idx="4">
                  <c:v>119.26459193587753</c:v>
                </c:pt>
                <c:pt idx="5">
                  <c:v>115.35441082262501</c:v>
                </c:pt>
                <c:pt idx="6">
                  <c:v>118.88396092965399</c:v>
                </c:pt>
              </c:numCache>
            </c:numRef>
          </c:val>
        </c:ser>
        <c:dLbls>
          <c:showVal val="1"/>
        </c:dLbls>
        <c:marker val="1"/>
        <c:axId val="62491648"/>
        <c:axId val="67633920"/>
      </c:lineChart>
      <c:catAx>
        <c:axId val="62491648"/>
        <c:scaling>
          <c:orientation val="minMax"/>
        </c:scaling>
        <c:axPos val="b"/>
        <c:numFmt formatCode="@"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pt-BR"/>
          </a:p>
        </c:txPr>
        <c:crossAx val="67633920"/>
        <c:crosses val="autoZero"/>
        <c:auto val="1"/>
        <c:lblAlgn val="ctr"/>
        <c:lblOffset val="100"/>
        <c:tickLblSkip val="1"/>
        <c:tickMarkSkip val="1"/>
      </c:catAx>
      <c:valAx>
        <c:axId val="67633920"/>
        <c:scaling>
          <c:orientation val="minMax"/>
          <c:min val="0"/>
        </c:scaling>
        <c:delete val="1"/>
        <c:axPos val="l"/>
        <c:numFmt formatCode="0.0" sourceLinked="1"/>
        <c:tickLblPos val="none"/>
        <c:crossAx val="62491648"/>
        <c:crosses val="autoZero"/>
        <c:crossBetween val="between"/>
      </c:valAx>
      <c:spPr>
        <a:noFill/>
        <a:ln w="25400">
          <a:noFill/>
        </a:ln>
      </c:spPr>
    </c:plotArea>
    <c:plotVisOnly val="1"/>
    <c:dispBlanksAs val="gap"/>
  </c:chart>
  <c:spPr>
    <a:solidFill>
      <a:srgbClr val="FFFFFF"/>
    </a:solidFill>
    <a:ln w="3175">
      <a:no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roundedCorners val="1"/>
  <c:chart>
    <c:title>
      <c:tx>
        <c:rich>
          <a:bodyPr/>
          <a:lstStyle/>
          <a:p>
            <a:pPr>
              <a:defRPr sz="850" b="0" i="0" u="none" strike="noStrike" baseline="0">
                <a:solidFill>
                  <a:srgbClr val="000000"/>
                </a:solidFill>
                <a:latin typeface="Arial"/>
                <a:ea typeface="Arial"/>
                <a:cs typeface="Arial"/>
              </a:defRPr>
            </a:pPr>
            <a:r>
              <a:rPr lang="pt-BR"/>
              <a:t>Taxas de Internações por todas as causas, 
( por 10.000 habitantes), Santa Catarina, 2008-2014</a:t>
            </a:r>
          </a:p>
        </c:rich>
      </c:tx>
      <c:layout>
        <c:manualLayout>
          <c:xMode val="edge"/>
          <c:yMode val="edge"/>
          <c:x val="0.20106765933165838"/>
          <c:y val="4.0816515371143523E-2"/>
        </c:manualLayout>
      </c:layout>
      <c:spPr>
        <a:noFill/>
        <a:ln w="25400">
          <a:noFill/>
        </a:ln>
      </c:spPr>
    </c:title>
    <c:plotArea>
      <c:layout>
        <c:manualLayout>
          <c:layoutTarget val="inner"/>
          <c:xMode val="edge"/>
          <c:yMode val="edge"/>
          <c:x val="3.2028476707697796E-2"/>
          <c:y val="0.23323723069224947"/>
          <c:w val="0.92882582452323836"/>
          <c:h val="0.56560072848036869"/>
        </c:manualLayout>
      </c:layout>
      <c:lineChart>
        <c:grouping val="standard"/>
        <c:ser>
          <c:idx val="0"/>
          <c:order val="0"/>
          <c:spPr>
            <a:ln w="12700">
              <a:solidFill>
                <a:srgbClr val="000080"/>
              </a:solidFill>
              <a:prstDash val="solid"/>
            </a:ln>
          </c:spPr>
          <c:marker>
            <c:symbol val="circle"/>
            <c:size val="5"/>
            <c:spPr>
              <a:solidFill>
                <a:srgbClr val="000080"/>
              </a:solidFill>
              <a:ln>
                <a:solidFill>
                  <a:srgbClr val="000080"/>
                </a:solidFill>
                <a:prstDash val="solid"/>
              </a:ln>
            </c:spPr>
          </c:marker>
          <c:dLbls>
            <c:dLbl>
              <c:idx val="0"/>
              <c:layout>
                <c:manualLayout>
                  <c:x val="-2.0314322193770318E-2"/>
                  <c:y val="5.0705927428762732E-2"/>
                </c:manualLayout>
              </c:layout>
              <c:dLblPos val="r"/>
              <c:showVal val="1"/>
            </c:dLbl>
            <c:dLbl>
              <c:idx val="1"/>
              <c:layout>
                <c:manualLayout>
                  <c:x val="-1.5865872214175774E-2"/>
                  <c:y val="4.0738120479770025E-2"/>
                </c:manualLayout>
              </c:layout>
              <c:dLblPos val="r"/>
              <c:showVal val="1"/>
            </c:dLbl>
            <c:dLbl>
              <c:idx val="2"/>
              <c:layout>
                <c:manualLayout>
                  <c:x val="-4.3446132454015303E-2"/>
                  <c:y val="3.6604507469108892E-2"/>
                </c:manualLayout>
              </c:layout>
              <c:dLblPos val="r"/>
              <c:showVal val="1"/>
            </c:dLbl>
            <c:dLbl>
              <c:idx val="3"/>
              <c:layout>
                <c:manualLayout>
                  <c:x val="3.7069531358430992E-3"/>
                  <c:y val="2.4237121880105211E-2"/>
                </c:manualLayout>
              </c:layout>
              <c:dLblPos val="r"/>
              <c:showVal val="1"/>
            </c:dLbl>
            <c:spPr>
              <a:noFill/>
              <a:ln w="25400">
                <a:noFill/>
              </a:ln>
            </c:spPr>
            <c:txPr>
              <a:bodyPr/>
              <a:lstStyle/>
              <a:p>
                <a:pPr>
                  <a:defRPr sz="850" b="0" i="0" u="none" strike="noStrike" baseline="0">
                    <a:solidFill>
                      <a:srgbClr val="000000"/>
                    </a:solidFill>
                    <a:latin typeface="Arial"/>
                    <a:ea typeface="Arial"/>
                    <a:cs typeface="Arial"/>
                  </a:defRPr>
                </a:pPr>
                <a:endParaRPr lang="pt-BR"/>
              </a:p>
            </c:txPr>
            <c:showVal val="1"/>
          </c:dLbls>
          <c:cat>
            <c:strRef>
              <c:f>Taxas!$C$4:$I$5</c:f>
              <c:strCache>
                <c:ptCount val="7"/>
                <c:pt idx="0">
                  <c:v>2008</c:v>
                </c:pt>
                <c:pt idx="1">
                  <c:v>2009</c:v>
                </c:pt>
                <c:pt idx="2">
                  <c:v>2010</c:v>
                </c:pt>
                <c:pt idx="3">
                  <c:v>2011</c:v>
                </c:pt>
                <c:pt idx="4">
                  <c:v>2012</c:v>
                </c:pt>
                <c:pt idx="5">
                  <c:v>2013</c:v>
                </c:pt>
                <c:pt idx="6">
                  <c:v>2014</c:v>
                </c:pt>
              </c:strCache>
            </c:strRef>
          </c:cat>
          <c:val>
            <c:numRef>
              <c:f>Taxas!$C$26:$I$26</c:f>
              <c:numCache>
                <c:formatCode>0.0</c:formatCode>
                <c:ptCount val="7"/>
                <c:pt idx="0">
                  <c:v>660.11112273148649</c:v>
                </c:pt>
                <c:pt idx="1">
                  <c:v>547.64659380946398</c:v>
                </c:pt>
                <c:pt idx="2">
                  <c:v>532.4564419000211</c:v>
                </c:pt>
                <c:pt idx="3">
                  <c:v>531.77794585893992</c:v>
                </c:pt>
                <c:pt idx="4">
                  <c:v>560.53261595986771</c:v>
                </c:pt>
                <c:pt idx="5">
                  <c:v>555.14941402569991</c:v>
                </c:pt>
                <c:pt idx="6">
                  <c:v>581.50051106352942</c:v>
                </c:pt>
              </c:numCache>
            </c:numRef>
          </c:val>
        </c:ser>
        <c:dLbls>
          <c:showVal val="1"/>
        </c:dLbls>
        <c:marker val="1"/>
        <c:axId val="71162112"/>
        <c:axId val="76649600"/>
      </c:lineChart>
      <c:catAx>
        <c:axId val="71162112"/>
        <c:scaling>
          <c:orientation val="minMax"/>
        </c:scaling>
        <c:axPos val="b"/>
        <c:numFmt formatCode="@"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pt-BR"/>
          </a:p>
        </c:txPr>
        <c:crossAx val="76649600"/>
        <c:crosses val="autoZero"/>
        <c:auto val="1"/>
        <c:lblAlgn val="ctr"/>
        <c:lblOffset val="100"/>
        <c:tickLblSkip val="1"/>
        <c:tickMarkSkip val="1"/>
      </c:catAx>
      <c:valAx>
        <c:axId val="76649600"/>
        <c:scaling>
          <c:orientation val="minMax"/>
          <c:min val="0"/>
        </c:scaling>
        <c:delete val="1"/>
        <c:axPos val="l"/>
        <c:numFmt formatCode="0.0" sourceLinked="1"/>
        <c:tickLblPos val="none"/>
        <c:crossAx val="71162112"/>
        <c:crosses val="autoZero"/>
        <c:crossBetween val="between"/>
      </c:valAx>
      <c:spPr>
        <a:noFill/>
        <a:ln w="25400">
          <a:noFill/>
        </a:ln>
      </c:spPr>
    </c:plotArea>
    <c:plotVisOnly val="1"/>
    <c:dispBlanksAs val="gap"/>
  </c:chart>
  <c:spPr>
    <a:solidFill>
      <a:srgbClr val="FFFFFF"/>
    </a:solidFill>
    <a:ln w="3175">
      <a:noFill/>
      <a:prstDash val="solid"/>
    </a:ln>
  </c:spPr>
  <c:txPr>
    <a:bodyPr/>
    <a:lstStyle/>
    <a:p>
      <a:pPr>
        <a:defRPr sz="85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1000" b="1" i="0" u="none" strike="noStrike"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a:ea typeface="Arial"/>
                <a:cs typeface="Arial"/>
              </a:defRPr>
            </a:pPr>
            <a:r>
              <a:rPr lang="pt-BR" sz="1000" b="0"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Variação % no período </a:t>
            </a:r>
          </a:p>
          <a:p>
            <a:pPr>
              <a:defRPr sz="1000" b="1" i="0" u="none" strike="noStrike"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a:ea typeface="Arial"/>
                <a:cs typeface="Arial"/>
              </a:defRPr>
            </a:pPr>
            <a:r>
              <a:rPr lang="pt-BR" sz="1000" b="0"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das Taxas de Internação hospitalar, </a:t>
            </a:r>
          </a:p>
          <a:p>
            <a:pPr>
              <a:defRPr sz="1000" b="1" i="0" u="none" strike="noStrike"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latin typeface="Arial"/>
                <a:ea typeface="Arial"/>
                <a:cs typeface="Arial"/>
              </a:defRPr>
            </a:pPr>
            <a:r>
              <a:rPr lang="pt-BR" sz="1000" b="0"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Santa Catarina, 2008-2014 e  2013-2014</a:t>
            </a:r>
          </a:p>
        </c:rich>
      </c:tx>
      <c:spPr>
        <a:noFill/>
        <a:ln w="25400">
          <a:noFill/>
        </a:ln>
        <a:effectLst>
          <a:outerShdw blurRad="50800" dist="50800" dir="5400000" algn="ctr" rotWithShape="0">
            <a:srgbClr val="000000">
              <a:alpha val="68000"/>
            </a:srgbClr>
          </a:outerShdw>
        </a:effectLst>
      </c:spPr>
    </c:title>
    <c:plotArea>
      <c:layout>
        <c:manualLayout>
          <c:layoutTarget val="inner"/>
          <c:xMode val="edge"/>
          <c:yMode val="edge"/>
          <c:x val="0.12421074976234812"/>
          <c:y val="0.2416668305574762"/>
          <c:w val="0.5368430710067581"/>
          <c:h val="0.62500042385554111"/>
        </c:manualLayout>
      </c:layout>
      <c:barChart>
        <c:barDir val="col"/>
        <c:grouping val="clustered"/>
        <c:ser>
          <c:idx val="0"/>
          <c:order val="0"/>
          <c:tx>
            <c:v>Sensíveis à Atenção Primária</c:v>
          </c:tx>
          <c:spPr>
            <a:solidFill>
              <a:srgbClr val="92D050"/>
            </a:solidFill>
            <a:ln w="12700">
              <a:solidFill>
                <a:srgbClr val="000000"/>
              </a:solidFill>
              <a:prstDash val="solid"/>
            </a:ln>
          </c:spPr>
          <c:dLbls>
            <c:dLbl>
              <c:idx val="0"/>
              <c:layout>
                <c:manualLayout>
                  <c:x val="9.8193728418750868E-3"/>
                  <c:y val="2.4256544567991749E-2"/>
                </c:manualLayout>
              </c:layout>
              <c:dLblPos val="outEnd"/>
              <c:showVal val="1"/>
            </c:dLbl>
            <c:spPr>
              <a:noFill/>
              <a:ln w="25400">
                <a:noFill/>
              </a:ln>
            </c:spPr>
            <c:txPr>
              <a:bodyPr/>
              <a:lstStyle/>
              <a:p>
                <a:pPr>
                  <a:defRPr sz="800" b="0" i="0" u="none" strike="noStrike" baseline="0">
                    <a:solidFill>
                      <a:srgbClr val="000000"/>
                    </a:solidFill>
                    <a:latin typeface="Arial"/>
                    <a:ea typeface="Arial"/>
                    <a:cs typeface="Arial"/>
                  </a:defRPr>
                </a:pPr>
                <a:endParaRPr lang="pt-BR"/>
              </a:p>
            </c:txPr>
            <c:showVal val="1"/>
          </c:dLbls>
          <c:cat>
            <c:strRef>
              <c:f>Taxas!$J$5:$K$5</c:f>
              <c:strCache>
                <c:ptCount val="2"/>
                <c:pt idx="0">
                  <c:v>2008-2014</c:v>
                </c:pt>
                <c:pt idx="1">
                  <c:v>2013-2014</c:v>
                </c:pt>
              </c:strCache>
            </c:strRef>
          </c:cat>
          <c:val>
            <c:numRef>
              <c:f>Taxas!$J$25:$K$25</c:f>
              <c:numCache>
                <c:formatCode>0.0</c:formatCode>
                <c:ptCount val="2"/>
                <c:pt idx="0">
                  <c:v>-17.554022133079922</c:v>
                </c:pt>
                <c:pt idx="1">
                  <c:v>3.0597443841624772</c:v>
                </c:pt>
              </c:numCache>
            </c:numRef>
          </c:val>
        </c:ser>
        <c:ser>
          <c:idx val="1"/>
          <c:order val="1"/>
          <c:tx>
            <c:v>Todas as causas</c:v>
          </c:tx>
          <c:spPr>
            <a:solidFill>
              <a:srgbClr val="C00000"/>
            </a:solidFill>
            <a:ln w="12700">
              <a:solidFill>
                <a:srgbClr val="000000"/>
              </a:solidFill>
              <a:prstDash val="solid"/>
            </a:ln>
          </c:spPr>
          <c:dLbls>
            <c:spPr>
              <a:noFill/>
              <a:ln w="25400">
                <a:noFill/>
              </a:ln>
            </c:spPr>
            <c:txPr>
              <a:bodyPr/>
              <a:lstStyle/>
              <a:p>
                <a:pPr>
                  <a:defRPr sz="800" b="0" i="0" u="none" strike="noStrike" baseline="0">
                    <a:solidFill>
                      <a:srgbClr val="000000"/>
                    </a:solidFill>
                    <a:latin typeface="Arial"/>
                    <a:ea typeface="Arial"/>
                    <a:cs typeface="Arial"/>
                  </a:defRPr>
                </a:pPr>
                <a:endParaRPr lang="pt-BR"/>
              </a:p>
            </c:txPr>
            <c:showVal val="1"/>
          </c:dLbls>
          <c:cat>
            <c:strRef>
              <c:f>Taxas!$J$5:$K$5</c:f>
              <c:strCache>
                <c:ptCount val="2"/>
                <c:pt idx="0">
                  <c:v>2008-2014</c:v>
                </c:pt>
                <c:pt idx="1">
                  <c:v>2013-2014</c:v>
                </c:pt>
              </c:strCache>
            </c:strRef>
          </c:cat>
          <c:val>
            <c:numRef>
              <c:f>Taxas!$J$26:$K$26</c:f>
              <c:numCache>
                <c:formatCode>0.0</c:formatCode>
                <c:ptCount val="2"/>
                <c:pt idx="0">
                  <c:v>-11.908693697308525</c:v>
                </c:pt>
                <c:pt idx="1">
                  <c:v>4.7466675406793488</c:v>
                </c:pt>
              </c:numCache>
            </c:numRef>
          </c:val>
        </c:ser>
        <c:dLbls>
          <c:showVal val="1"/>
        </c:dLbls>
        <c:axId val="76697984"/>
        <c:axId val="76699520"/>
      </c:barChart>
      <c:catAx>
        <c:axId val="76697984"/>
        <c:scaling>
          <c:orientation val="minMax"/>
        </c:scaling>
        <c:axPos val="b"/>
        <c:numFmt formatCode="General" sourceLinked="1"/>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699520"/>
        <c:crosses val="autoZero"/>
        <c:auto val="1"/>
        <c:lblAlgn val="ctr"/>
        <c:lblOffset val="100"/>
        <c:tickLblSkip val="1"/>
        <c:tickMarkSkip val="1"/>
      </c:catAx>
      <c:valAx>
        <c:axId val="76699520"/>
        <c:scaling>
          <c:orientation val="minMax"/>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76697984"/>
        <c:crosses val="autoZero"/>
        <c:crossBetween val="between"/>
      </c:valAx>
      <c:spPr>
        <a:noFill/>
        <a:ln w="25400">
          <a:noFill/>
        </a:ln>
      </c:spPr>
    </c:plotArea>
    <c:legend>
      <c:legendPos val="r"/>
      <c:layout>
        <c:manualLayout>
          <c:xMode val="edge"/>
          <c:yMode val="edge"/>
          <c:x val="0.68842229105572506"/>
          <c:y val="0.45000030517598832"/>
          <c:w val="0.2905268384271868"/>
          <c:h val="0.20833347461851287"/>
        </c:manualLayout>
      </c:layout>
      <c:spPr>
        <a:no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1000" b="1" i="0" u="none" strike="noStrike" cap="all" spc="0" baseline="0">
                <a:ln w="9000" cmpd="sng">
                  <a:solidFill>
                    <a:schemeClr val="accent4">
                      <a:shade val="50000"/>
                      <a:satMod val="120000"/>
                    </a:schemeClr>
                  </a:solidFill>
                  <a:prstDash val="solid"/>
                </a:ln>
                <a:solidFill>
                  <a:schemeClr val="accent6">
                    <a:lumMod val="75000"/>
                  </a:schemeClr>
                </a:solidFill>
                <a:effectLst>
                  <a:reflection blurRad="12700" stA="28000" endPos="45000" dist="1000" dir="5400000" sy="-100000" algn="bl" rotWithShape="0"/>
                </a:effectLst>
                <a:latin typeface="Arial"/>
                <a:ea typeface="Arial"/>
                <a:cs typeface="Arial"/>
              </a:defRPr>
            </a:pPr>
            <a:r>
              <a:rPr lang="pt-BR" b="1" cap="all" spc="0">
                <a:ln w="9000" cmpd="sng">
                  <a:solidFill>
                    <a:schemeClr val="accent4">
                      <a:shade val="50000"/>
                      <a:satMod val="120000"/>
                    </a:schemeClr>
                  </a:solidFill>
                  <a:prstDash val="solid"/>
                </a:ln>
                <a:solidFill>
                  <a:schemeClr val="accent6">
                    <a:lumMod val="75000"/>
                  </a:schemeClr>
                </a:solidFill>
                <a:effectLst>
                  <a:reflection blurRad="12700" stA="28000" endPos="45000" dist="1000" dir="5400000" sy="-100000" algn="bl" rotWithShape="0"/>
                </a:effectLst>
              </a:rPr>
              <a:t>Distribuição % das ICSAP, segundo faixas etárias do paciente, </a:t>
            </a:r>
          </a:p>
          <a:p>
            <a:pPr>
              <a:defRPr sz="1000" b="1" i="0" u="none" strike="noStrike" cap="all" spc="0" baseline="0">
                <a:ln w="9000" cmpd="sng">
                  <a:solidFill>
                    <a:schemeClr val="accent4">
                      <a:shade val="50000"/>
                      <a:satMod val="120000"/>
                    </a:schemeClr>
                  </a:solidFill>
                  <a:prstDash val="solid"/>
                </a:ln>
                <a:solidFill>
                  <a:schemeClr val="accent6">
                    <a:lumMod val="75000"/>
                  </a:schemeClr>
                </a:solidFill>
                <a:effectLst>
                  <a:reflection blurRad="12700" stA="28000" endPos="45000" dist="1000" dir="5400000" sy="-100000" algn="bl" rotWithShape="0"/>
                </a:effectLst>
                <a:latin typeface="Arial"/>
                <a:ea typeface="Arial"/>
                <a:cs typeface="Arial"/>
              </a:defRPr>
            </a:pPr>
            <a:r>
              <a:rPr lang="pt-BR" b="1" cap="all" spc="0">
                <a:ln w="9000" cmpd="sng">
                  <a:solidFill>
                    <a:schemeClr val="accent4">
                      <a:shade val="50000"/>
                      <a:satMod val="120000"/>
                    </a:schemeClr>
                  </a:solidFill>
                  <a:prstDash val="solid"/>
                </a:ln>
                <a:solidFill>
                  <a:schemeClr val="accent6">
                    <a:lumMod val="75000"/>
                  </a:schemeClr>
                </a:solidFill>
                <a:effectLst>
                  <a:reflection blurRad="12700" stA="28000" endPos="45000" dist="1000" dir="5400000" sy="-100000" algn="bl" rotWithShape="0"/>
                </a:effectLst>
              </a:rPr>
              <a:t>Santa Catarina, 2014</a:t>
            </a:r>
          </a:p>
        </c:rich>
      </c:tx>
      <c:layout>
        <c:manualLayout>
          <c:xMode val="edge"/>
          <c:yMode val="edge"/>
          <c:x val="0.12914710622070633"/>
          <c:y val="4.0816515371143523E-2"/>
        </c:manualLayout>
      </c:layout>
      <c:spPr>
        <a:noFill/>
        <a:ln w="25400">
          <a:noFill/>
        </a:ln>
      </c:spPr>
    </c:title>
    <c:plotArea>
      <c:layout>
        <c:manualLayout>
          <c:layoutTarget val="inner"/>
          <c:xMode val="edge"/>
          <c:yMode val="edge"/>
          <c:x val="6.516597102879701E-2"/>
          <c:y val="0.16035059610092095"/>
          <c:w val="0.91469326607692969"/>
          <c:h val="0.69971169207674777"/>
        </c:manualLayout>
      </c:layout>
      <c:barChart>
        <c:barDir val="col"/>
        <c:grouping val="clustered"/>
        <c:varyColors val="1"/>
        <c:ser>
          <c:idx val="0"/>
          <c:order val="0"/>
          <c:spPr>
            <a:solidFill>
              <a:srgbClr val="9999FF"/>
            </a:solidFill>
            <a:ln w="12700">
              <a:solidFill>
                <a:srgbClr val="000000"/>
              </a:solidFill>
              <a:prstDash val="solid"/>
            </a:ln>
          </c:spPr>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Pt>
            <c:idx val="7"/>
            <c:spPr>
              <a:solidFill>
                <a:srgbClr val="CCCCFF"/>
              </a:solidFill>
              <a:ln w="12700">
                <a:solidFill>
                  <a:srgbClr val="000000"/>
                </a:solidFill>
                <a:prstDash val="solid"/>
              </a:ln>
            </c:spPr>
          </c:dPt>
          <c:dPt>
            <c:idx val="8"/>
            <c:spPr>
              <a:solidFill>
                <a:srgbClr val="000080"/>
              </a:solidFill>
              <a:ln w="12700">
                <a:solidFill>
                  <a:srgbClr val="000000"/>
                </a:solidFill>
                <a:prstDash val="solid"/>
              </a:ln>
            </c:spPr>
          </c:dPt>
          <c:dPt>
            <c:idx val="9"/>
            <c:spPr>
              <a:solidFill>
                <a:srgbClr val="FF00FF"/>
              </a:solidFill>
              <a:ln w="12700">
                <a:solidFill>
                  <a:srgbClr val="000000"/>
                </a:solidFill>
                <a:prstDash val="solid"/>
              </a:ln>
            </c:spPr>
          </c:dPt>
          <c:dPt>
            <c:idx val="10"/>
            <c:spPr>
              <a:solidFill>
                <a:srgbClr val="FFFF00"/>
              </a:solidFill>
              <a:ln w="12700">
                <a:solidFill>
                  <a:srgbClr val="000000"/>
                </a:solidFill>
                <a:prstDash val="solid"/>
              </a:ln>
            </c:spPr>
          </c:dPt>
          <c:dPt>
            <c:idx val="11"/>
            <c:spPr>
              <a:solidFill>
                <a:srgbClr val="00FFFF"/>
              </a:solidFill>
              <a:ln w="12700">
                <a:solidFill>
                  <a:srgbClr val="000000"/>
                </a:solidFill>
                <a:prstDash val="solid"/>
              </a:ln>
            </c:spPr>
          </c:dPt>
          <c:dPt>
            <c:idx val="12"/>
            <c:spPr>
              <a:solidFill>
                <a:srgbClr val="800080"/>
              </a:solidFill>
              <a:ln w="12700">
                <a:solidFill>
                  <a:srgbClr val="000000"/>
                </a:solidFill>
                <a:prstDash val="solid"/>
              </a:ln>
            </c:spPr>
          </c:dPt>
          <c:dPt>
            <c:idx val="13"/>
            <c:spPr>
              <a:solidFill>
                <a:srgbClr val="800000"/>
              </a:solidFill>
              <a:ln w="12700">
                <a:solidFill>
                  <a:srgbClr val="000000"/>
                </a:solidFill>
                <a:prstDash val="solid"/>
              </a:ln>
            </c:spPr>
          </c:dPt>
          <c:dPt>
            <c:idx val="14"/>
            <c:spPr>
              <a:solidFill>
                <a:srgbClr val="008080"/>
              </a:solidFill>
              <a:ln w="12700">
                <a:solidFill>
                  <a:srgbClr val="000000"/>
                </a:solidFill>
                <a:prstDash val="solid"/>
              </a:ln>
            </c:spPr>
          </c:dPt>
          <c:dPt>
            <c:idx val="15"/>
            <c:spPr>
              <a:solidFill>
                <a:srgbClr val="0000FF"/>
              </a:solidFill>
              <a:ln w="12700">
                <a:solidFill>
                  <a:srgbClr val="000000"/>
                </a:solidFill>
                <a:prstDash val="solid"/>
              </a:ln>
            </c:spPr>
          </c:dPt>
          <c:dPt>
            <c:idx val="16"/>
            <c:spPr>
              <a:solidFill>
                <a:srgbClr val="00CCFF"/>
              </a:solidFill>
              <a:ln w="12700">
                <a:solidFill>
                  <a:srgbClr val="000000"/>
                </a:solidFill>
                <a:prstDash val="solid"/>
              </a:ln>
            </c:spPr>
          </c:dPt>
          <c:dPt>
            <c:idx val="17"/>
            <c:spPr>
              <a:solidFill>
                <a:srgbClr val="CCFFFF"/>
              </a:solidFill>
              <a:ln w="12700">
                <a:solidFill>
                  <a:srgbClr val="000000"/>
                </a:solidFill>
                <a:prstDash val="solid"/>
              </a:ln>
            </c:spPr>
          </c:dPt>
          <c:dLbls>
            <c:spPr>
              <a:noFill/>
              <a:ln w="25400">
                <a:noFill/>
              </a:ln>
            </c:spPr>
            <c:txPr>
              <a:bodyPr/>
              <a:lstStyle/>
              <a:p>
                <a:pPr>
                  <a:defRPr sz="900" b="0" i="0" u="none" strike="noStrike" baseline="0">
                    <a:solidFill>
                      <a:srgbClr val="000000"/>
                    </a:solidFill>
                    <a:latin typeface="Arial"/>
                    <a:ea typeface="Arial"/>
                    <a:cs typeface="Arial"/>
                  </a:defRPr>
                </a:pPr>
                <a:endParaRPr lang="pt-BR"/>
              </a:p>
            </c:txPr>
            <c:showVal val="1"/>
          </c:dLbls>
          <c:cat>
            <c:strRef>
              <c:f>idade_sexo!$B$4:$B$21</c:f>
              <c:strCache>
                <c:ptCount val="18"/>
                <c:pt idx="0">
                  <c:v>&lt;1a</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80e+</c:v>
                </c:pt>
              </c:strCache>
            </c:strRef>
          </c:cat>
          <c:val>
            <c:numRef>
              <c:f>idade_sexo!$C$4:$C$21</c:f>
              <c:numCache>
                <c:formatCode>0.0</c:formatCode>
                <c:ptCount val="18"/>
                <c:pt idx="0">
                  <c:v>4.5</c:v>
                </c:pt>
                <c:pt idx="1">
                  <c:v>5.14</c:v>
                </c:pt>
                <c:pt idx="2">
                  <c:v>2.2200000000000002</c:v>
                </c:pt>
                <c:pt idx="3">
                  <c:v>1.75</c:v>
                </c:pt>
                <c:pt idx="4">
                  <c:v>3.45</c:v>
                </c:pt>
                <c:pt idx="5">
                  <c:v>3.47</c:v>
                </c:pt>
                <c:pt idx="6">
                  <c:v>2.91</c:v>
                </c:pt>
                <c:pt idx="7">
                  <c:v>2.8</c:v>
                </c:pt>
                <c:pt idx="8">
                  <c:v>2.67</c:v>
                </c:pt>
                <c:pt idx="9">
                  <c:v>3.39</c:v>
                </c:pt>
                <c:pt idx="10">
                  <c:v>4.79</c:v>
                </c:pt>
                <c:pt idx="11">
                  <c:v>6.32</c:v>
                </c:pt>
                <c:pt idx="12">
                  <c:v>7.81</c:v>
                </c:pt>
                <c:pt idx="13">
                  <c:v>8.6300000000000008</c:v>
                </c:pt>
                <c:pt idx="14">
                  <c:v>9.09</c:v>
                </c:pt>
                <c:pt idx="15">
                  <c:v>9.33</c:v>
                </c:pt>
                <c:pt idx="16">
                  <c:v>8.76</c:v>
                </c:pt>
                <c:pt idx="17">
                  <c:v>12.95</c:v>
                </c:pt>
              </c:numCache>
            </c:numRef>
          </c:val>
        </c:ser>
        <c:gapWidth val="30"/>
        <c:axId val="91211648"/>
        <c:axId val="91260032"/>
      </c:barChart>
      <c:catAx>
        <c:axId val="91211648"/>
        <c:scaling>
          <c:orientation val="minMax"/>
        </c:scaling>
        <c:axPos val="b"/>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91260032"/>
        <c:crosses val="autoZero"/>
        <c:auto val="1"/>
        <c:lblAlgn val="ctr"/>
        <c:lblOffset val="100"/>
        <c:tickLblSkip val="1"/>
        <c:tickMarkSkip val="1"/>
      </c:catAx>
      <c:valAx>
        <c:axId val="91260032"/>
        <c:scaling>
          <c:orientation val="minMax"/>
        </c:scaling>
        <c:axPos val="l"/>
        <c:numFmt formatCode="0.0"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91211648"/>
        <c:crosses val="autoZero"/>
        <c:crossBetween val="between"/>
      </c:valAx>
      <c:spPr>
        <a:noFill/>
        <a:ln w="25400">
          <a:noFill/>
        </a:ln>
      </c:spPr>
    </c:plotArea>
    <c:plotVisOnly val="1"/>
    <c:dispBlanksAs val="gap"/>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roundedCorners val="1"/>
  <c:chart>
    <c:title>
      <c:tx>
        <c:rich>
          <a:bodyPr/>
          <a:lstStyle/>
          <a:p>
            <a:pPr>
              <a:defRPr sz="1000" b="0"/>
            </a:pPr>
            <a:r>
              <a:rPr lang="pt-BR" sz="1000" b="0" i="0" cap="all" baseline="0"/>
              <a:t>Distribuição % das ICSAP, </a:t>
            </a:r>
            <a:endParaRPr lang="pt-BR" sz="1000" b="0"/>
          </a:p>
          <a:p>
            <a:pPr>
              <a:defRPr sz="1000" b="0"/>
            </a:pPr>
            <a:r>
              <a:rPr lang="pt-BR" sz="1000" b="0" i="0" cap="all" baseline="0"/>
              <a:t>segundo sexo do paciente, </a:t>
            </a:r>
            <a:br>
              <a:rPr lang="pt-BR" sz="1000" b="0" i="0" cap="all" baseline="0"/>
            </a:br>
            <a:r>
              <a:rPr lang="pt-BR" sz="1000" b="0" i="0" cap="all" baseline="0"/>
              <a:t>Santa Catarina, 2014</a:t>
            </a:r>
            <a:endParaRPr lang="pt-BR" sz="1000" b="0"/>
          </a:p>
        </c:rich>
      </c:tx>
      <c:layout>
        <c:manualLayout>
          <c:xMode val="edge"/>
          <c:yMode val="edge"/>
          <c:x val="0.20869095249404729"/>
          <c:y val="2.7932960893854816E-2"/>
        </c:manualLayout>
      </c:layout>
    </c:title>
    <c:plotArea>
      <c:layout>
        <c:manualLayout>
          <c:layoutTarget val="inner"/>
          <c:xMode val="edge"/>
          <c:yMode val="edge"/>
          <c:x val="0.15765630804270159"/>
          <c:y val="0.26099476927086407"/>
          <c:w val="0.47777777777777863"/>
          <c:h val="0.69076305220883716"/>
        </c:manualLayout>
      </c:layout>
      <c:pieChart>
        <c:varyColors val="1"/>
        <c:ser>
          <c:idx val="0"/>
          <c:order val="0"/>
          <c:explosion val="3"/>
          <c:dPt>
            <c:idx val="0"/>
            <c:spPr>
              <a:solidFill>
                <a:schemeClr val="accent5">
                  <a:lumMod val="40000"/>
                  <a:lumOff val="60000"/>
                </a:schemeClr>
              </a:solidFill>
            </c:spPr>
          </c:dPt>
          <c:dPt>
            <c:idx val="1"/>
            <c:spPr>
              <a:solidFill>
                <a:schemeClr val="accent2">
                  <a:lumMod val="40000"/>
                  <a:lumOff val="60000"/>
                </a:schemeClr>
              </a:solidFill>
            </c:spPr>
          </c:dPt>
          <c:dLbls>
            <c:dLblPos val="ctr"/>
            <c:showVal val="1"/>
            <c:showLeaderLines val="1"/>
          </c:dLbls>
          <c:cat>
            <c:strRef>
              <c:f>idade_sexo!$F$21:$F$22</c:f>
              <c:strCache>
                <c:ptCount val="2"/>
                <c:pt idx="0">
                  <c:v>Masculino</c:v>
                </c:pt>
                <c:pt idx="1">
                  <c:v>Feminino</c:v>
                </c:pt>
              </c:strCache>
            </c:strRef>
          </c:cat>
          <c:val>
            <c:numRef>
              <c:f>idade_sexo!$H$21:$H$22</c:f>
              <c:numCache>
                <c:formatCode>0.0</c:formatCode>
                <c:ptCount val="2"/>
                <c:pt idx="0">
                  <c:v>46.487027195998749</c:v>
                </c:pt>
                <c:pt idx="1">
                  <c:v>53.512972804001244</c:v>
                </c:pt>
              </c:numCache>
            </c:numRef>
          </c:val>
        </c:ser>
        <c:firstSliceAng val="0"/>
      </c:pieChart>
    </c:plotArea>
    <c:legend>
      <c:legendPos val="r"/>
      <c:layout>
        <c:manualLayout>
          <c:xMode val="edge"/>
          <c:yMode val="edge"/>
          <c:x val="0.6391733805896076"/>
          <c:y val="0.47155456471555596"/>
          <c:w val="0.29693747678291948"/>
          <c:h val="0.31072904450773425"/>
        </c:manualLayout>
      </c:layout>
    </c:legend>
    <c:plotVisOnly val="1"/>
  </c:chart>
  <c:printSettings>
    <c:headerFooter/>
    <c:pageMargins b="0.78740157499999996" l="0.511811024" r="0.511811024" t="0.78740157499999996" header="0.31496062000000097" footer="0.31496062000000097"/>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1050" b="1" i="0" u="none" strike="noStrike" cap="all" spc="0" baseline="0">
                <a:ln w="9000" cmpd="sng">
                  <a:solidFill>
                    <a:schemeClr val="accent4">
                      <a:shade val="50000"/>
                      <a:satMod val="120000"/>
                    </a:schemeClr>
                  </a:solidFill>
                  <a:prstDash val="solid"/>
                </a:ln>
                <a:solidFill>
                  <a:schemeClr val="accent4">
                    <a:lumMod val="75000"/>
                  </a:schemeClr>
                </a:solidFill>
                <a:effectLst>
                  <a:reflection blurRad="12700" stA="28000" endPos="45000" dist="1000" dir="5400000" sy="-100000" algn="bl" rotWithShape="0"/>
                </a:effectLst>
                <a:latin typeface="Arial"/>
                <a:ea typeface="Arial"/>
                <a:cs typeface="Arial"/>
              </a:defRPr>
            </a:pPr>
            <a:r>
              <a:rPr lang="pt-BR" b="1" cap="all" spc="0">
                <a:ln w="9000" cmpd="sng">
                  <a:solidFill>
                    <a:schemeClr val="accent4">
                      <a:shade val="50000"/>
                      <a:satMod val="120000"/>
                    </a:schemeClr>
                  </a:solidFill>
                  <a:prstDash val="solid"/>
                </a:ln>
                <a:solidFill>
                  <a:schemeClr val="accent4">
                    <a:lumMod val="75000"/>
                  </a:schemeClr>
                </a:solidFill>
                <a:effectLst>
                  <a:reflection blurRad="12700" stA="28000" endPos="45000" dist="1000" dir="5400000" sy="-100000" algn="bl" rotWithShape="0"/>
                </a:effectLst>
              </a:rPr>
              <a:t>Participação das Condições sensíveis à atenção primária no total das Internações Hospitalares, 
segundo faixas etárias, Santa Catarina, 2014</a:t>
            </a:r>
          </a:p>
        </c:rich>
      </c:tx>
      <c:overlay val="1"/>
      <c:spPr>
        <a:noFill/>
        <a:ln w="25400">
          <a:noFill/>
        </a:ln>
      </c:spPr>
    </c:title>
    <c:plotArea>
      <c:layout>
        <c:manualLayout>
          <c:layoutTarget val="inner"/>
          <c:xMode val="edge"/>
          <c:yMode val="edge"/>
          <c:x val="8.6956603182760384E-2"/>
          <c:y val="0.2211544302103694"/>
          <c:w val="0.89130518262329061"/>
          <c:h val="0.58894386306022251"/>
        </c:manualLayout>
      </c:layout>
      <c:barChart>
        <c:barDir val="col"/>
        <c:grouping val="stacked"/>
        <c:ser>
          <c:idx val="0"/>
          <c:order val="0"/>
          <c:tx>
            <c:strRef>
              <c:f>idade_sexo2!$C$4</c:f>
              <c:strCache>
                <c:ptCount val="1"/>
                <c:pt idx="0">
                  <c:v>CSAP</c:v>
                </c:pt>
              </c:strCache>
            </c:strRef>
          </c:tx>
          <c:spPr>
            <a:solidFill>
              <a:srgbClr val="FF0000"/>
            </a:solidFill>
            <a:ln w="12700">
              <a:solidFill>
                <a:srgbClr val="000000"/>
              </a:solidFill>
              <a:prstDash val="solid"/>
            </a:ln>
          </c:spPr>
          <c:cat>
            <c:strRef>
              <c:f>idade_sexo2!$B$5:$B$23</c:f>
              <c:strCache>
                <c:ptCount val="19"/>
                <c:pt idx="0">
                  <c:v>&lt;1a</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80e+</c:v>
                </c:pt>
                <c:pt idx="18">
                  <c:v>Total</c:v>
                </c:pt>
              </c:strCache>
            </c:strRef>
          </c:cat>
          <c:val>
            <c:numRef>
              <c:f>idade_sexo2!$C$5:$C$23</c:f>
              <c:numCache>
                <c:formatCode>0.0</c:formatCode>
                <c:ptCount val="19"/>
                <c:pt idx="0">
                  <c:v>21.475657695796794</c:v>
                </c:pt>
                <c:pt idx="1">
                  <c:v>28.071072478588775</c:v>
                </c:pt>
                <c:pt idx="2">
                  <c:v>16.08850705138596</c:v>
                </c:pt>
                <c:pt idx="3">
                  <c:v>13.142491311505397</c:v>
                </c:pt>
                <c:pt idx="4">
                  <c:v>14.339522546419097</c:v>
                </c:pt>
                <c:pt idx="5">
                  <c:v>11.565851565851567</c:v>
                </c:pt>
                <c:pt idx="6">
                  <c:v>9.8283864923561719</c:v>
                </c:pt>
                <c:pt idx="7">
                  <c:v>9.0249929112488356</c:v>
                </c:pt>
                <c:pt idx="8">
                  <c:v>9.4825310217372163</c:v>
                </c:pt>
                <c:pt idx="9">
                  <c:v>11.692087300918514</c:v>
                </c:pt>
                <c:pt idx="10">
                  <c:v>14.278870955855258</c:v>
                </c:pt>
                <c:pt idx="11">
                  <c:v>17.565630789666862</c:v>
                </c:pt>
                <c:pt idx="12">
                  <c:v>21.939649022685121</c:v>
                </c:pt>
                <c:pt idx="13">
                  <c:v>25.156676251566761</c:v>
                </c:pt>
                <c:pt idx="14">
                  <c:v>30.121437215707548</c:v>
                </c:pt>
                <c:pt idx="15">
                  <c:v>34.698863102508696</c:v>
                </c:pt>
                <c:pt idx="16">
                  <c:v>38.384619634274344</c:v>
                </c:pt>
                <c:pt idx="17">
                  <c:v>41.800356506238863</c:v>
                </c:pt>
                <c:pt idx="18">
                  <c:v>20.444343326925438</c:v>
                </c:pt>
              </c:numCache>
            </c:numRef>
          </c:val>
        </c:ser>
        <c:ser>
          <c:idx val="1"/>
          <c:order val="1"/>
          <c:tx>
            <c:strRef>
              <c:f>idade_sexo2!$D$4</c:f>
              <c:strCache>
                <c:ptCount val="1"/>
                <c:pt idx="0">
                  <c:v>Todas as outras causas</c:v>
                </c:pt>
              </c:strCache>
            </c:strRef>
          </c:tx>
          <c:spPr>
            <a:solidFill>
              <a:srgbClr val="99CC00"/>
            </a:solidFill>
            <a:ln w="12700">
              <a:solidFill>
                <a:srgbClr val="000000"/>
              </a:solidFill>
              <a:prstDash val="solid"/>
            </a:ln>
          </c:spPr>
          <c:cat>
            <c:strRef>
              <c:f>idade_sexo2!$B$5:$B$23</c:f>
              <c:strCache>
                <c:ptCount val="19"/>
                <c:pt idx="0">
                  <c:v>&lt;1a</c:v>
                </c:pt>
                <c:pt idx="1">
                  <c:v>1-4</c:v>
                </c:pt>
                <c:pt idx="2">
                  <c:v>5-9</c:v>
                </c:pt>
                <c:pt idx="3">
                  <c:v>10-14</c:v>
                </c:pt>
                <c:pt idx="4">
                  <c:v>15-19</c:v>
                </c:pt>
                <c:pt idx="5">
                  <c:v>20-24</c:v>
                </c:pt>
                <c:pt idx="6">
                  <c:v>25-29</c:v>
                </c:pt>
                <c:pt idx="7">
                  <c:v>30-34</c:v>
                </c:pt>
                <c:pt idx="8">
                  <c:v>35-39</c:v>
                </c:pt>
                <c:pt idx="9">
                  <c:v>40-44</c:v>
                </c:pt>
                <c:pt idx="10">
                  <c:v>45-49</c:v>
                </c:pt>
                <c:pt idx="11">
                  <c:v>50-54</c:v>
                </c:pt>
                <c:pt idx="12">
                  <c:v>55-59</c:v>
                </c:pt>
                <c:pt idx="13">
                  <c:v>60-64</c:v>
                </c:pt>
                <c:pt idx="14">
                  <c:v>65-69</c:v>
                </c:pt>
                <c:pt idx="15">
                  <c:v>70-74</c:v>
                </c:pt>
                <c:pt idx="16">
                  <c:v>75-79</c:v>
                </c:pt>
                <c:pt idx="17">
                  <c:v>80e+</c:v>
                </c:pt>
                <c:pt idx="18">
                  <c:v>Total</c:v>
                </c:pt>
              </c:strCache>
            </c:strRef>
          </c:cat>
          <c:val>
            <c:numRef>
              <c:f>idade_sexo2!$D$5:$D$23</c:f>
              <c:numCache>
                <c:formatCode>0.0</c:formatCode>
                <c:ptCount val="19"/>
                <c:pt idx="0">
                  <c:v>78.524342304203216</c:v>
                </c:pt>
                <c:pt idx="1">
                  <c:v>71.928927521411225</c:v>
                </c:pt>
                <c:pt idx="2">
                  <c:v>83.91149294861404</c:v>
                </c:pt>
                <c:pt idx="3">
                  <c:v>86.857508688494605</c:v>
                </c:pt>
                <c:pt idx="4">
                  <c:v>85.660477453580896</c:v>
                </c:pt>
                <c:pt idx="5">
                  <c:v>88.434148434148426</c:v>
                </c:pt>
                <c:pt idx="6">
                  <c:v>90.171613507643826</c:v>
                </c:pt>
                <c:pt idx="7">
                  <c:v>90.97500708875117</c:v>
                </c:pt>
                <c:pt idx="8">
                  <c:v>90.517468978262784</c:v>
                </c:pt>
                <c:pt idx="9">
                  <c:v>88.307912699081484</c:v>
                </c:pt>
                <c:pt idx="10">
                  <c:v>85.721129044144746</c:v>
                </c:pt>
                <c:pt idx="11">
                  <c:v>82.434369210333131</c:v>
                </c:pt>
                <c:pt idx="12">
                  <c:v>78.060350977314883</c:v>
                </c:pt>
                <c:pt idx="13">
                  <c:v>74.843323748433235</c:v>
                </c:pt>
                <c:pt idx="14">
                  <c:v>69.878562784292455</c:v>
                </c:pt>
                <c:pt idx="15">
                  <c:v>65.301136897491304</c:v>
                </c:pt>
                <c:pt idx="16">
                  <c:v>61.615380365725649</c:v>
                </c:pt>
                <c:pt idx="17">
                  <c:v>58.199643493761144</c:v>
                </c:pt>
                <c:pt idx="18">
                  <c:v>79.555656673074566</c:v>
                </c:pt>
              </c:numCache>
            </c:numRef>
          </c:val>
        </c:ser>
        <c:gapWidth val="40"/>
        <c:overlap val="100"/>
        <c:axId val="94705152"/>
        <c:axId val="94706688"/>
      </c:barChart>
      <c:catAx>
        <c:axId val="94705152"/>
        <c:scaling>
          <c:orientation val="minMax"/>
        </c:scaling>
        <c:axPos val="b"/>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94706688"/>
        <c:crosses val="autoZero"/>
        <c:auto val="1"/>
        <c:lblAlgn val="ctr"/>
        <c:lblOffset val="100"/>
        <c:tickLblSkip val="1"/>
        <c:tickMarkSkip val="1"/>
      </c:catAx>
      <c:valAx>
        <c:axId val="94706688"/>
        <c:scaling>
          <c:orientation val="minMax"/>
          <c:max val="100"/>
        </c:scaling>
        <c:axPos val="l"/>
        <c:majorGridlines>
          <c:spPr>
            <a:ln w="3175">
              <a:solidFill>
                <a:srgbClr val="000000"/>
              </a:solidFill>
              <a:prstDash val="solid"/>
            </a:ln>
          </c:spPr>
        </c:majorGridlines>
        <c:numFmt formatCode="0.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pt-BR"/>
          </a:p>
        </c:txPr>
        <c:crossAx val="94705152"/>
        <c:crosses val="autoZero"/>
        <c:crossBetween val="between"/>
      </c:valAx>
      <c:spPr>
        <a:noFill/>
        <a:ln w="25400">
          <a:noFill/>
        </a:ln>
      </c:spPr>
    </c:plotArea>
    <c:legend>
      <c:legendPos val="b"/>
      <c:layout>
        <c:manualLayout>
          <c:xMode val="edge"/>
          <c:yMode val="edge"/>
          <c:x val="8.1841508877891794E-2"/>
          <c:y val="0.91586780337120355"/>
          <c:w val="0.90409291838546091"/>
          <c:h val="6.7307870064025513E-2"/>
        </c:manualLayout>
      </c:layout>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pt-BR"/>
        </a:p>
      </c:txPr>
    </c:legend>
    <c:plotVisOnly val="1"/>
    <c:dispBlanksAs val="gap"/>
  </c:chart>
  <c:spPr>
    <a:solidFill>
      <a:srgbClr val="FFFFFF"/>
    </a:solidFill>
    <a:ln w="0">
      <a:noFill/>
      <a:prstDash val="solid"/>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3.516822853972975E-2"/>
          <c:y val="0.19207410001551917"/>
          <c:w val="0.8975543544704937"/>
          <c:h val="0.74085724291700361"/>
        </c:manualLayout>
      </c:layout>
      <c:barChart>
        <c:barDir val="bar"/>
        <c:grouping val="clustered"/>
        <c:varyColors val="1"/>
        <c:ser>
          <c:idx val="0"/>
          <c:order val="0"/>
          <c:spPr>
            <a:solidFill>
              <a:srgbClr val="9999FF"/>
            </a:solidFill>
            <a:ln w="12700">
              <a:solidFill>
                <a:srgbClr val="000000"/>
              </a:solidFill>
              <a:prstDash val="solid"/>
            </a:ln>
          </c:spPr>
          <c:dPt>
            <c:idx val="0"/>
            <c:spPr>
              <a:solidFill>
                <a:schemeClr val="accent6"/>
              </a:solidFill>
              <a:ln w="12700">
                <a:solidFill>
                  <a:srgbClr val="000000"/>
                </a:solidFill>
                <a:prstDash val="solid"/>
              </a:ln>
            </c:spPr>
          </c:dPt>
          <c:dPt>
            <c:idx val="1"/>
            <c:spPr>
              <a:solidFill>
                <a:srgbClr val="FF0000"/>
              </a:solidFill>
              <a:ln w="12700">
                <a:solidFill>
                  <a:srgbClr val="000000"/>
                </a:solidFill>
                <a:prstDash val="solid"/>
              </a:ln>
            </c:spPr>
          </c:dPt>
          <c:dPt>
            <c:idx val="2"/>
            <c:spPr>
              <a:solidFill>
                <a:srgbClr val="FFCC00"/>
              </a:solidFill>
              <a:ln w="12700">
                <a:solidFill>
                  <a:srgbClr val="000000"/>
                </a:solidFill>
                <a:prstDash val="solid"/>
              </a:ln>
            </c:spPr>
          </c:dPt>
          <c:dPt>
            <c:idx val="3"/>
            <c:spPr>
              <a:solidFill>
                <a:srgbClr val="FFFF00"/>
              </a:solidFill>
              <a:ln w="12700">
                <a:solidFill>
                  <a:srgbClr val="000000"/>
                </a:solidFill>
                <a:prstDash val="solid"/>
              </a:ln>
            </c:spPr>
          </c:dPt>
          <c:dPt>
            <c:idx val="4"/>
            <c:spPr>
              <a:solidFill>
                <a:srgbClr val="FFCC99"/>
              </a:solidFill>
              <a:ln w="12700">
                <a:solidFill>
                  <a:srgbClr val="000000"/>
                </a:solidFill>
                <a:prstDash val="solid"/>
              </a:ln>
            </c:spPr>
          </c:dPt>
          <c:dPt>
            <c:idx val="5"/>
            <c:spPr>
              <a:solidFill>
                <a:srgbClr val="FFFF99"/>
              </a:solidFill>
              <a:ln w="12700">
                <a:solidFill>
                  <a:srgbClr val="000000"/>
                </a:solidFill>
                <a:prstDash val="solid"/>
              </a:ln>
            </c:spPr>
          </c:dPt>
          <c:dPt>
            <c:idx val="6"/>
            <c:spPr>
              <a:solidFill>
                <a:srgbClr val="99CCFF"/>
              </a:solidFill>
              <a:ln w="12700">
                <a:solidFill>
                  <a:srgbClr val="000000"/>
                </a:solidFill>
                <a:prstDash val="solid"/>
              </a:ln>
            </c:spPr>
          </c:dPt>
          <c:dPt>
            <c:idx val="7"/>
            <c:spPr>
              <a:solidFill>
                <a:schemeClr val="accent3"/>
              </a:solidFill>
              <a:ln w="12700">
                <a:solidFill>
                  <a:srgbClr val="000000"/>
                </a:solidFill>
                <a:prstDash val="solid"/>
              </a:ln>
            </c:spPr>
          </c:dPt>
          <c:dPt>
            <c:idx val="8"/>
            <c:spPr>
              <a:solidFill>
                <a:schemeClr val="accent3">
                  <a:lumMod val="40000"/>
                  <a:lumOff val="60000"/>
                </a:schemeClr>
              </a:solidFill>
              <a:ln w="12700">
                <a:solidFill>
                  <a:srgbClr val="000000"/>
                </a:solidFill>
                <a:prstDash val="solid"/>
              </a:ln>
            </c:spPr>
          </c:dPt>
          <c:dPt>
            <c:idx val="9"/>
            <c:spPr>
              <a:solidFill>
                <a:schemeClr val="accent2">
                  <a:lumMod val="40000"/>
                  <a:lumOff val="60000"/>
                </a:schemeClr>
              </a:solidFill>
              <a:ln w="12700">
                <a:solidFill>
                  <a:srgbClr val="000000"/>
                </a:solidFill>
                <a:prstDash val="solid"/>
              </a:ln>
            </c:spPr>
          </c:dPt>
          <c:dLbls>
            <c:spPr>
              <a:noFill/>
              <a:ln w="25400">
                <a:noFill/>
              </a:ln>
            </c:spPr>
            <c:txPr>
              <a:bodyPr/>
              <a:lstStyle/>
              <a:p>
                <a:pPr>
                  <a:defRPr sz="1000" b="0" i="0" u="none" strike="noStrike" baseline="0">
                    <a:solidFill>
                      <a:srgbClr val="000000"/>
                    </a:solidFill>
                    <a:latin typeface="Arial"/>
                    <a:ea typeface="Arial"/>
                    <a:cs typeface="Arial"/>
                  </a:defRPr>
                </a:pPr>
                <a:endParaRPr lang="pt-BR"/>
              </a:p>
            </c:txPr>
            <c:showVal val="1"/>
          </c:dLbls>
          <c:val>
            <c:numRef>
              <c:f>'Macros_%'!$I$6:$I$15</c:f>
              <c:numCache>
                <c:formatCode>0.0</c:formatCode>
                <c:ptCount val="10"/>
                <c:pt idx="0">
                  <c:v>25.516110360794908</c:v>
                </c:pt>
                <c:pt idx="1">
                  <c:v>25.969986781743255</c:v>
                </c:pt>
                <c:pt idx="2">
                  <c:v>23.190633869441815</c:v>
                </c:pt>
                <c:pt idx="3">
                  <c:v>20.881464368224631</c:v>
                </c:pt>
                <c:pt idx="4">
                  <c:v>21.367521367521366</c:v>
                </c:pt>
                <c:pt idx="5">
                  <c:v>18.648722378830591</c:v>
                </c:pt>
                <c:pt idx="6">
                  <c:v>16.685465365018864</c:v>
                </c:pt>
                <c:pt idx="7">
                  <c:v>17.233225961208966</c:v>
                </c:pt>
                <c:pt idx="8">
                  <c:v>14.561976300828785</c:v>
                </c:pt>
                <c:pt idx="9">
                  <c:v>20.444343326925438</c:v>
                </c:pt>
              </c:numCache>
            </c:numRef>
          </c:val>
        </c:ser>
        <c:dLbls>
          <c:showVal val="1"/>
        </c:dLbls>
        <c:gapWidth val="20"/>
        <c:axId val="59760640"/>
        <c:axId val="59762176"/>
      </c:barChart>
      <c:catAx>
        <c:axId val="59760640"/>
        <c:scaling>
          <c:orientation val="maxMin"/>
        </c:scaling>
        <c:delete val="1"/>
        <c:axPos val="l"/>
        <c:tickLblPos val="none"/>
        <c:crossAx val="59762176"/>
        <c:crosses val="autoZero"/>
        <c:auto val="1"/>
        <c:lblAlgn val="ctr"/>
        <c:lblOffset val="100"/>
      </c:catAx>
      <c:valAx>
        <c:axId val="59762176"/>
        <c:scaling>
          <c:orientation val="minMax"/>
        </c:scaling>
        <c:axPos val="t"/>
        <c:numFmt formatCode="0.0" sourceLinked="1"/>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pt-BR"/>
          </a:p>
        </c:txPr>
        <c:crossAx val="59760640"/>
        <c:crosses val="autoZero"/>
        <c:crossBetween val="between"/>
      </c:valAx>
      <c:spPr>
        <a:noFill/>
        <a:ln w="25400">
          <a:noFill/>
        </a:ln>
      </c:spPr>
    </c:plotArea>
    <c:plotVisOnly val="1"/>
    <c:dispBlanksAs val="gap"/>
  </c:chart>
  <c:spPr>
    <a:noFill/>
    <a:ln w="9525">
      <a:noFill/>
    </a:ln>
  </c:spPr>
  <c:txPr>
    <a:bodyPr/>
    <a:lstStyle/>
    <a:p>
      <a:pPr>
        <a:defRPr sz="1000" b="0" i="0" u="none" strike="noStrike" baseline="0">
          <a:solidFill>
            <a:srgbClr val="000000"/>
          </a:solidFill>
          <a:latin typeface="Arial"/>
          <a:ea typeface="Arial"/>
          <a:cs typeface="Arial"/>
        </a:defRPr>
      </a:pPr>
      <a:endParaRPr lang="pt-BR"/>
    </a:p>
  </c:txPr>
  <c:printSettings>
    <c:headerFooter alignWithMargins="0"/>
    <c:pageMargins b="0.98425196899999956" l="0.78740157499999996" r="0.78740157499999996" t="0.98425196899999956"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title>
      <c:tx>
        <c:rich>
          <a:bodyPr/>
          <a:lstStyle/>
          <a:p>
            <a:pPr>
              <a:defRPr sz="1000" b="0"/>
            </a:pPr>
            <a:r>
              <a:rPr lang="pt-BR" sz="1000" b="0"/>
              <a:t>Taxas de ICSAP (por 10.000 habitantes, por Macrorregiões de Saúde, Santa Catarina, 2014</a:t>
            </a:r>
          </a:p>
        </c:rich>
      </c:tx>
    </c:title>
    <c:plotArea>
      <c:layout/>
      <c:barChart>
        <c:barDir val="bar"/>
        <c:grouping val="clustered"/>
        <c:ser>
          <c:idx val="0"/>
          <c:order val="0"/>
          <c:spPr>
            <a:effectLst>
              <a:outerShdw blurRad="50800" dist="38100" dir="2700000" algn="tl" rotWithShape="0">
                <a:prstClr val="black">
                  <a:alpha val="40000"/>
                </a:prstClr>
              </a:outerShdw>
            </a:effectLst>
          </c:spPr>
          <c:dPt>
            <c:idx val="0"/>
            <c:spPr>
              <a:solidFill>
                <a:schemeClr val="accent2">
                  <a:lumMod val="40000"/>
                  <a:lumOff val="60000"/>
                </a:schemeClr>
              </a:solidFill>
              <a:effectLst>
                <a:outerShdw blurRad="50800" dist="38100" dir="2700000" algn="tl" rotWithShape="0">
                  <a:prstClr val="black">
                    <a:alpha val="40000"/>
                  </a:prstClr>
                </a:outerShdw>
              </a:effectLst>
            </c:spPr>
          </c:dPt>
          <c:dPt>
            <c:idx val="1"/>
            <c:spPr>
              <a:solidFill>
                <a:schemeClr val="accent2">
                  <a:lumMod val="40000"/>
                  <a:lumOff val="60000"/>
                </a:schemeClr>
              </a:solidFill>
              <a:effectLst>
                <a:outerShdw blurRad="50800" dist="38100" dir="2700000" algn="tl" rotWithShape="0">
                  <a:prstClr val="black">
                    <a:alpha val="40000"/>
                  </a:prstClr>
                </a:outerShdw>
              </a:effectLst>
            </c:spPr>
          </c:dPt>
          <c:dPt>
            <c:idx val="2"/>
            <c:spPr>
              <a:solidFill>
                <a:schemeClr val="accent2">
                  <a:lumMod val="40000"/>
                  <a:lumOff val="60000"/>
                </a:schemeClr>
              </a:solidFill>
              <a:effectLst>
                <a:outerShdw blurRad="50800" dist="38100" dir="2700000" algn="tl" rotWithShape="0">
                  <a:prstClr val="black">
                    <a:alpha val="40000"/>
                  </a:prstClr>
                </a:outerShdw>
              </a:effectLst>
            </c:spPr>
          </c:dPt>
          <c:dPt>
            <c:idx val="3"/>
            <c:spPr>
              <a:solidFill>
                <a:srgbClr val="FFFF66"/>
              </a:solidFill>
              <a:effectLst>
                <a:outerShdw blurRad="50800" dist="38100" dir="2700000" algn="tl" rotWithShape="0">
                  <a:prstClr val="black">
                    <a:alpha val="40000"/>
                  </a:prstClr>
                </a:outerShdw>
              </a:effectLst>
            </c:spPr>
          </c:dPt>
          <c:dPt>
            <c:idx val="4"/>
            <c:spPr>
              <a:solidFill>
                <a:srgbClr val="FFFF66"/>
              </a:solidFill>
              <a:effectLst>
                <a:outerShdw blurRad="50800" dist="38100" dir="2700000" algn="tl" rotWithShape="0">
                  <a:prstClr val="black">
                    <a:alpha val="40000"/>
                  </a:prstClr>
                </a:outerShdw>
              </a:effectLst>
            </c:spPr>
          </c:dPt>
          <c:dPt>
            <c:idx val="5"/>
            <c:spPr>
              <a:solidFill>
                <a:srgbClr val="FFFF66"/>
              </a:solidFill>
              <a:effectLst>
                <a:outerShdw blurRad="50800" dist="38100" dir="2700000" algn="tl" rotWithShape="0">
                  <a:prstClr val="black">
                    <a:alpha val="40000"/>
                  </a:prstClr>
                </a:outerShdw>
              </a:effectLst>
            </c:spPr>
          </c:dPt>
          <c:dPt>
            <c:idx val="6"/>
            <c:spPr>
              <a:solidFill>
                <a:srgbClr val="92D050"/>
              </a:solidFill>
              <a:effectLst>
                <a:outerShdw blurRad="50800" dist="38100" dir="2700000" algn="tl" rotWithShape="0">
                  <a:prstClr val="black">
                    <a:alpha val="40000"/>
                  </a:prstClr>
                </a:outerShdw>
              </a:effectLst>
            </c:spPr>
          </c:dPt>
          <c:dPt>
            <c:idx val="7"/>
            <c:spPr>
              <a:solidFill>
                <a:srgbClr val="92D050"/>
              </a:solidFill>
              <a:effectLst>
                <a:outerShdw blurRad="50800" dist="38100" dir="2700000" algn="tl" rotWithShape="0">
                  <a:prstClr val="black">
                    <a:alpha val="40000"/>
                  </a:prstClr>
                </a:outerShdw>
              </a:effectLst>
            </c:spPr>
          </c:dPt>
          <c:dPt>
            <c:idx val="8"/>
            <c:spPr>
              <a:solidFill>
                <a:srgbClr val="92D050"/>
              </a:solidFill>
              <a:effectLst>
                <a:outerShdw blurRad="50800" dist="38100" dir="2700000" algn="tl" rotWithShape="0">
                  <a:prstClr val="black">
                    <a:alpha val="40000"/>
                  </a:prstClr>
                </a:outerShdw>
              </a:effectLst>
            </c:spPr>
          </c:dPt>
          <c:dPt>
            <c:idx val="9"/>
            <c:spPr>
              <a:solidFill>
                <a:srgbClr val="00FF00"/>
              </a:solidFill>
              <a:effectLst>
                <a:outerShdw blurRad="50800" dist="38100" dir="2700000" algn="tl" rotWithShape="0">
                  <a:prstClr val="black">
                    <a:alpha val="40000"/>
                  </a:prstClr>
                </a:outerShdw>
              </a:effectLst>
            </c:spPr>
          </c:dPt>
          <c:dLbls>
            <c:dLblPos val="outEnd"/>
            <c:showVal val="1"/>
          </c:dLbls>
          <c:cat>
            <c:strRef>
              <c:f>Macros_Taxas!$B$7:$B$16</c:f>
              <c:strCache>
                <c:ptCount val="10"/>
                <c:pt idx="0">
                  <c:v>Serra Catarinense</c:v>
                </c:pt>
                <c:pt idx="1">
                  <c:v>Sul</c:v>
                </c:pt>
                <c:pt idx="2">
                  <c:v>Meio Oeste</c:v>
                </c:pt>
                <c:pt idx="3">
                  <c:v>Grande Oeste</c:v>
                </c:pt>
                <c:pt idx="4">
                  <c:v>Planalto Norte</c:v>
                </c:pt>
                <c:pt idx="5">
                  <c:v>Vale do Itajaí</c:v>
                </c:pt>
                <c:pt idx="6">
                  <c:v>Foz do Rio Itajaí</c:v>
                </c:pt>
                <c:pt idx="7">
                  <c:v>Grande Florianópolis</c:v>
                </c:pt>
                <c:pt idx="8">
                  <c:v>Nordeste</c:v>
                </c:pt>
                <c:pt idx="9">
                  <c:v>Santa Catarina</c:v>
                </c:pt>
              </c:strCache>
            </c:strRef>
          </c:cat>
          <c:val>
            <c:numRef>
              <c:f>Macros_Taxas!$I$7:$I$16</c:f>
              <c:numCache>
                <c:formatCode>0.0</c:formatCode>
                <c:ptCount val="10"/>
                <c:pt idx="0">
                  <c:v>182.23</c:v>
                </c:pt>
                <c:pt idx="1">
                  <c:v>173.46</c:v>
                </c:pt>
                <c:pt idx="2">
                  <c:v>158.15</c:v>
                </c:pt>
                <c:pt idx="3">
                  <c:v>162.69999999999999</c:v>
                </c:pt>
                <c:pt idx="4">
                  <c:v>127.28</c:v>
                </c:pt>
                <c:pt idx="5">
                  <c:v>100.84</c:v>
                </c:pt>
                <c:pt idx="6">
                  <c:v>67.760000000000005</c:v>
                </c:pt>
                <c:pt idx="7">
                  <c:v>90.47</c:v>
                </c:pt>
                <c:pt idx="8">
                  <c:v>66.790000000000006</c:v>
                </c:pt>
                <c:pt idx="9">
                  <c:v>118.88</c:v>
                </c:pt>
              </c:numCache>
            </c:numRef>
          </c:val>
        </c:ser>
        <c:gapWidth val="34"/>
        <c:axId val="66633728"/>
        <c:axId val="66635264"/>
      </c:barChart>
      <c:catAx>
        <c:axId val="66633728"/>
        <c:scaling>
          <c:orientation val="maxMin"/>
        </c:scaling>
        <c:axPos val="l"/>
        <c:tickLblPos val="nextTo"/>
        <c:crossAx val="66635264"/>
        <c:crosses val="autoZero"/>
        <c:auto val="1"/>
        <c:lblAlgn val="ctr"/>
        <c:lblOffset val="100"/>
      </c:catAx>
      <c:valAx>
        <c:axId val="66635264"/>
        <c:scaling>
          <c:orientation val="minMax"/>
        </c:scaling>
        <c:delete val="1"/>
        <c:axPos val="t"/>
        <c:numFmt formatCode="0.0" sourceLinked="1"/>
        <c:tickLblPos val="none"/>
        <c:crossAx val="66633728"/>
        <c:crosses val="autoZero"/>
        <c:crossBetween val="between"/>
      </c:valAx>
    </c:plotArea>
    <c:plotVisOnly val="1"/>
  </c:chart>
  <c:printSettings>
    <c:headerFooter/>
    <c:pageMargins b="0.78740157499999996" l="0.511811024" r="0.511811024" t="0.78740157499999996" header="0.31496062000000097" footer="0.31496062000000097"/>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4</xdr:col>
      <xdr:colOff>91440</xdr:colOff>
      <xdr:row>0</xdr:row>
      <xdr:rowOff>121920</xdr:rowOff>
    </xdr:from>
    <xdr:to>
      <xdr:col>4</xdr:col>
      <xdr:colOff>335280</xdr:colOff>
      <xdr:row>1</xdr:row>
      <xdr:rowOff>281940</xdr:rowOff>
    </xdr:to>
    <xdr:sp macro="" textlink="">
      <xdr:nvSpPr>
        <xdr:cNvPr id="4" name="Seta para a direita listrada 3"/>
        <xdr:cNvSpPr/>
      </xdr:nvSpPr>
      <xdr:spPr>
        <a:xfrm rot="5400000">
          <a:off x="7258050" y="148590"/>
          <a:ext cx="297180" cy="243840"/>
        </a:xfrm>
        <a:prstGeom prst="strip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179070</xdr:colOff>
      <xdr:row>2</xdr:row>
      <xdr:rowOff>41910</xdr:rowOff>
    </xdr:from>
    <xdr:to>
      <xdr:col>18</xdr:col>
      <xdr:colOff>712470</xdr:colOff>
      <xdr:row>24</xdr:row>
      <xdr:rowOff>45720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135255</xdr:colOff>
      <xdr:row>31</xdr:row>
      <xdr:rowOff>154305</xdr:rowOff>
    </xdr:from>
    <xdr:to>
      <xdr:col>5</xdr:col>
      <xdr:colOff>424815</xdr:colOff>
      <xdr:row>47</xdr:row>
      <xdr:rowOff>83820</xdr:rowOff>
    </xdr:to>
    <xdr:graphicFrame macro="">
      <xdr:nvGraphicFramePr>
        <xdr:cNvPr id="10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177165</xdr:colOff>
      <xdr:row>32</xdr:row>
      <xdr:rowOff>19050</xdr:rowOff>
    </xdr:from>
    <xdr:to>
      <xdr:col>15</xdr:col>
      <xdr:colOff>581025</xdr:colOff>
      <xdr:row>47</xdr:row>
      <xdr:rowOff>112395</xdr:rowOff>
    </xdr:to>
    <xdr:graphicFrame macro="">
      <xdr:nvGraphicFramePr>
        <xdr:cNvPr id="10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518160</xdr:colOff>
      <xdr:row>6</xdr:row>
      <xdr:rowOff>28575</xdr:rowOff>
    </xdr:from>
    <xdr:to>
      <xdr:col>18</xdr:col>
      <xdr:colOff>7620</xdr:colOff>
      <xdr:row>22</xdr:row>
      <xdr:rowOff>91440</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274320</xdr:colOff>
      <xdr:row>1</xdr:row>
      <xdr:rowOff>45720</xdr:rowOff>
    </xdr:from>
    <xdr:to>
      <xdr:col>15</xdr:col>
      <xdr:colOff>0</xdr:colOff>
      <xdr:row>14</xdr:row>
      <xdr:rowOff>45720</xdr:rowOff>
    </xdr:to>
    <xdr:graphicFrame macro="">
      <xdr:nvGraphicFramePr>
        <xdr:cNvPr id="30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146685</xdr:colOff>
      <xdr:row>16</xdr:row>
      <xdr:rowOff>85725</xdr:rowOff>
    </xdr:from>
    <xdr:to>
      <xdr:col>14</xdr:col>
      <xdr:colOff>382905</xdr:colOff>
      <xdr:row>29</xdr:row>
      <xdr:rowOff>55245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266699</xdr:colOff>
      <xdr:row>2</xdr:row>
      <xdr:rowOff>358140</xdr:rowOff>
    </xdr:from>
    <xdr:to>
      <xdr:col>16</xdr:col>
      <xdr:colOff>238125</xdr:colOff>
      <xdr:row>21</xdr:row>
      <xdr:rowOff>137160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9</xdr:col>
      <xdr:colOff>45720</xdr:colOff>
      <xdr:row>2</xdr:row>
      <xdr:rowOff>83820</xdr:rowOff>
    </xdr:from>
    <xdr:to>
      <xdr:col>17</xdr:col>
      <xdr:colOff>152400</xdr:colOff>
      <xdr:row>15</xdr:row>
      <xdr:rowOff>137160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118110</xdr:colOff>
      <xdr:row>3</xdr:row>
      <xdr:rowOff>116205</xdr:rowOff>
    </xdr:from>
    <xdr:to>
      <xdr:col>17</xdr:col>
      <xdr:colOff>386715</xdr:colOff>
      <xdr:row>17</xdr:row>
      <xdr:rowOff>47625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251460</xdr:colOff>
      <xdr:row>13</xdr:row>
      <xdr:rowOff>60960</xdr:rowOff>
    </xdr:from>
    <xdr:to>
      <xdr:col>6</xdr:col>
      <xdr:colOff>495300</xdr:colOff>
      <xdr:row>30</xdr:row>
      <xdr:rowOff>19080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579120</xdr:colOff>
      <xdr:row>13</xdr:row>
      <xdr:rowOff>57150</xdr:rowOff>
    </xdr:from>
    <xdr:to>
      <xdr:col>13</xdr:col>
      <xdr:colOff>76200</xdr:colOff>
      <xdr:row>30</xdr:row>
      <xdr:rowOff>22860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137160</xdr:rowOff>
    </xdr:from>
    <xdr:to>
      <xdr:col>6</xdr:col>
      <xdr:colOff>518160</xdr:colOff>
      <xdr:row>47</xdr:row>
      <xdr:rowOff>95280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617220</xdr:colOff>
      <xdr:row>30</xdr:row>
      <xdr:rowOff>129540</xdr:rowOff>
    </xdr:from>
    <xdr:to>
      <xdr:col>13</xdr:col>
      <xdr:colOff>114300</xdr:colOff>
      <xdr:row>47</xdr:row>
      <xdr:rowOff>121920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0"/>
  <sheetViews>
    <sheetView workbookViewId="0">
      <selection activeCell="F30" sqref="F30"/>
    </sheetView>
  </sheetViews>
  <sheetFormatPr defaultRowHeight="12.75"/>
  <cols>
    <col min="1" max="1" width="45.28515625" customWidth="1"/>
    <col min="5" max="5" width="9.140625" bestFit="1" customWidth="1"/>
    <col min="8" max="8" width="10" customWidth="1"/>
    <col min="9" max="9" width="45.7109375" bestFit="1" customWidth="1"/>
  </cols>
  <sheetData>
    <row r="1" spans="1:8">
      <c r="A1" t="s">
        <v>109</v>
      </c>
    </row>
    <row r="2" spans="1:8">
      <c r="A2" t="s">
        <v>0</v>
      </c>
      <c r="B2">
        <v>2008</v>
      </c>
      <c r="C2">
        <v>2009</v>
      </c>
      <c r="D2">
        <v>2010</v>
      </c>
      <c r="E2">
        <v>2011</v>
      </c>
      <c r="F2">
        <v>2012</v>
      </c>
      <c r="G2">
        <v>2013</v>
      </c>
      <c r="H2" s="194">
        <v>2014</v>
      </c>
    </row>
    <row r="3" spans="1:8">
      <c r="A3" t="s">
        <v>1</v>
      </c>
      <c r="B3">
        <v>23745</v>
      </c>
      <c r="C3">
        <v>20842</v>
      </c>
      <c r="D3">
        <v>20651</v>
      </c>
      <c r="E3">
        <v>19510</v>
      </c>
      <c r="F3">
        <v>20175</v>
      </c>
      <c r="G3">
        <v>19638</v>
      </c>
      <c r="H3" s="194">
        <v>21924</v>
      </c>
    </row>
    <row r="4" spans="1:8">
      <c r="A4" t="s">
        <v>2</v>
      </c>
      <c r="B4">
        <v>23272</v>
      </c>
      <c r="C4">
        <v>23180</v>
      </c>
      <c r="D4">
        <v>25215</v>
      </c>
      <c r="E4">
        <v>26286</v>
      </c>
      <c r="F4">
        <v>27879</v>
      </c>
      <c r="G4">
        <v>30719</v>
      </c>
      <c r="H4" s="194">
        <v>34636</v>
      </c>
    </row>
    <row r="5" spans="1:8">
      <c r="A5" t="s">
        <v>3</v>
      </c>
      <c r="B5">
        <v>3123</v>
      </c>
      <c r="C5">
        <v>3436</v>
      </c>
      <c r="D5">
        <v>3270</v>
      </c>
      <c r="E5">
        <v>2646</v>
      </c>
      <c r="F5">
        <v>2875</v>
      </c>
      <c r="G5">
        <v>3175</v>
      </c>
      <c r="H5" s="194">
        <v>3398</v>
      </c>
    </row>
    <row r="6" spans="1:8">
      <c r="A6" t="s">
        <v>4</v>
      </c>
      <c r="B6">
        <v>8210</v>
      </c>
      <c r="C6">
        <v>7550</v>
      </c>
      <c r="D6">
        <v>7555</v>
      </c>
      <c r="E6">
        <v>7348</v>
      </c>
      <c r="F6">
        <v>7194</v>
      </c>
      <c r="G6">
        <v>6889</v>
      </c>
      <c r="H6" s="194">
        <v>7250</v>
      </c>
    </row>
    <row r="7" spans="1:8">
      <c r="A7" t="s">
        <v>5</v>
      </c>
      <c r="B7">
        <v>14252</v>
      </c>
      <c r="C7">
        <v>11559</v>
      </c>
      <c r="D7">
        <v>12014</v>
      </c>
      <c r="E7">
        <v>12875</v>
      </c>
      <c r="F7">
        <v>13384</v>
      </c>
      <c r="G7">
        <v>13061</v>
      </c>
      <c r="H7" s="194">
        <v>12734</v>
      </c>
    </row>
    <row r="8" spans="1:8">
      <c r="A8" t="s">
        <v>6</v>
      </c>
      <c r="B8">
        <v>8929</v>
      </c>
      <c r="C8">
        <v>8518</v>
      </c>
      <c r="D8">
        <v>8231</v>
      </c>
      <c r="E8">
        <v>8046</v>
      </c>
      <c r="F8">
        <v>8309</v>
      </c>
      <c r="G8">
        <v>8706</v>
      </c>
      <c r="H8" s="194">
        <v>9099</v>
      </c>
    </row>
    <row r="9" spans="1:8">
      <c r="A9" t="s">
        <v>7</v>
      </c>
      <c r="B9">
        <v>1132</v>
      </c>
      <c r="C9">
        <v>1269</v>
      </c>
      <c r="D9">
        <v>1328</v>
      </c>
      <c r="E9">
        <v>1503</v>
      </c>
      <c r="F9">
        <v>1511</v>
      </c>
      <c r="G9">
        <v>2329</v>
      </c>
      <c r="H9" s="194">
        <v>2299</v>
      </c>
    </row>
    <row r="10" spans="1:8">
      <c r="A10" t="s">
        <v>8</v>
      </c>
      <c r="B10">
        <v>680</v>
      </c>
      <c r="C10">
        <v>794</v>
      </c>
      <c r="D10">
        <v>857</v>
      </c>
      <c r="E10">
        <v>683</v>
      </c>
      <c r="F10">
        <v>719</v>
      </c>
      <c r="G10">
        <v>850</v>
      </c>
      <c r="H10" s="194">
        <v>1063</v>
      </c>
    </row>
    <row r="11" spans="1:8">
      <c r="A11" t="s">
        <v>9</v>
      </c>
      <c r="B11">
        <v>50550</v>
      </c>
      <c r="C11">
        <v>48300</v>
      </c>
      <c r="D11">
        <v>47027</v>
      </c>
      <c r="E11">
        <v>46973</v>
      </c>
      <c r="F11">
        <v>48314</v>
      </c>
      <c r="G11">
        <v>49276</v>
      </c>
      <c r="H11" s="194">
        <v>49831</v>
      </c>
    </row>
    <row r="12" spans="1:8">
      <c r="A12" t="s">
        <v>10</v>
      </c>
      <c r="B12">
        <v>55691</v>
      </c>
      <c r="C12">
        <v>59054</v>
      </c>
      <c r="D12">
        <v>53508</v>
      </c>
      <c r="E12">
        <v>54559</v>
      </c>
      <c r="F12">
        <v>55498</v>
      </c>
      <c r="G12">
        <v>53850</v>
      </c>
      <c r="H12" s="194">
        <v>52120</v>
      </c>
    </row>
    <row r="13" spans="1:8">
      <c r="A13" t="s">
        <v>11</v>
      </c>
      <c r="B13">
        <v>39055</v>
      </c>
      <c r="C13">
        <v>38328</v>
      </c>
      <c r="D13">
        <v>38108</v>
      </c>
      <c r="E13">
        <v>38149</v>
      </c>
      <c r="F13">
        <v>41815</v>
      </c>
      <c r="G13">
        <v>42076</v>
      </c>
      <c r="H13" s="194">
        <v>46219</v>
      </c>
    </row>
    <row r="14" spans="1:8">
      <c r="A14" t="s">
        <v>12</v>
      </c>
      <c r="B14">
        <v>3817</v>
      </c>
      <c r="C14">
        <v>4319</v>
      </c>
      <c r="D14">
        <v>5193</v>
      </c>
      <c r="E14">
        <v>5435</v>
      </c>
      <c r="F14">
        <v>5708</v>
      </c>
      <c r="G14">
        <v>6411</v>
      </c>
      <c r="H14" s="194">
        <v>7410</v>
      </c>
    </row>
    <row r="15" spans="1:8">
      <c r="A15" t="s">
        <v>13</v>
      </c>
      <c r="B15">
        <v>13027</v>
      </c>
      <c r="C15">
        <v>11709</v>
      </c>
      <c r="D15">
        <v>11887</v>
      </c>
      <c r="E15">
        <v>11322</v>
      </c>
      <c r="F15">
        <v>12825</v>
      </c>
      <c r="G15">
        <v>13303</v>
      </c>
      <c r="H15" s="194">
        <v>14190</v>
      </c>
    </row>
    <row r="16" spans="1:8">
      <c r="A16" t="s">
        <v>14</v>
      </c>
      <c r="B16">
        <v>24028</v>
      </c>
      <c r="C16">
        <v>24086</v>
      </c>
      <c r="D16">
        <v>24226</v>
      </c>
      <c r="E16">
        <v>24910</v>
      </c>
      <c r="F16">
        <v>26272</v>
      </c>
      <c r="G16">
        <v>27333</v>
      </c>
      <c r="H16" s="194">
        <v>31212</v>
      </c>
    </row>
    <row r="17" spans="1:8">
      <c r="A17" t="s">
        <v>15</v>
      </c>
      <c r="B17">
        <v>28782</v>
      </c>
      <c r="C17">
        <v>23966</v>
      </c>
      <c r="D17">
        <v>25004</v>
      </c>
      <c r="E17">
        <v>24958</v>
      </c>
      <c r="F17">
        <v>26283</v>
      </c>
      <c r="G17">
        <v>27583</v>
      </c>
      <c r="H17" s="194">
        <v>29098</v>
      </c>
    </row>
    <row r="18" spans="1:8">
      <c r="A18" t="s">
        <v>16</v>
      </c>
      <c r="B18">
        <v>5807</v>
      </c>
      <c r="C18">
        <v>5638</v>
      </c>
      <c r="D18">
        <v>5822</v>
      </c>
      <c r="E18">
        <v>6044</v>
      </c>
      <c r="F18">
        <v>5933</v>
      </c>
      <c r="G18">
        <v>6491</v>
      </c>
      <c r="H18" s="194">
        <v>7083</v>
      </c>
    </row>
    <row r="19" spans="1:8">
      <c r="A19" t="s">
        <v>17</v>
      </c>
      <c r="B19">
        <v>2738</v>
      </c>
      <c r="C19">
        <v>3271</v>
      </c>
      <c r="D19">
        <v>3181</v>
      </c>
      <c r="E19">
        <v>3646</v>
      </c>
      <c r="F19">
        <v>3132</v>
      </c>
      <c r="G19">
        <v>3498</v>
      </c>
      <c r="H19" s="194">
        <v>3597</v>
      </c>
    </row>
    <row r="20" spans="1:8">
      <c r="A20" t="s">
        <v>18</v>
      </c>
      <c r="B20">
        <v>3460</v>
      </c>
      <c r="C20">
        <v>3185</v>
      </c>
      <c r="D20">
        <v>3881</v>
      </c>
      <c r="E20">
        <v>4396</v>
      </c>
      <c r="F20">
        <v>4679</v>
      </c>
      <c r="G20">
        <v>5192</v>
      </c>
      <c r="H20" s="194">
        <v>5798</v>
      </c>
    </row>
    <row r="21" spans="1:8">
      <c r="A21" t="s">
        <v>19</v>
      </c>
      <c r="B21">
        <v>31159</v>
      </c>
      <c r="C21">
        <v>35982</v>
      </c>
      <c r="D21">
        <v>35608</v>
      </c>
      <c r="E21">
        <v>36510</v>
      </c>
      <c r="F21">
        <v>38937</v>
      </c>
      <c r="G21">
        <v>40837</v>
      </c>
      <c r="H21" s="194">
        <v>44965</v>
      </c>
    </row>
    <row r="22" spans="1:8">
      <c r="A22" t="s">
        <v>20</v>
      </c>
      <c r="B22">
        <v>132</v>
      </c>
      <c r="C22">
        <v>104</v>
      </c>
      <c r="D22">
        <v>136</v>
      </c>
      <c r="E22">
        <v>128</v>
      </c>
      <c r="F22">
        <v>193</v>
      </c>
      <c r="G22">
        <v>194</v>
      </c>
      <c r="H22" s="194">
        <v>239</v>
      </c>
    </row>
    <row r="23" spans="1:8">
      <c r="A23" t="s">
        <v>302</v>
      </c>
      <c r="B23">
        <v>0</v>
      </c>
      <c r="C23">
        <v>0</v>
      </c>
      <c r="D23">
        <v>0</v>
      </c>
      <c r="E23">
        <v>0</v>
      </c>
      <c r="F23">
        <v>6169</v>
      </c>
      <c r="G23">
        <v>6414</v>
      </c>
      <c r="H23" s="194">
        <v>7019</v>
      </c>
    </row>
    <row r="24" spans="1:8">
      <c r="A24" t="s">
        <v>21</v>
      </c>
      <c r="B24">
        <v>341589</v>
      </c>
      <c r="C24">
        <v>335090</v>
      </c>
      <c r="D24">
        <v>332702</v>
      </c>
      <c r="E24">
        <v>335927</v>
      </c>
      <c r="F24">
        <v>357804</v>
      </c>
      <c r="G24">
        <v>367825</v>
      </c>
      <c r="H24" s="194">
        <v>391184</v>
      </c>
    </row>
    <row r="27" spans="1:8">
      <c r="A27" t="s">
        <v>112</v>
      </c>
      <c r="B27">
        <v>2008</v>
      </c>
      <c r="C27">
        <v>2009</v>
      </c>
      <c r="D27">
        <v>2010</v>
      </c>
      <c r="E27">
        <v>2011</v>
      </c>
      <c r="F27">
        <v>2012</v>
      </c>
    </row>
    <row r="28" spans="1:8">
      <c r="A28" t="s">
        <v>113</v>
      </c>
      <c r="B28">
        <v>3007979</v>
      </c>
      <c r="C28">
        <v>3039623</v>
      </c>
      <c r="D28">
        <v>3100360</v>
      </c>
      <c r="E28">
        <v>3134328</v>
      </c>
      <c r="F28">
        <v>3167105</v>
      </c>
    </row>
    <row r="29" spans="1:8">
      <c r="A29" t="s">
        <v>114</v>
      </c>
      <c r="B29">
        <v>3044608</v>
      </c>
      <c r="C29">
        <v>3079104</v>
      </c>
      <c r="D29">
        <v>3148076</v>
      </c>
      <c r="E29">
        <v>3182726</v>
      </c>
      <c r="F29">
        <v>3216181</v>
      </c>
    </row>
    <row r="30" spans="1:8">
      <c r="A30" t="s">
        <v>21</v>
      </c>
      <c r="B30">
        <v>6052587</v>
      </c>
      <c r="C30">
        <v>6118727</v>
      </c>
      <c r="D30">
        <v>6248436</v>
      </c>
      <c r="E30">
        <v>6317054</v>
      </c>
      <c r="F30">
        <v>6383286</v>
      </c>
    </row>
  </sheetData>
  <sheetProtection password="C6A9" sheet="1" objects="1" scenarios="1"/>
  <phoneticPr fontId="3" type="noConversion"/>
  <pageMargins left="0.78740157499999996" right="0.78740157499999996" top="0.984251969" bottom="0.984251969"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R90"/>
  <sheetViews>
    <sheetView topLeftCell="A49" workbookViewId="0">
      <selection activeCell="R72" sqref="R72:R90"/>
    </sheetView>
  </sheetViews>
  <sheetFormatPr defaultRowHeight="12.75"/>
  <cols>
    <col min="1" max="1" width="13.7109375" customWidth="1"/>
    <col min="6" max="6" width="15.42578125" customWidth="1"/>
    <col min="10" max="10" width="12.5703125" customWidth="1"/>
    <col min="11" max="11" width="14.42578125" customWidth="1"/>
    <col min="14" max="14" width="11" bestFit="1" customWidth="1"/>
  </cols>
  <sheetData>
    <row r="1" spans="1:14">
      <c r="A1" s="133" t="s">
        <v>208</v>
      </c>
      <c r="F1" s="133" t="s">
        <v>209</v>
      </c>
      <c r="K1" s="133" t="s">
        <v>22</v>
      </c>
    </row>
    <row r="3" spans="1:14" hidden="1">
      <c r="A3" t="s">
        <v>168</v>
      </c>
      <c r="B3" t="s">
        <v>113</v>
      </c>
      <c r="C3" t="s">
        <v>114</v>
      </c>
      <c r="D3" t="s">
        <v>21</v>
      </c>
      <c r="F3" t="s">
        <v>149</v>
      </c>
      <c r="G3" t="s">
        <v>113</v>
      </c>
      <c r="H3" t="s">
        <v>114</v>
      </c>
      <c r="I3" t="s">
        <v>21</v>
      </c>
      <c r="K3" t="s">
        <v>149</v>
      </c>
      <c r="L3" t="s">
        <v>113</v>
      </c>
      <c r="M3" t="s">
        <v>114</v>
      </c>
      <c r="N3" t="s">
        <v>21</v>
      </c>
    </row>
    <row r="4" spans="1:14" hidden="1">
      <c r="A4" t="s">
        <v>150</v>
      </c>
      <c r="B4">
        <v>1779</v>
      </c>
      <c r="C4">
        <v>1420</v>
      </c>
      <c r="D4">
        <v>3199</v>
      </c>
      <c r="F4" t="s">
        <v>150</v>
      </c>
      <c r="G4">
        <v>8559</v>
      </c>
      <c r="H4">
        <v>6775</v>
      </c>
      <c r="I4">
        <v>15334</v>
      </c>
      <c r="K4" t="s">
        <v>150</v>
      </c>
      <c r="L4" s="1">
        <f>(B4/G4)*100</f>
        <v>20.785138450753593</v>
      </c>
      <c r="M4" s="1">
        <f>(C4/H4)*100</f>
        <v>20.959409594095941</v>
      </c>
      <c r="N4" s="1">
        <f>(D4/I4)*100</f>
        <v>20.862136428850921</v>
      </c>
    </row>
    <row r="5" spans="1:14" hidden="1">
      <c r="A5" t="s">
        <v>151</v>
      </c>
      <c r="B5">
        <v>2168</v>
      </c>
      <c r="C5">
        <v>2009</v>
      </c>
      <c r="D5">
        <v>4177</v>
      </c>
      <c r="F5" t="s">
        <v>151</v>
      </c>
      <c r="G5">
        <v>8537</v>
      </c>
      <c r="H5">
        <v>6473</v>
      </c>
      <c r="I5">
        <v>15010</v>
      </c>
      <c r="K5" t="s">
        <v>151</v>
      </c>
      <c r="L5" s="1">
        <f t="shared" ref="L5:L22" si="0">(B5/G5)*100</f>
        <v>25.395337940728592</v>
      </c>
      <c r="M5" s="1">
        <f t="shared" ref="M5:M22" si="1">(C5/H5)*100</f>
        <v>31.036613625830373</v>
      </c>
      <c r="N5" s="1">
        <f t="shared" ref="N5:N22" si="2">(D5/I5)*100</f>
        <v>27.828114590273152</v>
      </c>
    </row>
    <row r="6" spans="1:14" hidden="1">
      <c r="A6" t="s">
        <v>152</v>
      </c>
      <c r="B6">
        <v>1125</v>
      </c>
      <c r="C6">
        <v>1058</v>
      </c>
      <c r="D6">
        <v>2183</v>
      </c>
      <c r="F6" t="s">
        <v>152</v>
      </c>
      <c r="G6">
        <v>7175</v>
      </c>
      <c r="H6">
        <v>4870</v>
      </c>
      <c r="I6">
        <v>12045</v>
      </c>
      <c r="K6" t="s">
        <v>152</v>
      </c>
      <c r="L6" s="1">
        <f t="shared" si="0"/>
        <v>15.6794425087108</v>
      </c>
      <c r="M6" s="1">
        <f t="shared" si="1"/>
        <v>21.724845995893226</v>
      </c>
      <c r="N6" s="1">
        <f t="shared" si="2"/>
        <v>18.123702781237029</v>
      </c>
    </row>
    <row r="7" spans="1:14" hidden="1">
      <c r="A7" t="s">
        <v>153</v>
      </c>
      <c r="B7">
        <v>705</v>
      </c>
      <c r="C7">
        <v>768</v>
      </c>
      <c r="D7">
        <v>1473</v>
      </c>
      <c r="F7" t="s">
        <v>153</v>
      </c>
      <c r="G7">
        <v>6272</v>
      </c>
      <c r="H7">
        <v>4307</v>
      </c>
      <c r="I7">
        <v>10579</v>
      </c>
      <c r="K7" t="s">
        <v>153</v>
      </c>
      <c r="L7" s="1">
        <f t="shared" si="0"/>
        <v>11.240433673469388</v>
      </c>
      <c r="M7" s="1">
        <f t="shared" si="1"/>
        <v>17.831437195263526</v>
      </c>
      <c r="N7" s="1">
        <f t="shared" si="2"/>
        <v>13.92381132432177</v>
      </c>
    </row>
    <row r="8" spans="1:14" hidden="1">
      <c r="A8" t="s">
        <v>154</v>
      </c>
      <c r="B8">
        <v>560</v>
      </c>
      <c r="C8">
        <v>1730</v>
      </c>
      <c r="D8">
        <v>2290</v>
      </c>
      <c r="F8" t="s">
        <v>154</v>
      </c>
      <c r="G8">
        <v>6797</v>
      </c>
      <c r="H8">
        <v>9440</v>
      </c>
      <c r="I8">
        <v>16237</v>
      </c>
      <c r="K8" t="s">
        <v>154</v>
      </c>
      <c r="L8" s="1">
        <f t="shared" si="0"/>
        <v>8.2389289392378995</v>
      </c>
      <c r="M8" s="1">
        <f t="shared" si="1"/>
        <v>18.326271186440678</v>
      </c>
      <c r="N8" s="1">
        <f t="shared" si="2"/>
        <v>14.1035905647595</v>
      </c>
    </row>
    <row r="9" spans="1:14" hidden="1">
      <c r="A9" t="s">
        <v>155</v>
      </c>
      <c r="B9">
        <v>624</v>
      </c>
      <c r="C9">
        <v>1805</v>
      </c>
      <c r="D9">
        <v>2429</v>
      </c>
      <c r="F9" t="s">
        <v>155</v>
      </c>
      <c r="G9">
        <v>8298</v>
      </c>
      <c r="H9">
        <v>12385</v>
      </c>
      <c r="I9">
        <v>20683</v>
      </c>
      <c r="K9" t="s">
        <v>155</v>
      </c>
      <c r="L9" s="1">
        <f t="shared" si="0"/>
        <v>7.5198843094721619</v>
      </c>
      <c r="M9" s="1">
        <f t="shared" si="1"/>
        <v>14.574081550262413</v>
      </c>
      <c r="N9" s="1">
        <f t="shared" si="2"/>
        <v>11.743944302083836</v>
      </c>
    </row>
    <row r="10" spans="1:14" hidden="1">
      <c r="A10" t="s">
        <v>156</v>
      </c>
      <c r="B10">
        <v>676</v>
      </c>
      <c r="C10">
        <v>1489</v>
      </c>
      <c r="D10">
        <v>2165</v>
      </c>
      <c r="F10" t="s">
        <v>156</v>
      </c>
      <c r="G10">
        <v>8138</v>
      </c>
      <c r="H10">
        <v>11968</v>
      </c>
      <c r="I10">
        <v>20106</v>
      </c>
      <c r="K10" t="s">
        <v>156</v>
      </c>
      <c r="L10" s="1">
        <f t="shared" si="0"/>
        <v>8.3067092651757193</v>
      </c>
      <c r="M10" s="1">
        <f t="shared" si="1"/>
        <v>12.441510695187166</v>
      </c>
      <c r="N10" s="1">
        <f t="shared" si="2"/>
        <v>10.76792997115289</v>
      </c>
    </row>
    <row r="11" spans="1:14" hidden="1">
      <c r="A11" t="s">
        <v>157</v>
      </c>
      <c r="B11">
        <v>664</v>
      </c>
      <c r="C11">
        <v>1315</v>
      </c>
      <c r="D11">
        <v>1979</v>
      </c>
      <c r="F11" t="s">
        <v>157</v>
      </c>
      <c r="G11">
        <v>8133</v>
      </c>
      <c r="H11">
        <v>11226</v>
      </c>
      <c r="I11">
        <v>19359</v>
      </c>
      <c r="K11" t="s">
        <v>157</v>
      </c>
      <c r="L11" s="1">
        <f t="shared" si="0"/>
        <v>8.1642690274191558</v>
      </c>
      <c r="M11" s="1">
        <f t="shared" si="1"/>
        <v>11.713878496347764</v>
      </c>
      <c r="N11" s="1">
        <f t="shared" si="2"/>
        <v>10.222635466707992</v>
      </c>
    </row>
    <row r="12" spans="1:14" hidden="1">
      <c r="A12" t="s">
        <v>158</v>
      </c>
      <c r="B12">
        <v>830</v>
      </c>
      <c r="C12">
        <v>1311</v>
      </c>
      <c r="D12">
        <v>2141</v>
      </c>
      <c r="F12" t="s">
        <v>158</v>
      </c>
      <c r="G12">
        <v>8361</v>
      </c>
      <c r="H12">
        <v>10550</v>
      </c>
      <c r="I12">
        <v>18911</v>
      </c>
      <c r="K12" t="s">
        <v>158</v>
      </c>
      <c r="L12" s="1">
        <f t="shared" si="0"/>
        <v>9.9270422198301631</v>
      </c>
      <c r="M12" s="1">
        <f t="shared" si="1"/>
        <v>12.42654028436019</v>
      </c>
      <c r="N12" s="1">
        <f t="shared" si="2"/>
        <v>11.321453122521284</v>
      </c>
    </row>
    <row r="13" spans="1:14" hidden="1">
      <c r="A13" t="s">
        <v>159</v>
      </c>
      <c r="B13">
        <v>1193</v>
      </c>
      <c r="C13">
        <v>1575</v>
      </c>
      <c r="D13">
        <v>2768</v>
      </c>
      <c r="F13" t="s">
        <v>159</v>
      </c>
      <c r="G13">
        <v>9753</v>
      </c>
      <c r="H13">
        <v>10973</v>
      </c>
      <c r="I13">
        <v>20726</v>
      </c>
      <c r="K13" t="s">
        <v>159</v>
      </c>
      <c r="L13" s="1">
        <f t="shared" si="0"/>
        <v>12.232133702450527</v>
      </c>
      <c r="M13" s="1">
        <f t="shared" si="1"/>
        <v>14.353412922628269</v>
      </c>
      <c r="N13" s="1">
        <f t="shared" si="2"/>
        <v>13.355206021422367</v>
      </c>
    </row>
    <row r="14" spans="1:14" hidden="1">
      <c r="A14" t="s">
        <v>160</v>
      </c>
      <c r="B14">
        <v>1853</v>
      </c>
      <c r="C14">
        <v>2101</v>
      </c>
      <c r="D14">
        <v>3954</v>
      </c>
      <c r="F14" t="s">
        <v>160</v>
      </c>
      <c r="G14">
        <v>11488</v>
      </c>
      <c r="H14">
        <v>11894</v>
      </c>
      <c r="I14">
        <v>23382</v>
      </c>
      <c r="K14" t="s">
        <v>160</v>
      </c>
      <c r="L14" s="1">
        <f t="shared" si="0"/>
        <v>16.129874651810585</v>
      </c>
      <c r="M14" s="1">
        <f t="shared" si="1"/>
        <v>17.664368589204642</v>
      </c>
      <c r="N14" s="1">
        <f t="shared" si="2"/>
        <v>16.91044393122915</v>
      </c>
    </row>
    <row r="15" spans="1:14" hidden="1">
      <c r="A15" t="s">
        <v>161</v>
      </c>
      <c r="B15">
        <v>2427</v>
      </c>
      <c r="C15">
        <v>2370</v>
      </c>
      <c r="D15">
        <v>4797</v>
      </c>
      <c r="F15" t="s">
        <v>161</v>
      </c>
      <c r="G15">
        <v>12091</v>
      </c>
      <c r="H15">
        <v>11427</v>
      </c>
      <c r="I15">
        <v>23518</v>
      </c>
      <c r="K15" t="s">
        <v>161</v>
      </c>
      <c r="L15" s="1">
        <f t="shared" si="0"/>
        <v>20.072781407658589</v>
      </c>
      <c r="M15" s="1">
        <f t="shared" si="1"/>
        <v>20.740351798372274</v>
      </c>
      <c r="N15" s="1">
        <f t="shared" si="2"/>
        <v>20.397142614167869</v>
      </c>
    </row>
    <row r="16" spans="1:14" hidden="1">
      <c r="A16" t="s">
        <v>162</v>
      </c>
      <c r="B16">
        <v>3084</v>
      </c>
      <c r="C16">
        <v>2632</v>
      </c>
      <c r="D16">
        <v>5716</v>
      </c>
      <c r="F16" t="s">
        <v>162</v>
      </c>
      <c r="G16">
        <v>12285</v>
      </c>
      <c r="H16">
        <v>10340</v>
      </c>
      <c r="I16">
        <v>22625</v>
      </c>
      <c r="K16" t="s">
        <v>162</v>
      </c>
      <c r="L16" s="1">
        <f t="shared" si="0"/>
        <v>25.103785103785103</v>
      </c>
      <c r="M16" s="1">
        <f t="shared" si="1"/>
        <v>25.454545454545453</v>
      </c>
      <c r="N16" s="1">
        <f t="shared" si="2"/>
        <v>25.264088397790058</v>
      </c>
    </row>
    <row r="17" spans="1:14" hidden="1">
      <c r="A17" t="s">
        <v>163</v>
      </c>
      <c r="B17">
        <v>3522</v>
      </c>
      <c r="C17">
        <v>2985</v>
      </c>
      <c r="D17">
        <v>6507</v>
      </c>
      <c r="F17" t="s">
        <v>163</v>
      </c>
      <c r="G17">
        <v>11942</v>
      </c>
      <c r="H17">
        <v>9893</v>
      </c>
      <c r="I17">
        <v>21835</v>
      </c>
      <c r="K17" t="s">
        <v>163</v>
      </c>
      <c r="L17" s="1">
        <f t="shared" si="0"/>
        <v>29.492547312008039</v>
      </c>
      <c r="M17" s="1">
        <f t="shared" si="1"/>
        <v>30.172849489538056</v>
      </c>
      <c r="N17" s="1">
        <f t="shared" si="2"/>
        <v>29.80077856652164</v>
      </c>
    </row>
    <row r="18" spans="1:14" hidden="1">
      <c r="A18" t="s">
        <v>164</v>
      </c>
      <c r="B18">
        <v>3709</v>
      </c>
      <c r="C18">
        <v>3274</v>
      </c>
      <c r="D18">
        <v>6983</v>
      </c>
      <c r="F18" t="s">
        <v>164</v>
      </c>
      <c r="G18">
        <v>10768</v>
      </c>
      <c r="H18">
        <v>9292</v>
      </c>
      <c r="I18">
        <v>20060</v>
      </c>
      <c r="K18" t="s">
        <v>164</v>
      </c>
      <c r="L18" s="1">
        <f t="shared" si="0"/>
        <v>34.444650817236258</v>
      </c>
      <c r="M18" s="1">
        <f t="shared" si="1"/>
        <v>35.234610417563495</v>
      </c>
      <c r="N18" s="1">
        <f t="shared" si="2"/>
        <v>34.810568295114656</v>
      </c>
    </row>
    <row r="19" spans="1:14" hidden="1">
      <c r="A19" t="s">
        <v>165</v>
      </c>
      <c r="B19">
        <v>3635</v>
      </c>
      <c r="C19">
        <v>3539</v>
      </c>
      <c r="D19">
        <v>7174</v>
      </c>
      <c r="F19" t="s">
        <v>165</v>
      </c>
      <c r="G19">
        <v>9580</v>
      </c>
      <c r="H19">
        <v>8836</v>
      </c>
      <c r="I19">
        <v>18416</v>
      </c>
      <c r="K19" t="s">
        <v>165</v>
      </c>
      <c r="L19" s="1">
        <f t="shared" si="0"/>
        <v>37.94363256784969</v>
      </c>
      <c r="M19" s="1">
        <f t="shared" si="1"/>
        <v>40.052059755545493</v>
      </c>
      <c r="N19" s="1">
        <f t="shared" si="2"/>
        <v>38.955256298870552</v>
      </c>
    </row>
    <row r="20" spans="1:14" hidden="1">
      <c r="A20" t="s">
        <v>166</v>
      </c>
      <c r="B20">
        <v>3102</v>
      </c>
      <c r="C20">
        <v>3541</v>
      </c>
      <c r="D20">
        <v>6643</v>
      </c>
      <c r="F20" t="s">
        <v>166</v>
      </c>
      <c r="G20">
        <v>7701</v>
      </c>
      <c r="H20">
        <v>8131</v>
      </c>
      <c r="I20">
        <v>15832</v>
      </c>
      <c r="K20" t="s">
        <v>166</v>
      </c>
      <c r="L20" s="1">
        <f t="shared" si="0"/>
        <v>40.28048305414881</v>
      </c>
      <c r="M20" s="1">
        <f t="shared" si="1"/>
        <v>43.549378920182022</v>
      </c>
      <c r="N20" s="1">
        <f t="shared" si="2"/>
        <v>41.959322890348659</v>
      </c>
    </row>
    <row r="21" spans="1:14" hidden="1">
      <c r="A21" t="s">
        <v>167</v>
      </c>
      <c r="B21">
        <v>3722</v>
      </c>
      <c r="C21">
        <v>5436</v>
      </c>
      <c r="D21">
        <v>9158</v>
      </c>
      <c r="F21" t="s">
        <v>167</v>
      </c>
      <c r="G21">
        <v>8761</v>
      </c>
      <c r="H21">
        <v>12508</v>
      </c>
      <c r="I21">
        <v>21269</v>
      </c>
      <c r="K21" t="s">
        <v>167</v>
      </c>
      <c r="L21" s="1">
        <f t="shared" si="0"/>
        <v>42.48373473347791</v>
      </c>
      <c r="M21" s="1">
        <f t="shared" si="1"/>
        <v>43.460185481291973</v>
      </c>
      <c r="N21" s="1">
        <f t="shared" si="2"/>
        <v>43.057971695895439</v>
      </c>
    </row>
    <row r="22" spans="1:14" hidden="1">
      <c r="A22" t="s">
        <v>21</v>
      </c>
      <c r="B22">
        <v>35378</v>
      </c>
      <c r="C22">
        <v>40358</v>
      </c>
      <c r="D22">
        <v>75736</v>
      </c>
      <c r="F22" t="s">
        <v>21</v>
      </c>
      <c r="G22">
        <v>164639</v>
      </c>
      <c r="H22">
        <v>171288</v>
      </c>
      <c r="I22">
        <v>335927</v>
      </c>
      <c r="K22" t="s">
        <v>21</v>
      </c>
      <c r="L22" s="1">
        <f t="shared" si="0"/>
        <v>21.488225754529608</v>
      </c>
      <c r="M22" s="1">
        <f t="shared" si="1"/>
        <v>23.56148708607725</v>
      </c>
      <c r="N22" s="1">
        <f t="shared" si="2"/>
        <v>22.545374441470916</v>
      </c>
    </row>
    <row r="23" spans="1:14" hidden="1"/>
    <row r="24" spans="1:14">
      <c r="A24" s="151">
        <v>2012</v>
      </c>
      <c r="F24">
        <v>2012</v>
      </c>
      <c r="K24" s="158">
        <v>20.12</v>
      </c>
    </row>
    <row r="25" spans="1:14">
      <c r="A25" t="s">
        <v>149</v>
      </c>
      <c r="B25" t="s">
        <v>113</v>
      </c>
      <c r="C25" t="s">
        <v>114</v>
      </c>
      <c r="D25" t="s">
        <v>21</v>
      </c>
      <c r="F25" t="s">
        <v>149</v>
      </c>
      <c r="G25" t="s">
        <v>113</v>
      </c>
      <c r="H25" t="s">
        <v>114</v>
      </c>
      <c r="I25" t="s">
        <v>21</v>
      </c>
      <c r="K25" t="s">
        <v>149</v>
      </c>
      <c r="L25" t="s">
        <v>113</v>
      </c>
      <c r="M25" t="s">
        <v>114</v>
      </c>
      <c r="N25" t="s">
        <v>21</v>
      </c>
    </row>
    <row r="26" spans="1:14">
      <c r="A26" t="s">
        <v>150</v>
      </c>
      <c r="B26">
        <v>2056</v>
      </c>
      <c r="C26">
        <v>1658</v>
      </c>
      <c r="D26">
        <v>3714</v>
      </c>
      <c r="F26" t="s">
        <v>150</v>
      </c>
      <c r="G26">
        <v>9052</v>
      </c>
      <c r="H26">
        <v>7058</v>
      </c>
      <c r="I26">
        <v>16110</v>
      </c>
      <c r="K26" t="s">
        <v>150</v>
      </c>
      <c r="L26" s="1">
        <f>B26/G26*100</f>
        <v>22.713212549712772</v>
      </c>
      <c r="M26" s="1">
        <f>C26/H26*100</f>
        <v>23.491073958628505</v>
      </c>
      <c r="N26" s="1">
        <f>D26/I26*100</f>
        <v>23.054003724394786</v>
      </c>
    </row>
    <row r="27" spans="1:14">
      <c r="A27" t="s">
        <v>151</v>
      </c>
      <c r="B27">
        <v>2326</v>
      </c>
      <c r="C27">
        <v>2131</v>
      </c>
      <c r="D27">
        <v>4457</v>
      </c>
      <c r="F27" t="s">
        <v>151</v>
      </c>
      <c r="G27">
        <v>8783</v>
      </c>
      <c r="H27">
        <v>6774</v>
      </c>
      <c r="I27">
        <v>15557</v>
      </c>
      <c r="K27" t="s">
        <v>151</v>
      </c>
      <c r="L27" s="1">
        <f t="shared" ref="L27:L44" si="3">B27/G27*100</f>
        <v>26.482978481156781</v>
      </c>
      <c r="M27" s="1">
        <f t="shared" ref="M27:M44" si="4">C27/H27*100</f>
        <v>31.458517862415114</v>
      </c>
      <c r="N27" s="1">
        <f t="shared" ref="N27:N44" si="5">D27/I27*100</f>
        <v>28.649482548049111</v>
      </c>
    </row>
    <row r="28" spans="1:14">
      <c r="A28" t="s">
        <v>152</v>
      </c>
      <c r="B28">
        <v>1087</v>
      </c>
      <c r="C28">
        <v>1082</v>
      </c>
      <c r="D28">
        <v>2169</v>
      </c>
      <c r="F28" t="s">
        <v>152</v>
      </c>
      <c r="G28">
        <v>7629</v>
      </c>
      <c r="H28">
        <v>5083</v>
      </c>
      <c r="I28">
        <v>12712</v>
      </c>
      <c r="K28" t="s">
        <v>152</v>
      </c>
      <c r="L28" s="1">
        <f t="shared" si="3"/>
        <v>14.248263206186918</v>
      </c>
      <c r="M28" s="1">
        <f t="shared" si="4"/>
        <v>21.286641746999805</v>
      </c>
      <c r="N28" s="1">
        <f t="shared" si="5"/>
        <v>17.062617998741349</v>
      </c>
    </row>
    <row r="29" spans="1:14">
      <c r="A29" t="s">
        <v>153</v>
      </c>
      <c r="B29">
        <v>689</v>
      </c>
      <c r="C29">
        <v>751</v>
      </c>
      <c r="D29">
        <v>1440</v>
      </c>
      <c r="F29" t="s">
        <v>153</v>
      </c>
      <c r="G29">
        <v>6164</v>
      </c>
      <c r="H29">
        <v>4317</v>
      </c>
      <c r="I29">
        <v>10481</v>
      </c>
      <c r="K29" t="s">
        <v>153</v>
      </c>
      <c r="L29" s="1">
        <f t="shared" si="3"/>
        <v>11.17780661907852</v>
      </c>
      <c r="M29" s="1">
        <f t="shared" si="4"/>
        <v>17.396340050961314</v>
      </c>
      <c r="N29" s="1">
        <f t="shared" si="5"/>
        <v>13.739147027955347</v>
      </c>
    </row>
    <row r="30" spans="1:14">
      <c r="A30" t="s">
        <v>154</v>
      </c>
      <c r="B30">
        <v>557</v>
      </c>
      <c r="C30">
        <v>1902</v>
      </c>
      <c r="D30">
        <v>2459</v>
      </c>
      <c r="F30" t="s">
        <v>154</v>
      </c>
      <c r="G30">
        <v>7488</v>
      </c>
      <c r="H30">
        <v>10040</v>
      </c>
      <c r="I30">
        <v>17528</v>
      </c>
      <c r="K30" t="s">
        <v>154</v>
      </c>
      <c r="L30" s="1">
        <f t="shared" si="3"/>
        <v>7.4385683760683756</v>
      </c>
      <c r="M30" s="1">
        <f t="shared" si="4"/>
        <v>18.944223107569723</v>
      </c>
      <c r="N30" s="1">
        <f t="shared" si="5"/>
        <v>14.028982199908718</v>
      </c>
    </row>
    <row r="31" spans="1:14">
      <c r="A31" t="s">
        <v>155</v>
      </c>
      <c r="B31">
        <v>616</v>
      </c>
      <c r="C31">
        <v>1853</v>
      </c>
      <c r="D31">
        <v>2469</v>
      </c>
      <c r="F31" t="s">
        <v>155</v>
      </c>
      <c r="G31">
        <v>8769</v>
      </c>
      <c r="H31">
        <v>12842</v>
      </c>
      <c r="I31">
        <v>21611</v>
      </c>
      <c r="K31" t="s">
        <v>155</v>
      </c>
      <c r="L31" s="1">
        <f t="shared" si="3"/>
        <v>7.0247462652525945</v>
      </c>
      <c r="M31" s="1">
        <f t="shared" si="4"/>
        <v>14.42921663292322</v>
      </c>
      <c r="N31" s="1">
        <f t="shared" si="5"/>
        <v>11.424737402248855</v>
      </c>
    </row>
    <row r="32" spans="1:14">
      <c r="A32" t="s">
        <v>156</v>
      </c>
      <c r="B32">
        <v>655</v>
      </c>
      <c r="C32">
        <v>1498</v>
      </c>
      <c r="D32">
        <v>2153</v>
      </c>
      <c r="F32" t="s">
        <v>156</v>
      </c>
      <c r="G32">
        <v>8808</v>
      </c>
      <c r="H32">
        <v>13365</v>
      </c>
      <c r="I32">
        <v>22173</v>
      </c>
      <c r="K32" t="s">
        <v>156</v>
      </c>
      <c r="L32" s="1">
        <f t="shared" si="3"/>
        <v>7.436421435059037</v>
      </c>
      <c r="M32" s="1">
        <f t="shared" si="4"/>
        <v>11.208380097268986</v>
      </c>
      <c r="N32" s="1">
        <f t="shared" si="5"/>
        <v>9.7100076669823654</v>
      </c>
    </row>
    <row r="33" spans="1:18">
      <c r="A33" t="s">
        <v>157</v>
      </c>
      <c r="B33">
        <v>760</v>
      </c>
      <c r="C33">
        <v>1424</v>
      </c>
      <c r="D33">
        <v>2184</v>
      </c>
      <c r="F33" t="s">
        <v>157</v>
      </c>
      <c r="G33">
        <v>9332</v>
      </c>
      <c r="H33">
        <v>12758</v>
      </c>
      <c r="I33">
        <v>22090</v>
      </c>
      <c r="K33" t="s">
        <v>157</v>
      </c>
      <c r="L33" s="1">
        <f t="shared" si="3"/>
        <v>8.1440205743677669</v>
      </c>
      <c r="M33" s="1">
        <f t="shared" si="4"/>
        <v>11.16162407900925</v>
      </c>
      <c r="N33" s="1">
        <f t="shared" si="5"/>
        <v>9.8868266183793576</v>
      </c>
    </row>
    <row r="34" spans="1:18">
      <c r="A34" t="s">
        <v>158</v>
      </c>
      <c r="B34">
        <v>845</v>
      </c>
      <c r="C34">
        <v>1330</v>
      </c>
      <c r="D34">
        <v>2175</v>
      </c>
      <c r="F34" t="s">
        <v>158</v>
      </c>
      <c r="G34">
        <v>9181</v>
      </c>
      <c r="H34">
        <v>11653</v>
      </c>
      <c r="I34">
        <v>20834</v>
      </c>
      <c r="K34" t="s">
        <v>158</v>
      </c>
      <c r="L34" s="1">
        <f t="shared" si="3"/>
        <v>9.2037904367715928</v>
      </c>
      <c r="M34" s="1">
        <f t="shared" si="4"/>
        <v>11.413369947652965</v>
      </c>
      <c r="N34" s="1">
        <f t="shared" si="5"/>
        <v>10.439665930690218</v>
      </c>
    </row>
    <row r="35" spans="1:18">
      <c r="A35" t="s">
        <v>159</v>
      </c>
      <c r="B35">
        <v>1191</v>
      </c>
      <c r="C35">
        <v>1510</v>
      </c>
      <c r="D35">
        <v>2701</v>
      </c>
      <c r="F35" t="s">
        <v>159</v>
      </c>
      <c r="G35">
        <v>10641</v>
      </c>
      <c r="H35">
        <v>11989</v>
      </c>
      <c r="I35">
        <v>22630</v>
      </c>
      <c r="K35" t="s">
        <v>159</v>
      </c>
      <c r="L35" s="1">
        <f t="shared" si="3"/>
        <v>11.192557090499013</v>
      </c>
      <c r="M35" s="1">
        <f t="shared" si="4"/>
        <v>12.594878638752188</v>
      </c>
      <c r="N35" s="1">
        <f t="shared" si="5"/>
        <v>11.935483870967742</v>
      </c>
    </row>
    <row r="36" spans="1:18">
      <c r="A36" t="s">
        <v>160</v>
      </c>
      <c r="B36">
        <v>1836</v>
      </c>
      <c r="C36">
        <v>2031</v>
      </c>
      <c r="D36">
        <v>3867</v>
      </c>
      <c r="F36" t="s">
        <v>160</v>
      </c>
      <c r="G36">
        <v>12222</v>
      </c>
      <c r="H36">
        <v>13032</v>
      </c>
      <c r="I36">
        <v>25254</v>
      </c>
      <c r="K36" t="s">
        <v>160</v>
      </c>
      <c r="L36" s="1">
        <f t="shared" si="3"/>
        <v>15.022091310751104</v>
      </c>
      <c r="M36" s="1">
        <f t="shared" si="4"/>
        <v>15.584714548802946</v>
      </c>
      <c r="N36" s="1">
        <f t="shared" si="5"/>
        <v>15.312425754335946</v>
      </c>
    </row>
    <row r="37" spans="1:18">
      <c r="A37" t="s">
        <v>161</v>
      </c>
      <c r="B37">
        <v>2408</v>
      </c>
      <c r="C37">
        <v>2398</v>
      </c>
      <c r="D37">
        <v>4806</v>
      </c>
      <c r="F37" t="s">
        <v>161</v>
      </c>
      <c r="G37">
        <v>12825</v>
      </c>
      <c r="H37">
        <v>12437</v>
      </c>
      <c r="I37">
        <v>25262</v>
      </c>
      <c r="K37" t="s">
        <v>161</v>
      </c>
      <c r="L37" s="1">
        <f t="shared" si="3"/>
        <v>18.775828460038987</v>
      </c>
      <c r="M37" s="1">
        <f t="shared" si="4"/>
        <v>19.281177132749054</v>
      </c>
      <c r="N37" s="1">
        <f t="shared" si="5"/>
        <v>19.024621961839919</v>
      </c>
    </row>
    <row r="38" spans="1:18">
      <c r="A38" t="s">
        <v>162</v>
      </c>
      <c r="B38">
        <v>3157</v>
      </c>
      <c r="C38">
        <v>2677</v>
      </c>
      <c r="D38">
        <v>5834</v>
      </c>
      <c r="F38" t="s">
        <v>162</v>
      </c>
      <c r="G38">
        <v>13471</v>
      </c>
      <c r="H38">
        <v>11526</v>
      </c>
      <c r="I38">
        <v>24997</v>
      </c>
      <c r="K38" t="s">
        <v>162</v>
      </c>
      <c r="L38" s="1">
        <f t="shared" si="3"/>
        <v>23.435528171627944</v>
      </c>
      <c r="M38" s="1">
        <f t="shared" si="4"/>
        <v>23.225750477182022</v>
      </c>
      <c r="N38" s="1">
        <f t="shared" si="5"/>
        <v>23.338800656078728</v>
      </c>
    </row>
    <row r="39" spans="1:18">
      <c r="A39" t="s">
        <v>163</v>
      </c>
      <c r="B39">
        <v>3518</v>
      </c>
      <c r="C39">
        <v>3007</v>
      </c>
      <c r="D39">
        <v>6525</v>
      </c>
      <c r="F39" t="s">
        <v>163</v>
      </c>
      <c r="G39">
        <v>12922</v>
      </c>
      <c r="H39">
        <v>10527</v>
      </c>
      <c r="I39">
        <v>23449</v>
      </c>
      <c r="K39" t="s">
        <v>163</v>
      </c>
      <c r="L39" s="1">
        <f t="shared" si="3"/>
        <v>27.22488778826807</v>
      </c>
      <c r="M39" s="1">
        <f t="shared" si="4"/>
        <v>28.564643298185615</v>
      </c>
      <c r="N39" s="1">
        <f t="shared" si="5"/>
        <v>27.826346539298051</v>
      </c>
    </row>
    <row r="40" spans="1:18">
      <c r="A40" t="s">
        <v>164</v>
      </c>
      <c r="B40">
        <v>3506</v>
      </c>
      <c r="C40">
        <v>3034</v>
      </c>
      <c r="D40">
        <v>6540</v>
      </c>
      <c r="F40" t="s">
        <v>164</v>
      </c>
      <c r="G40">
        <v>11317</v>
      </c>
      <c r="H40">
        <v>9594</v>
      </c>
      <c r="I40">
        <v>20911</v>
      </c>
      <c r="K40" t="s">
        <v>164</v>
      </c>
      <c r="L40" s="1">
        <f t="shared" si="3"/>
        <v>30.979941680657419</v>
      </c>
      <c r="M40" s="1">
        <f t="shared" si="4"/>
        <v>31.623931623931622</v>
      </c>
      <c r="N40" s="1">
        <f t="shared" si="5"/>
        <v>31.275405289082304</v>
      </c>
    </row>
    <row r="41" spans="1:18">
      <c r="A41" t="s">
        <v>165</v>
      </c>
      <c r="B41">
        <v>3523</v>
      </c>
      <c r="C41">
        <v>3421</v>
      </c>
      <c r="D41">
        <v>6944</v>
      </c>
      <c r="F41" t="s">
        <v>165</v>
      </c>
      <c r="G41">
        <v>9908</v>
      </c>
      <c r="H41">
        <v>8989</v>
      </c>
      <c r="I41">
        <v>18897</v>
      </c>
      <c r="K41" t="s">
        <v>165</v>
      </c>
      <c r="L41" s="1">
        <f t="shared" si="3"/>
        <v>35.557125555106985</v>
      </c>
      <c r="M41" s="1">
        <f t="shared" si="4"/>
        <v>38.057625987317834</v>
      </c>
      <c r="N41" s="1">
        <f t="shared" si="5"/>
        <v>36.746573530189977</v>
      </c>
    </row>
    <row r="42" spans="1:18">
      <c r="A42" t="s">
        <v>166</v>
      </c>
      <c r="B42">
        <v>3043</v>
      </c>
      <c r="C42">
        <v>3444</v>
      </c>
      <c r="D42">
        <v>6487</v>
      </c>
      <c r="F42" t="s">
        <v>166</v>
      </c>
      <c r="G42">
        <v>7725</v>
      </c>
      <c r="H42">
        <v>8311</v>
      </c>
      <c r="I42">
        <v>16036</v>
      </c>
      <c r="K42" t="s">
        <v>166</v>
      </c>
      <c r="L42" s="1">
        <f t="shared" si="3"/>
        <v>39.391585760517799</v>
      </c>
      <c r="M42" s="1">
        <f t="shared" si="4"/>
        <v>41.439056671880643</v>
      </c>
      <c r="N42" s="1">
        <f t="shared" si="5"/>
        <v>40.452731354452482</v>
      </c>
    </row>
    <row r="43" spans="1:18">
      <c r="A43" t="s">
        <v>167</v>
      </c>
      <c r="B43">
        <v>3867</v>
      </c>
      <c r="C43">
        <v>5339</v>
      </c>
      <c r="D43">
        <v>9206</v>
      </c>
      <c r="F43" t="s">
        <v>167</v>
      </c>
      <c r="G43">
        <v>8954</v>
      </c>
      <c r="H43">
        <v>12318</v>
      </c>
      <c r="I43">
        <v>21272</v>
      </c>
      <c r="K43" t="s">
        <v>167</v>
      </c>
      <c r="L43" s="1">
        <f t="shared" si="3"/>
        <v>43.187402278311367</v>
      </c>
      <c r="M43" s="1">
        <f t="shared" si="4"/>
        <v>43.343075174541326</v>
      </c>
      <c r="N43" s="1">
        <f t="shared" si="5"/>
        <v>43.277547950357274</v>
      </c>
    </row>
    <row r="44" spans="1:18">
      <c r="A44" t="s">
        <v>21</v>
      </c>
      <c r="B44">
        <v>35640</v>
      </c>
      <c r="C44">
        <v>40490</v>
      </c>
      <c r="D44">
        <v>76130</v>
      </c>
      <c r="F44" t="s">
        <v>21</v>
      </c>
      <c r="G44">
        <v>175191</v>
      </c>
      <c r="H44">
        <v>182613</v>
      </c>
      <c r="I44">
        <v>357804</v>
      </c>
      <c r="K44" t="s">
        <v>21</v>
      </c>
      <c r="L44" s="1">
        <f t="shared" si="3"/>
        <v>20.343510796787506</v>
      </c>
      <c r="M44" s="1">
        <f t="shared" si="4"/>
        <v>22.172572598883981</v>
      </c>
      <c r="N44" s="1">
        <f t="shared" si="5"/>
        <v>21.277011995394126</v>
      </c>
    </row>
    <row r="46" spans="1:18">
      <c r="A46" s="179" t="s">
        <v>310</v>
      </c>
      <c r="F46" s="133" t="s">
        <v>311</v>
      </c>
      <c r="K46" s="133" t="s">
        <v>304</v>
      </c>
    </row>
    <row r="47" spans="1:18">
      <c r="A47" t="s">
        <v>149</v>
      </c>
      <c r="B47" t="s">
        <v>113</v>
      </c>
      <c r="C47" t="s">
        <v>114</v>
      </c>
      <c r="D47" t="s">
        <v>21</v>
      </c>
      <c r="F47" t="s">
        <v>149</v>
      </c>
      <c r="G47" t="s">
        <v>113</v>
      </c>
      <c r="H47" t="s">
        <v>114</v>
      </c>
      <c r="I47" t="s">
        <v>21</v>
      </c>
      <c r="K47" t="s">
        <v>149</v>
      </c>
      <c r="L47" t="s">
        <v>113</v>
      </c>
      <c r="M47" t="s">
        <v>114</v>
      </c>
      <c r="N47" t="s">
        <v>21</v>
      </c>
      <c r="Q47" s="133" t="s">
        <v>309</v>
      </c>
    </row>
    <row r="48" spans="1:18">
      <c r="A48" t="s">
        <v>150</v>
      </c>
      <c r="B48">
        <v>1992</v>
      </c>
      <c r="C48">
        <v>1504</v>
      </c>
      <c r="D48">
        <v>3496</v>
      </c>
      <c r="F48" t="s">
        <v>150</v>
      </c>
      <c r="G48">
        <v>8988</v>
      </c>
      <c r="H48">
        <v>6862</v>
      </c>
      <c r="I48">
        <v>15850</v>
      </c>
      <c r="K48" t="s">
        <v>150</v>
      </c>
      <c r="L48" s="1">
        <f t="shared" ref="L48:L66" si="6">B48/G48*100</f>
        <v>22.162883845126835</v>
      </c>
      <c r="M48" s="1">
        <f t="shared" ref="M48:M66" si="7">C48/H48*100</f>
        <v>21.917808219178081</v>
      </c>
      <c r="N48" s="1">
        <f t="shared" ref="N48:N66" si="8">D48/I48*100</f>
        <v>22.056782334384859</v>
      </c>
      <c r="Q48">
        <f t="shared" ref="Q48:Q66" si="9">I48-D48</f>
        <v>12354</v>
      </c>
      <c r="R48" s="1">
        <f>Q48/I48*100</f>
        <v>77.943217665615137</v>
      </c>
    </row>
    <row r="49" spans="1:18">
      <c r="A49" t="s">
        <v>151</v>
      </c>
      <c r="B49">
        <v>2035</v>
      </c>
      <c r="C49">
        <v>1975</v>
      </c>
      <c r="D49">
        <v>4010</v>
      </c>
      <c r="F49" t="s">
        <v>151</v>
      </c>
      <c r="G49">
        <v>8436</v>
      </c>
      <c r="H49">
        <v>6543</v>
      </c>
      <c r="I49">
        <v>14979</v>
      </c>
      <c r="K49" t="s">
        <v>151</v>
      </c>
      <c r="L49" s="1">
        <f t="shared" si="6"/>
        <v>24.12280701754386</v>
      </c>
      <c r="M49" s="1">
        <f t="shared" si="7"/>
        <v>30.18493046003362</v>
      </c>
      <c r="N49" s="1">
        <f t="shared" si="8"/>
        <v>26.770812470792443</v>
      </c>
      <c r="Q49">
        <f t="shared" si="9"/>
        <v>10969</v>
      </c>
      <c r="R49" s="1">
        <f t="shared" ref="R49:R66" si="10">Q49/I49*100</f>
        <v>73.229187529207564</v>
      </c>
    </row>
    <row r="50" spans="1:18">
      <c r="A50" t="s">
        <v>152</v>
      </c>
      <c r="B50">
        <v>978</v>
      </c>
      <c r="C50">
        <v>967</v>
      </c>
      <c r="D50">
        <v>1945</v>
      </c>
      <c r="F50" t="s">
        <v>152</v>
      </c>
      <c r="G50">
        <v>7167</v>
      </c>
      <c r="H50">
        <v>4831</v>
      </c>
      <c r="I50">
        <v>11998</v>
      </c>
      <c r="K50" t="s">
        <v>152</v>
      </c>
      <c r="L50" s="1">
        <f t="shared" si="6"/>
        <v>13.645876935956466</v>
      </c>
      <c r="M50" s="1">
        <f t="shared" si="7"/>
        <v>20.016559718484785</v>
      </c>
      <c r="N50" s="1">
        <f t="shared" si="8"/>
        <v>16.211035172528753</v>
      </c>
      <c r="Q50">
        <f t="shared" si="9"/>
        <v>10053</v>
      </c>
      <c r="R50" s="1">
        <f t="shared" si="10"/>
        <v>83.788964827471247</v>
      </c>
    </row>
    <row r="51" spans="1:18">
      <c r="A51" t="s">
        <v>153</v>
      </c>
      <c r="B51">
        <v>610</v>
      </c>
      <c r="C51">
        <v>786</v>
      </c>
      <c r="D51">
        <v>1396</v>
      </c>
      <c r="F51" t="s">
        <v>153</v>
      </c>
      <c r="G51">
        <v>5818</v>
      </c>
      <c r="H51">
        <v>4147</v>
      </c>
      <c r="I51">
        <v>9965</v>
      </c>
      <c r="K51" t="s">
        <v>153</v>
      </c>
      <c r="L51" s="1">
        <f t="shared" si="6"/>
        <v>10.484702646957718</v>
      </c>
      <c r="M51" s="1">
        <f t="shared" si="7"/>
        <v>18.953460332770678</v>
      </c>
      <c r="N51" s="1">
        <f t="shared" si="8"/>
        <v>14.00903161063723</v>
      </c>
      <c r="Q51">
        <f t="shared" si="9"/>
        <v>8569</v>
      </c>
      <c r="R51" s="1">
        <f t="shared" si="10"/>
        <v>85.990968389362763</v>
      </c>
    </row>
    <row r="52" spans="1:18">
      <c r="A52" t="s">
        <v>154</v>
      </c>
      <c r="B52">
        <v>532</v>
      </c>
      <c r="C52">
        <v>1934</v>
      </c>
      <c r="D52">
        <v>2466</v>
      </c>
      <c r="F52" t="s">
        <v>154</v>
      </c>
      <c r="G52">
        <v>7603</v>
      </c>
      <c r="H52">
        <v>10538</v>
      </c>
      <c r="I52">
        <v>18141</v>
      </c>
      <c r="K52" t="s">
        <v>154</v>
      </c>
      <c r="L52" s="1">
        <f t="shared" si="6"/>
        <v>6.9972379323951079</v>
      </c>
      <c r="M52" s="1">
        <f t="shared" si="7"/>
        <v>18.352628582273674</v>
      </c>
      <c r="N52" s="1">
        <f t="shared" si="8"/>
        <v>13.593517446667768</v>
      </c>
      <c r="Q52">
        <f t="shared" si="9"/>
        <v>15675</v>
      </c>
      <c r="R52" s="1">
        <f t="shared" si="10"/>
        <v>86.406482553332225</v>
      </c>
    </row>
    <row r="53" spans="1:18">
      <c r="A53" t="s">
        <v>155</v>
      </c>
      <c r="B53">
        <v>598</v>
      </c>
      <c r="C53">
        <v>1785</v>
      </c>
      <c r="D53">
        <v>2383</v>
      </c>
      <c r="F53" t="s">
        <v>155</v>
      </c>
      <c r="G53">
        <v>8686</v>
      </c>
      <c r="H53">
        <v>13175</v>
      </c>
      <c r="I53">
        <v>21861</v>
      </c>
      <c r="K53" t="s">
        <v>155</v>
      </c>
      <c r="L53" s="1">
        <f t="shared" si="6"/>
        <v>6.8846419525673497</v>
      </c>
      <c r="M53" s="1">
        <f t="shared" si="7"/>
        <v>13.548387096774196</v>
      </c>
      <c r="N53" s="1">
        <f t="shared" si="8"/>
        <v>10.900690727780065</v>
      </c>
      <c r="Q53">
        <f t="shared" si="9"/>
        <v>19478</v>
      </c>
      <c r="R53" s="1">
        <f t="shared" si="10"/>
        <v>89.099309272219941</v>
      </c>
    </row>
    <row r="54" spans="1:18">
      <c r="A54" t="s">
        <v>156</v>
      </c>
      <c r="B54">
        <v>618</v>
      </c>
      <c r="C54">
        <v>1457</v>
      </c>
      <c r="D54">
        <v>2075</v>
      </c>
      <c r="F54" t="s">
        <v>156</v>
      </c>
      <c r="G54">
        <v>8670</v>
      </c>
      <c r="H54">
        <v>13168</v>
      </c>
      <c r="I54">
        <v>21838</v>
      </c>
      <c r="K54" t="s">
        <v>156</v>
      </c>
      <c r="L54" s="1">
        <f t="shared" si="6"/>
        <v>7.1280276816608996</v>
      </c>
      <c r="M54" s="1">
        <f t="shared" si="7"/>
        <v>11.064702308626973</v>
      </c>
      <c r="N54" s="1">
        <f t="shared" si="8"/>
        <v>9.5017858778276398</v>
      </c>
      <c r="Q54">
        <f t="shared" si="9"/>
        <v>19763</v>
      </c>
      <c r="R54" s="1">
        <f t="shared" si="10"/>
        <v>90.498214122172357</v>
      </c>
    </row>
    <row r="55" spans="1:18">
      <c r="A55" t="s">
        <v>157</v>
      </c>
      <c r="B55">
        <v>711</v>
      </c>
      <c r="C55">
        <v>1529</v>
      </c>
      <c r="D55">
        <v>2240</v>
      </c>
      <c r="F55" t="s">
        <v>157</v>
      </c>
      <c r="G55">
        <v>9530</v>
      </c>
      <c r="H55">
        <v>13652</v>
      </c>
      <c r="I55">
        <v>23182</v>
      </c>
      <c r="K55" t="s">
        <v>157</v>
      </c>
      <c r="L55" s="1">
        <f t="shared" si="6"/>
        <v>7.460650577124869</v>
      </c>
      <c r="M55" s="1">
        <f t="shared" si="7"/>
        <v>11.199824201582185</v>
      </c>
      <c r="N55" s="1">
        <f t="shared" si="8"/>
        <v>9.6626693123975489</v>
      </c>
      <c r="Q55">
        <f t="shared" si="9"/>
        <v>20942</v>
      </c>
      <c r="R55" s="1">
        <f t="shared" si="10"/>
        <v>90.337330687602446</v>
      </c>
    </row>
    <row r="56" spans="1:18">
      <c r="A56" t="s">
        <v>158</v>
      </c>
      <c r="B56">
        <v>793</v>
      </c>
      <c r="C56">
        <v>1326</v>
      </c>
      <c r="D56">
        <v>2119</v>
      </c>
      <c r="F56" t="s">
        <v>158</v>
      </c>
      <c r="G56">
        <v>9112</v>
      </c>
      <c r="H56">
        <v>12151</v>
      </c>
      <c r="I56">
        <v>21263</v>
      </c>
      <c r="K56" t="s">
        <v>158</v>
      </c>
      <c r="L56" s="1">
        <f t="shared" si="6"/>
        <v>8.7028094820017561</v>
      </c>
      <c r="M56" s="1">
        <f t="shared" si="7"/>
        <v>10.912682083779114</v>
      </c>
      <c r="N56" s="1">
        <f t="shared" si="8"/>
        <v>9.9656680618915487</v>
      </c>
      <c r="Q56">
        <f t="shared" si="9"/>
        <v>19144</v>
      </c>
      <c r="R56" s="1">
        <f t="shared" si="10"/>
        <v>90.034331938108451</v>
      </c>
    </row>
    <row r="57" spans="1:18">
      <c r="A57" t="s">
        <v>159</v>
      </c>
      <c r="B57">
        <v>1172</v>
      </c>
      <c r="C57">
        <v>1535</v>
      </c>
      <c r="D57">
        <v>2707</v>
      </c>
      <c r="F57" t="s">
        <v>159</v>
      </c>
      <c r="G57">
        <v>10588</v>
      </c>
      <c r="H57">
        <v>12316</v>
      </c>
      <c r="I57">
        <v>22904</v>
      </c>
      <c r="K57" t="s">
        <v>159</v>
      </c>
      <c r="L57" s="1">
        <f t="shared" si="6"/>
        <v>11.06913486966377</v>
      </c>
      <c r="M57" s="1">
        <f t="shared" si="7"/>
        <v>12.463462163039948</v>
      </c>
      <c r="N57" s="1">
        <f t="shared" si="8"/>
        <v>11.818896262661543</v>
      </c>
      <c r="Q57">
        <f t="shared" si="9"/>
        <v>20197</v>
      </c>
      <c r="R57" s="1">
        <f t="shared" si="10"/>
        <v>88.181103737338447</v>
      </c>
    </row>
    <row r="58" spans="1:18">
      <c r="A58" t="s">
        <v>160</v>
      </c>
      <c r="B58">
        <v>1783</v>
      </c>
      <c r="C58">
        <v>1925</v>
      </c>
      <c r="D58">
        <v>3708</v>
      </c>
      <c r="F58" t="s">
        <v>160</v>
      </c>
      <c r="G58">
        <v>12791</v>
      </c>
      <c r="H58">
        <v>13386</v>
      </c>
      <c r="I58">
        <v>26177</v>
      </c>
      <c r="K58" t="s">
        <v>160</v>
      </c>
      <c r="L58" s="1">
        <f t="shared" si="6"/>
        <v>13.939488702994293</v>
      </c>
      <c r="M58" s="1">
        <f t="shared" si="7"/>
        <v>14.380696249813237</v>
      </c>
      <c r="N58" s="1">
        <f t="shared" si="8"/>
        <v>14.165106773121442</v>
      </c>
      <c r="Q58">
        <f t="shared" si="9"/>
        <v>22469</v>
      </c>
      <c r="R58" s="1">
        <f t="shared" si="10"/>
        <v>85.834893226878563</v>
      </c>
    </row>
    <row r="59" spans="1:18">
      <c r="A59" t="s">
        <v>161</v>
      </c>
      <c r="B59">
        <v>2358</v>
      </c>
      <c r="C59">
        <v>2486</v>
      </c>
      <c r="D59">
        <v>4844</v>
      </c>
      <c r="F59" t="s">
        <v>161</v>
      </c>
      <c r="G59">
        <v>13029</v>
      </c>
      <c r="H59">
        <v>13495</v>
      </c>
      <c r="I59">
        <v>26524</v>
      </c>
      <c r="K59" t="s">
        <v>161</v>
      </c>
      <c r="L59" s="1">
        <f t="shared" si="6"/>
        <v>18.098088878655307</v>
      </c>
      <c r="M59" s="1">
        <f t="shared" si="7"/>
        <v>18.421637643571692</v>
      </c>
      <c r="N59" s="1">
        <f t="shared" si="8"/>
        <v>18.26270547428744</v>
      </c>
      <c r="Q59">
        <f t="shared" si="9"/>
        <v>21680</v>
      </c>
      <c r="R59" s="1">
        <f t="shared" si="10"/>
        <v>81.737294525712571</v>
      </c>
    </row>
    <row r="60" spans="1:18">
      <c r="A60" t="s">
        <v>162</v>
      </c>
      <c r="B60">
        <v>3265</v>
      </c>
      <c r="C60">
        <v>2789</v>
      </c>
      <c r="D60">
        <v>6054</v>
      </c>
      <c r="F60" t="s">
        <v>162</v>
      </c>
      <c r="G60">
        <v>14028</v>
      </c>
      <c r="H60">
        <v>12211</v>
      </c>
      <c r="I60">
        <v>26239</v>
      </c>
      <c r="K60" t="s">
        <v>162</v>
      </c>
      <c r="L60" s="1">
        <f t="shared" si="6"/>
        <v>23.274878813800971</v>
      </c>
      <c r="M60" s="1">
        <f t="shared" si="7"/>
        <v>22.840062238964869</v>
      </c>
      <c r="N60" s="1">
        <f t="shared" si="8"/>
        <v>23.072525629787719</v>
      </c>
      <c r="Q60">
        <f t="shared" si="9"/>
        <v>20185</v>
      </c>
      <c r="R60" s="1">
        <f t="shared" si="10"/>
        <v>76.927474370212281</v>
      </c>
    </row>
    <row r="61" spans="1:18">
      <c r="A61" t="s">
        <v>163</v>
      </c>
      <c r="B61">
        <v>3724</v>
      </c>
      <c r="C61">
        <v>3098</v>
      </c>
      <c r="D61">
        <v>6822</v>
      </c>
      <c r="F61" t="s">
        <v>163</v>
      </c>
      <c r="G61">
        <v>13602</v>
      </c>
      <c r="H61">
        <v>11418</v>
      </c>
      <c r="I61">
        <v>25020</v>
      </c>
      <c r="K61" t="s">
        <v>163</v>
      </c>
      <c r="L61" s="1">
        <f t="shared" si="6"/>
        <v>27.378326716659313</v>
      </c>
      <c r="M61" s="1">
        <f t="shared" si="7"/>
        <v>27.132597652828867</v>
      </c>
      <c r="N61" s="1">
        <f t="shared" si="8"/>
        <v>27.266187050359715</v>
      </c>
      <c r="Q61">
        <f t="shared" si="9"/>
        <v>18198</v>
      </c>
      <c r="R61" s="1">
        <f t="shared" si="10"/>
        <v>72.733812949640281</v>
      </c>
    </row>
    <row r="62" spans="1:18">
      <c r="A62" t="s">
        <v>164</v>
      </c>
      <c r="B62">
        <v>3705</v>
      </c>
      <c r="C62">
        <v>3151</v>
      </c>
      <c r="D62">
        <v>6856</v>
      </c>
      <c r="F62" t="s">
        <v>164</v>
      </c>
      <c r="G62">
        <v>11903</v>
      </c>
      <c r="H62">
        <v>10196</v>
      </c>
      <c r="I62">
        <v>22099</v>
      </c>
      <c r="K62" t="s">
        <v>164</v>
      </c>
      <c r="L62" s="1">
        <f t="shared" si="6"/>
        <v>31.126606737797196</v>
      </c>
      <c r="M62" s="1">
        <f t="shared" si="7"/>
        <v>30.904276186739899</v>
      </c>
      <c r="N62" s="1">
        <f t="shared" si="8"/>
        <v>31.024028236571787</v>
      </c>
      <c r="Q62">
        <f t="shared" si="9"/>
        <v>15243</v>
      </c>
      <c r="R62" s="1">
        <f t="shared" si="10"/>
        <v>68.975971763428205</v>
      </c>
    </row>
    <row r="63" spans="1:18">
      <c r="A63" t="s">
        <v>165</v>
      </c>
      <c r="B63">
        <v>3552</v>
      </c>
      <c r="C63">
        <v>3582</v>
      </c>
      <c r="D63">
        <v>7134</v>
      </c>
      <c r="F63" t="s">
        <v>165</v>
      </c>
      <c r="G63">
        <v>10414</v>
      </c>
      <c r="H63">
        <v>9769</v>
      </c>
      <c r="I63">
        <v>20183</v>
      </c>
      <c r="K63" t="s">
        <v>165</v>
      </c>
      <c r="L63" s="1">
        <f t="shared" si="6"/>
        <v>34.107931630497404</v>
      </c>
      <c r="M63" s="1">
        <f t="shared" si="7"/>
        <v>36.66700788207595</v>
      </c>
      <c r="N63" s="1">
        <f t="shared" si="8"/>
        <v>35.346578803943913</v>
      </c>
      <c r="Q63">
        <f t="shared" si="9"/>
        <v>13049</v>
      </c>
      <c r="R63" s="1">
        <f t="shared" si="10"/>
        <v>64.653421196056087</v>
      </c>
    </row>
    <row r="64" spans="1:18">
      <c r="A64" t="s">
        <v>166</v>
      </c>
      <c r="B64">
        <v>3032</v>
      </c>
      <c r="C64">
        <v>3535</v>
      </c>
      <c r="D64">
        <v>6567</v>
      </c>
      <c r="F64" t="s">
        <v>166</v>
      </c>
      <c r="G64">
        <v>8132</v>
      </c>
      <c r="H64">
        <v>8764</v>
      </c>
      <c r="I64">
        <v>16896</v>
      </c>
      <c r="K64" t="s">
        <v>166</v>
      </c>
      <c r="L64" s="1">
        <f t="shared" si="6"/>
        <v>37.284800787014269</v>
      </c>
      <c r="M64" s="1">
        <f t="shared" si="7"/>
        <v>40.335463258785943</v>
      </c>
      <c r="N64" s="1">
        <f t="shared" si="8"/>
        <v>38.8671875</v>
      </c>
      <c r="Q64">
        <f t="shared" si="9"/>
        <v>10329</v>
      </c>
      <c r="R64" s="1">
        <f t="shared" si="10"/>
        <v>61.1328125</v>
      </c>
    </row>
    <row r="65" spans="1:18">
      <c r="A65" t="s">
        <v>167</v>
      </c>
      <c r="B65">
        <v>4040</v>
      </c>
      <c r="C65">
        <v>5667</v>
      </c>
      <c r="D65">
        <v>9707</v>
      </c>
      <c r="F65" t="s">
        <v>167</v>
      </c>
      <c r="G65">
        <v>9688</v>
      </c>
      <c r="H65">
        <v>13493</v>
      </c>
      <c r="I65">
        <v>23181</v>
      </c>
      <c r="K65" t="s">
        <v>167</v>
      </c>
      <c r="L65" s="1">
        <f t="shared" si="6"/>
        <v>41.701073492981003</v>
      </c>
      <c r="M65" s="1">
        <f t="shared" si="7"/>
        <v>41.999555324983326</v>
      </c>
      <c r="N65" s="1">
        <f t="shared" si="8"/>
        <v>41.874811267848671</v>
      </c>
      <c r="Q65">
        <f t="shared" si="9"/>
        <v>13474</v>
      </c>
      <c r="R65" s="1">
        <f t="shared" si="10"/>
        <v>58.125188732151337</v>
      </c>
    </row>
    <row r="66" spans="1:18">
      <c r="A66" t="s">
        <v>21</v>
      </c>
      <c r="B66">
        <v>35498</v>
      </c>
      <c r="C66">
        <v>41031</v>
      </c>
      <c r="D66">
        <v>76529</v>
      </c>
      <c r="F66" t="s">
        <v>21</v>
      </c>
      <c r="G66">
        <v>178185</v>
      </c>
      <c r="H66">
        <v>190115</v>
      </c>
      <c r="I66">
        <v>368300</v>
      </c>
      <c r="K66" t="s">
        <v>21</v>
      </c>
      <c r="L66" s="1">
        <f t="shared" si="6"/>
        <v>19.92199118893285</v>
      </c>
      <c r="M66" s="1">
        <f t="shared" si="7"/>
        <v>21.58220024721879</v>
      </c>
      <c r="N66" s="1">
        <f t="shared" si="8"/>
        <v>20.778984523486287</v>
      </c>
      <c r="Q66">
        <f t="shared" si="9"/>
        <v>291771</v>
      </c>
      <c r="R66" s="1">
        <f t="shared" si="10"/>
        <v>79.221015476513713</v>
      </c>
    </row>
    <row r="68" spans="1:18">
      <c r="A68" t="s">
        <v>313</v>
      </c>
    </row>
    <row r="70" spans="1:18">
      <c r="A70" s="179" t="s">
        <v>318</v>
      </c>
      <c r="F70" s="133" t="s">
        <v>319</v>
      </c>
      <c r="K70" s="133" t="s">
        <v>320</v>
      </c>
    </row>
    <row r="71" spans="1:18">
      <c r="A71" t="s">
        <v>317</v>
      </c>
      <c r="B71" t="s">
        <v>113</v>
      </c>
      <c r="C71" t="s">
        <v>114</v>
      </c>
      <c r="D71" t="s">
        <v>21</v>
      </c>
      <c r="F71" t="s">
        <v>317</v>
      </c>
      <c r="G71" t="s">
        <v>113</v>
      </c>
      <c r="H71" t="s">
        <v>114</v>
      </c>
      <c r="I71" t="s">
        <v>21</v>
      </c>
      <c r="K71" t="s">
        <v>149</v>
      </c>
      <c r="L71" t="s">
        <v>113</v>
      </c>
      <c r="M71" t="s">
        <v>114</v>
      </c>
      <c r="N71" t="s">
        <v>21</v>
      </c>
      <c r="Q71" s="133" t="s">
        <v>309</v>
      </c>
    </row>
    <row r="72" spans="1:18">
      <c r="A72" t="s">
        <v>150</v>
      </c>
      <c r="B72">
        <v>1985</v>
      </c>
      <c r="C72">
        <v>1566</v>
      </c>
      <c r="D72">
        <v>3551</v>
      </c>
      <c r="F72" t="s">
        <v>150</v>
      </c>
      <c r="G72">
        <v>9161</v>
      </c>
      <c r="H72">
        <v>7374</v>
      </c>
      <c r="I72">
        <v>16535</v>
      </c>
      <c r="K72" t="s">
        <v>150</v>
      </c>
      <c r="L72" s="1">
        <f>B72/G72*100</f>
        <v>21.667940181202923</v>
      </c>
      <c r="M72" s="1">
        <f t="shared" ref="M72:M90" si="11">C72/H72*100</f>
        <v>21.236777868185516</v>
      </c>
      <c r="N72" s="1">
        <f t="shared" ref="N72:N90" si="12">D72/I72*100</f>
        <v>21.475657695796794</v>
      </c>
      <c r="Q72">
        <f t="shared" ref="Q72:Q90" si="13">I72-D72</f>
        <v>12984</v>
      </c>
      <c r="R72" s="1">
        <f>Q72/I72*100</f>
        <v>78.524342304203216</v>
      </c>
    </row>
    <row r="73" spans="1:18">
      <c r="A73" t="s">
        <v>151</v>
      </c>
      <c r="B73">
        <v>2288</v>
      </c>
      <c r="C73">
        <v>2104</v>
      </c>
      <c r="D73">
        <v>4392</v>
      </c>
      <c r="F73" t="s">
        <v>151</v>
      </c>
      <c r="G73">
        <v>8897</v>
      </c>
      <c r="H73">
        <v>6749</v>
      </c>
      <c r="I73">
        <v>15646</v>
      </c>
      <c r="K73" t="s">
        <v>151</v>
      </c>
      <c r="L73" s="1">
        <f t="shared" ref="L73:L90" si="14">B73/G73*100</f>
        <v>25.716533663032482</v>
      </c>
      <c r="M73" s="1">
        <f t="shared" si="11"/>
        <v>31.174988887242556</v>
      </c>
      <c r="N73" s="1">
        <f t="shared" si="12"/>
        <v>28.071072478588775</v>
      </c>
      <c r="Q73">
        <f t="shared" si="13"/>
        <v>11254</v>
      </c>
      <c r="R73" s="1">
        <f t="shared" ref="R73:R90" si="15">Q73/I73*100</f>
        <v>71.928927521411225</v>
      </c>
    </row>
    <row r="74" spans="1:18">
      <c r="A74" t="s">
        <v>152</v>
      </c>
      <c r="B74">
        <v>1006</v>
      </c>
      <c r="C74">
        <v>979</v>
      </c>
      <c r="D74">
        <v>1985</v>
      </c>
      <c r="F74" t="s">
        <v>152</v>
      </c>
      <c r="G74">
        <v>7402</v>
      </c>
      <c r="H74">
        <v>4936</v>
      </c>
      <c r="I74">
        <v>12338</v>
      </c>
      <c r="K74" t="s">
        <v>152</v>
      </c>
      <c r="L74" s="1">
        <f t="shared" si="14"/>
        <v>13.590921372601999</v>
      </c>
      <c r="M74" s="1">
        <f t="shared" si="11"/>
        <v>19.833873581847648</v>
      </c>
      <c r="N74" s="1">
        <f t="shared" si="12"/>
        <v>16.08850705138596</v>
      </c>
      <c r="Q74">
        <f t="shared" si="13"/>
        <v>10353</v>
      </c>
      <c r="R74" s="1">
        <f t="shared" si="15"/>
        <v>83.91149294861404</v>
      </c>
    </row>
    <row r="75" spans="1:18">
      <c r="A75" t="s">
        <v>153</v>
      </c>
      <c r="B75">
        <v>648</v>
      </c>
      <c r="C75">
        <v>789</v>
      </c>
      <c r="D75">
        <v>1437</v>
      </c>
      <c r="F75" t="s">
        <v>153</v>
      </c>
      <c r="G75">
        <v>6527</v>
      </c>
      <c r="H75">
        <v>4407</v>
      </c>
      <c r="I75">
        <v>10934</v>
      </c>
      <c r="K75" t="s">
        <v>153</v>
      </c>
      <c r="L75" s="1">
        <f t="shared" si="14"/>
        <v>9.9279914202543278</v>
      </c>
      <c r="M75" s="1">
        <f t="shared" si="11"/>
        <v>17.903335602450646</v>
      </c>
      <c r="N75" s="1">
        <f t="shared" si="12"/>
        <v>13.142491311505397</v>
      </c>
      <c r="Q75">
        <f t="shared" si="13"/>
        <v>9497</v>
      </c>
      <c r="R75" s="1">
        <f t="shared" si="15"/>
        <v>86.857508688494605</v>
      </c>
    </row>
    <row r="76" spans="1:18">
      <c r="A76" t="s">
        <v>154</v>
      </c>
      <c r="B76">
        <v>589</v>
      </c>
      <c r="C76">
        <v>2114</v>
      </c>
      <c r="D76">
        <v>2703</v>
      </c>
      <c r="F76" t="s">
        <v>154</v>
      </c>
      <c r="G76">
        <v>7780</v>
      </c>
      <c r="H76">
        <v>11070</v>
      </c>
      <c r="I76">
        <v>18850</v>
      </c>
      <c r="K76" t="s">
        <v>154</v>
      </c>
      <c r="L76" s="1">
        <f t="shared" si="14"/>
        <v>7.5706940874035986</v>
      </c>
      <c r="M76" s="1">
        <f t="shared" si="11"/>
        <v>19.096657633243002</v>
      </c>
      <c r="N76" s="1">
        <f t="shared" si="12"/>
        <v>14.339522546419097</v>
      </c>
      <c r="Q76">
        <f t="shared" si="13"/>
        <v>16147</v>
      </c>
      <c r="R76" s="1">
        <f t="shared" si="15"/>
        <v>85.660477453580896</v>
      </c>
    </row>
    <row r="77" spans="1:18">
      <c r="A77" t="s">
        <v>155</v>
      </c>
      <c r="B77">
        <v>676</v>
      </c>
      <c r="C77">
        <v>2020</v>
      </c>
      <c r="D77">
        <v>2696</v>
      </c>
      <c r="F77" t="s">
        <v>155</v>
      </c>
      <c r="G77">
        <v>9228</v>
      </c>
      <c r="H77">
        <v>14082</v>
      </c>
      <c r="I77">
        <v>23310</v>
      </c>
      <c r="K77" t="s">
        <v>155</v>
      </c>
      <c r="L77" s="1">
        <f t="shared" si="14"/>
        <v>7.3255309926311227</v>
      </c>
      <c r="M77" s="1">
        <f t="shared" si="11"/>
        <v>14.344553330492829</v>
      </c>
      <c r="N77" s="1">
        <f t="shared" si="12"/>
        <v>11.565851565851567</v>
      </c>
      <c r="Q77">
        <f t="shared" si="13"/>
        <v>20614</v>
      </c>
      <c r="R77" s="1">
        <f t="shared" si="15"/>
        <v>88.434148434148426</v>
      </c>
    </row>
    <row r="78" spans="1:18">
      <c r="A78" t="s">
        <v>156</v>
      </c>
      <c r="B78">
        <v>687</v>
      </c>
      <c r="C78">
        <v>1621</v>
      </c>
      <c r="D78">
        <v>2308</v>
      </c>
      <c r="F78" t="s">
        <v>156</v>
      </c>
      <c r="G78">
        <v>9382</v>
      </c>
      <c r="H78">
        <v>14101</v>
      </c>
      <c r="I78">
        <v>23483</v>
      </c>
      <c r="K78" t="s">
        <v>156</v>
      </c>
      <c r="L78" s="1">
        <f t="shared" si="14"/>
        <v>7.3225325090599025</v>
      </c>
      <c r="M78" s="1">
        <f t="shared" si="11"/>
        <v>11.49563860719098</v>
      </c>
      <c r="N78" s="1">
        <f t="shared" si="12"/>
        <v>9.8283864923561719</v>
      </c>
      <c r="Q78">
        <f t="shared" si="13"/>
        <v>21175</v>
      </c>
      <c r="R78" s="1">
        <f t="shared" si="15"/>
        <v>90.171613507643826</v>
      </c>
    </row>
    <row r="79" spans="1:18">
      <c r="A79" t="s">
        <v>157</v>
      </c>
      <c r="B79">
        <v>736</v>
      </c>
      <c r="C79">
        <v>1492</v>
      </c>
      <c r="D79">
        <v>2228</v>
      </c>
      <c r="F79" t="s">
        <v>157</v>
      </c>
      <c r="G79">
        <v>10077</v>
      </c>
      <c r="H79">
        <v>14610</v>
      </c>
      <c r="I79">
        <v>24687</v>
      </c>
      <c r="K79" t="s">
        <v>157</v>
      </c>
      <c r="L79" s="1">
        <f t="shared" si="14"/>
        <v>7.3037610399920609</v>
      </c>
      <c r="M79" s="1">
        <f t="shared" si="11"/>
        <v>10.212183436002737</v>
      </c>
      <c r="N79" s="1">
        <f t="shared" si="12"/>
        <v>9.0249929112488356</v>
      </c>
      <c r="Q79">
        <f t="shared" si="13"/>
        <v>22459</v>
      </c>
      <c r="R79" s="1">
        <f t="shared" si="15"/>
        <v>90.97500708875117</v>
      </c>
    </row>
    <row r="80" spans="1:18">
      <c r="A80" t="s">
        <v>158</v>
      </c>
      <c r="B80">
        <v>795</v>
      </c>
      <c r="C80">
        <v>1360</v>
      </c>
      <c r="D80">
        <v>2155</v>
      </c>
      <c r="F80" t="s">
        <v>158</v>
      </c>
      <c r="G80">
        <v>9747</v>
      </c>
      <c r="H80">
        <v>12979</v>
      </c>
      <c r="I80">
        <v>22726</v>
      </c>
      <c r="K80" t="s">
        <v>158</v>
      </c>
      <c r="L80" s="1">
        <f t="shared" si="14"/>
        <v>8.1563558017851641</v>
      </c>
      <c r="M80" s="1">
        <f t="shared" si="11"/>
        <v>10.478465213036444</v>
      </c>
      <c r="N80" s="1">
        <f t="shared" si="12"/>
        <v>9.4825310217372163</v>
      </c>
      <c r="Q80">
        <f t="shared" si="13"/>
        <v>20571</v>
      </c>
      <c r="R80" s="1">
        <f t="shared" si="15"/>
        <v>90.517468978262784</v>
      </c>
    </row>
    <row r="81" spans="1:18">
      <c r="A81" t="s">
        <v>159</v>
      </c>
      <c r="B81">
        <v>1205</v>
      </c>
      <c r="C81">
        <v>1570</v>
      </c>
      <c r="D81">
        <v>2775</v>
      </c>
      <c r="F81" t="s">
        <v>159</v>
      </c>
      <c r="G81">
        <v>11106</v>
      </c>
      <c r="H81">
        <v>12628</v>
      </c>
      <c r="I81">
        <v>23734</v>
      </c>
      <c r="K81" t="s">
        <v>159</v>
      </c>
      <c r="L81" s="1">
        <f t="shared" si="14"/>
        <v>10.849990995858095</v>
      </c>
      <c r="M81" s="1">
        <f t="shared" si="11"/>
        <v>12.432689261957556</v>
      </c>
      <c r="N81" s="1">
        <f t="shared" si="12"/>
        <v>11.692087300918514</v>
      </c>
      <c r="Q81">
        <f t="shared" si="13"/>
        <v>20959</v>
      </c>
      <c r="R81" s="1">
        <f t="shared" si="15"/>
        <v>88.307912699081484</v>
      </c>
    </row>
    <row r="82" spans="1:18">
      <c r="A82" t="s">
        <v>160</v>
      </c>
      <c r="B82">
        <v>1834</v>
      </c>
      <c r="C82">
        <v>2041</v>
      </c>
      <c r="D82">
        <v>3875</v>
      </c>
      <c r="F82" t="s">
        <v>160</v>
      </c>
      <c r="G82">
        <v>13214</v>
      </c>
      <c r="H82">
        <v>13924</v>
      </c>
      <c r="I82">
        <v>27138</v>
      </c>
      <c r="K82" t="s">
        <v>160</v>
      </c>
      <c r="L82" s="1">
        <f t="shared" si="14"/>
        <v>13.879219010140758</v>
      </c>
      <c r="M82" s="1">
        <f t="shared" si="11"/>
        <v>14.658144211433497</v>
      </c>
      <c r="N82" s="1">
        <f t="shared" si="12"/>
        <v>14.278870955855258</v>
      </c>
      <c r="Q82">
        <f t="shared" si="13"/>
        <v>23263</v>
      </c>
      <c r="R82" s="1">
        <f t="shared" si="15"/>
        <v>85.721129044144746</v>
      </c>
    </row>
    <row r="83" spans="1:18">
      <c r="A83" t="s">
        <v>161</v>
      </c>
      <c r="B83">
        <v>2530</v>
      </c>
      <c r="C83">
        <v>2495</v>
      </c>
      <c r="D83">
        <v>5025</v>
      </c>
      <c r="F83" t="s">
        <v>161</v>
      </c>
      <c r="G83">
        <v>14176</v>
      </c>
      <c r="H83">
        <v>14431</v>
      </c>
      <c r="I83">
        <v>28607</v>
      </c>
      <c r="K83" t="s">
        <v>161</v>
      </c>
      <c r="L83" s="1">
        <f t="shared" si="14"/>
        <v>17.84706546275395</v>
      </c>
      <c r="M83" s="1">
        <f t="shared" si="11"/>
        <v>17.289169149747071</v>
      </c>
      <c r="N83" s="1">
        <f t="shared" si="12"/>
        <v>17.565630789666862</v>
      </c>
      <c r="Q83">
        <f t="shared" si="13"/>
        <v>23582</v>
      </c>
      <c r="R83" s="1">
        <f t="shared" si="15"/>
        <v>82.434369210333131</v>
      </c>
    </row>
    <row r="84" spans="1:18">
      <c r="A84" t="s">
        <v>162</v>
      </c>
      <c r="B84">
        <v>3240</v>
      </c>
      <c r="C84">
        <v>2911</v>
      </c>
      <c r="D84">
        <v>6151</v>
      </c>
      <c r="F84" t="s">
        <v>162</v>
      </c>
      <c r="G84">
        <v>14846</v>
      </c>
      <c r="H84">
        <v>13190</v>
      </c>
      <c r="I84">
        <v>28036</v>
      </c>
      <c r="K84" t="s">
        <v>162</v>
      </c>
      <c r="L84" s="1">
        <f t="shared" si="14"/>
        <v>21.824060352957027</v>
      </c>
      <c r="M84" s="1">
        <f t="shared" si="11"/>
        <v>22.069749810462472</v>
      </c>
      <c r="N84" s="1">
        <f t="shared" si="12"/>
        <v>21.939649022685121</v>
      </c>
      <c r="Q84">
        <f t="shared" si="13"/>
        <v>21885</v>
      </c>
      <c r="R84" s="1">
        <f t="shared" si="15"/>
        <v>78.060350977314883</v>
      </c>
    </row>
    <row r="85" spans="1:18">
      <c r="A85" t="s">
        <v>163</v>
      </c>
      <c r="B85">
        <v>3660</v>
      </c>
      <c r="C85">
        <v>3164</v>
      </c>
      <c r="D85">
        <v>6824</v>
      </c>
      <c r="F85" t="s">
        <v>163</v>
      </c>
      <c r="G85">
        <v>14762</v>
      </c>
      <c r="H85">
        <v>12364</v>
      </c>
      <c r="I85">
        <v>27126</v>
      </c>
      <c r="K85" t="s">
        <v>163</v>
      </c>
      <c r="L85" s="1">
        <f t="shared" si="14"/>
        <v>24.793388429752067</v>
      </c>
      <c r="M85" s="1">
        <f t="shared" si="11"/>
        <v>25.590423811064376</v>
      </c>
      <c r="N85" s="1">
        <f t="shared" si="12"/>
        <v>25.156676251566761</v>
      </c>
      <c r="Q85">
        <f t="shared" si="13"/>
        <v>20302</v>
      </c>
      <c r="R85" s="1">
        <f t="shared" si="15"/>
        <v>74.843323748433235</v>
      </c>
    </row>
    <row r="86" spans="1:18">
      <c r="A86" t="s">
        <v>164</v>
      </c>
      <c r="B86">
        <v>3869</v>
      </c>
      <c r="C86">
        <v>3349</v>
      </c>
      <c r="D86">
        <v>7218</v>
      </c>
      <c r="F86" t="s">
        <v>164</v>
      </c>
      <c r="G86">
        <v>12963</v>
      </c>
      <c r="H86">
        <v>11000</v>
      </c>
      <c r="I86">
        <v>23963</v>
      </c>
      <c r="K86" t="s">
        <v>164</v>
      </c>
      <c r="L86" s="1">
        <f t="shared" si="14"/>
        <v>29.846486152896706</v>
      </c>
      <c r="M86" s="1">
        <f t="shared" si="11"/>
        <v>30.445454545454549</v>
      </c>
      <c r="N86" s="1">
        <f t="shared" si="12"/>
        <v>30.121437215707548</v>
      </c>
      <c r="Q86">
        <f t="shared" si="13"/>
        <v>16745</v>
      </c>
      <c r="R86" s="1">
        <f t="shared" si="15"/>
        <v>69.878562784292455</v>
      </c>
    </row>
    <row r="87" spans="1:18">
      <c r="A87" t="s">
        <v>165</v>
      </c>
      <c r="B87">
        <v>3759</v>
      </c>
      <c r="C87">
        <v>3627</v>
      </c>
      <c r="D87">
        <v>7386</v>
      </c>
      <c r="F87" t="s">
        <v>165</v>
      </c>
      <c r="G87">
        <v>11200</v>
      </c>
      <c r="H87">
        <v>10086</v>
      </c>
      <c r="I87">
        <v>21286</v>
      </c>
      <c r="K87" t="s">
        <v>165</v>
      </c>
      <c r="L87" s="1">
        <f t="shared" si="14"/>
        <v>33.5625</v>
      </c>
      <c r="M87" s="1">
        <f t="shared" si="11"/>
        <v>35.96073765615705</v>
      </c>
      <c r="N87" s="1">
        <f t="shared" si="12"/>
        <v>34.698863102508696</v>
      </c>
      <c r="Q87">
        <f t="shared" si="13"/>
        <v>13900</v>
      </c>
      <c r="R87" s="1">
        <f t="shared" si="15"/>
        <v>65.301136897491304</v>
      </c>
    </row>
    <row r="88" spans="1:18">
      <c r="A88" t="s">
        <v>166</v>
      </c>
      <c r="B88">
        <v>3444</v>
      </c>
      <c r="C88">
        <v>3504</v>
      </c>
      <c r="D88">
        <v>6948</v>
      </c>
      <c r="F88" t="s">
        <v>166</v>
      </c>
      <c r="G88">
        <v>8909</v>
      </c>
      <c r="H88">
        <v>9192</v>
      </c>
      <c r="I88">
        <v>18101</v>
      </c>
      <c r="K88" t="s">
        <v>166</v>
      </c>
      <c r="L88" s="1">
        <f t="shared" si="14"/>
        <v>38.657537321809407</v>
      </c>
      <c r="M88" s="1">
        <f t="shared" si="11"/>
        <v>38.120104438642301</v>
      </c>
      <c r="N88" s="1">
        <f t="shared" si="12"/>
        <v>38.384619634274344</v>
      </c>
      <c r="Q88">
        <f t="shared" si="13"/>
        <v>11153</v>
      </c>
      <c r="R88" s="1">
        <f t="shared" si="15"/>
        <v>61.615380365725649</v>
      </c>
    </row>
    <row r="89" spans="1:18">
      <c r="A89" t="s">
        <v>167</v>
      </c>
      <c r="B89">
        <v>4227</v>
      </c>
      <c r="C89">
        <v>6091</v>
      </c>
      <c r="D89">
        <v>10318</v>
      </c>
      <c r="F89" t="s">
        <v>167</v>
      </c>
      <c r="G89">
        <v>10314</v>
      </c>
      <c r="H89">
        <v>14370</v>
      </c>
      <c r="I89">
        <v>24684</v>
      </c>
      <c r="K89" t="s">
        <v>167</v>
      </c>
      <c r="L89" s="1">
        <f t="shared" si="14"/>
        <v>40.983129726585219</v>
      </c>
      <c r="M89" s="1">
        <f t="shared" si="11"/>
        <v>42.386917188587333</v>
      </c>
      <c r="N89" s="1">
        <f t="shared" si="12"/>
        <v>41.800356506238863</v>
      </c>
      <c r="Q89">
        <f t="shared" si="13"/>
        <v>14366</v>
      </c>
      <c r="R89" s="1">
        <f t="shared" si="15"/>
        <v>58.199643493761144</v>
      </c>
    </row>
    <row r="90" spans="1:18">
      <c r="A90" t="s">
        <v>21</v>
      </c>
      <c r="B90">
        <v>37178</v>
      </c>
      <c r="C90">
        <v>42797</v>
      </c>
      <c r="D90">
        <v>79975</v>
      </c>
      <c r="F90" t="s">
        <v>21</v>
      </c>
      <c r="G90">
        <v>189691</v>
      </c>
      <c r="H90">
        <v>201493</v>
      </c>
      <c r="I90">
        <v>391184</v>
      </c>
      <c r="K90" t="s">
        <v>21</v>
      </c>
      <c r="L90" s="1">
        <f t="shared" si="14"/>
        <v>19.599242979371713</v>
      </c>
      <c r="M90" s="1">
        <f t="shared" si="11"/>
        <v>21.239943819388266</v>
      </c>
      <c r="N90" s="1">
        <f t="shared" si="12"/>
        <v>20.444343326925438</v>
      </c>
      <c r="Q90">
        <f t="shared" si="13"/>
        <v>311209</v>
      </c>
      <c r="R90" s="1">
        <f t="shared" si="15"/>
        <v>79.555656673074566</v>
      </c>
    </row>
  </sheetData>
  <sheetProtection password="C6A9" sheet="1" objects="1" scenarios="1"/>
  <phoneticPr fontId="3" type="noConversion"/>
  <pageMargins left="0.78740157499999996" right="0.78740157499999996" top="0.984251969" bottom="0.984251969" header="0.5" footer="0.5"/>
  <headerFooter alignWithMargins="0"/>
</worksheet>
</file>

<file path=xl/worksheets/sheet11.xml><?xml version="1.0" encoding="utf-8"?>
<worksheet xmlns="http://schemas.openxmlformats.org/spreadsheetml/2006/main" xmlns:r="http://schemas.openxmlformats.org/officeDocument/2006/relationships">
  <sheetPr enableFormatConditionsCalculation="0">
    <tabColor indexed="44"/>
  </sheetPr>
  <dimension ref="B1:W28"/>
  <sheetViews>
    <sheetView showGridLines="0" workbookViewId="0">
      <selection activeCell="E34" sqref="E34"/>
    </sheetView>
  </sheetViews>
  <sheetFormatPr defaultRowHeight="12.75"/>
  <cols>
    <col min="1" max="1" width="2" customWidth="1"/>
    <col min="2" max="2" width="40" customWidth="1"/>
    <col min="3" max="6" width="5.42578125" style="2" bestFit="1" customWidth="1"/>
    <col min="7" max="8" width="5.42578125" bestFit="1" customWidth="1"/>
    <col min="9" max="9" width="5.42578125" customWidth="1"/>
    <col min="19" max="19" width="28.42578125" customWidth="1"/>
  </cols>
  <sheetData>
    <row r="1" spans="2:23" ht="8.4499999999999993" customHeight="1"/>
    <row r="2" spans="2:23" ht="28.9" customHeight="1">
      <c r="B2" s="230" t="s">
        <v>321</v>
      </c>
      <c r="C2" s="231"/>
      <c r="D2" s="231"/>
      <c r="E2" s="231"/>
      <c r="F2" s="231"/>
      <c r="Q2" s="122" t="s">
        <v>295</v>
      </c>
    </row>
    <row r="3" spans="2:23" ht="21.6" customHeight="1">
      <c r="B3" s="45" t="s">
        <v>117</v>
      </c>
      <c r="C3" s="45">
        <v>2008</v>
      </c>
      <c r="D3" s="45">
        <v>2009</v>
      </c>
      <c r="E3" s="45">
        <v>2010</v>
      </c>
      <c r="F3" s="45">
        <v>2011</v>
      </c>
      <c r="G3" s="45">
        <v>2012</v>
      </c>
      <c r="H3" s="45">
        <v>2013</v>
      </c>
      <c r="I3" s="45">
        <v>2014</v>
      </c>
    </row>
    <row r="4" spans="2:23">
      <c r="B4" s="127" t="s">
        <v>124</v>
      </c>
      <c r="C4" s="13">
        <v>14.796736789037077</v>
      </c>
      <c r="D4" s="13">
        <v>15.163105439299768</v>
      </c>
      <c r="E4" s="13">
        <v>15.237116502907561</v>
      </c>
      <c r="F4" s="13">
        <v>15.464244216752931</v>
      </c>
      <c r="G4" s="13">
        <v>14.1</v>
      </c>
      <c r="H4" s="13">
        <v>14.276940767552171</v>
      </c>
      <c r="I4" s="13">
        <v>12.826508283838701</v>
      </c>
    </row>
    <row r="5" spans="2:23">
      <c r="B5" s="127" t="s">
        <v>125</v>
      </c>
      <c r="C5" s="13">
        <v>14.964022182501491</v>
      </c>
      <c r="D5" s="13">
        <v>14.269427384060904</v>
      </c>
      <c r="E5" s="13">
        <v>13.71190094245037</v>
      </c>
      <c r="F5" s="13">
        <v>14.67597971902398</v>
      </c>
      <c r="G5" s="13">
        <v>13.1</v>
      </c>
      <c r="H5" s="13">
        <v>13.58569953873695</v>
      </c>
      <c r="I5" s="13">
        <v>12.152547671147234</v>
      </c>
      <c r="W5" s="1"/>
    </row>
    <row r="6" spans="2:23">
      <c r="B6" s="127" t="s">
        <v>126</v>
      </c>
      <c r="C6" s="13">
        <v>9.459645263302626</v>
      </c>
      <c r="D6" s="13">
        <v>9.8770426489156939</v>
      </c>
      <c r="E6" s="13">
        <v>9.811760577501504</v>
      </c>
      <c r="F6" s="13">
        <v>10.079750713003063</v>
      </c>
      <c r="G6" s="13">
        <v>10.7</v>
      </c>
      <c r="H6" s="13">
        <v>11.015432058435366</v>
      </c>
      <c r="I6" s="13">
        <v>12.047514848390122</v>
      </c>
    </row>
    <row r="7" spans="2:23">
      <c r="B7" s="127" t="s">
        <v>127</v>
      </c>
      <c r="C7" s="13">
        <v>13.691049085659287</v>
      </c>
      <c r="D7" s="13">
        <v>11.303985387321786</v>
      </c>
      <c r="E7" s="13">
        <v>12.063866051734509</v>
      </c>
      <c r="F7" s="13">
        <v>9.8301996408577157</v>
      </c>
      <c r="G7" s="13">
        <v>10.6</v>
      </c>
      <c r="H7" s="13">
        <v>8.4726051562152911</v>
      </c>
      <c r="I7" s="13">
        <v>9.3904345107846208</v>
      </c>
    </row>
    <row r="8" spans="2:23">
      <c r="B8" s="127" t="s">
        <v>128</v>
      </c>
      <c r="C8" s="13">
        <v>9.1250744763738023</v>
      </c>
      <c r="D8" s="13">
        <v>9.4896595687298504</v>
      </c>
      <c r="E8" s="13">
        <v>9.5535893322638863</v>
      </c>
      <c r="F8" s="13">
        <v>9.6506284989965128</v>
      </c>
      <c r="G8" s="13">
        <v>10.5</v>
      </c>
      <c r="H8" s="13">
        <v>10.806360987338133</v>
      </c>
      <c r="I8" s="13">
        <v>11.198499531103471</v>
      </c>
    </row>
    <row r="9" spans="2:23">
      <c r="B9" s="127" t="s">
        <v>129</v>
      </c>
      <c r="C9" s="13">
        <v>6.4691324075347181</v>
      </c>
      <c r="D9" s="13">
        <v>6.8576612359481688</v>
      </c>
      <c r="E9" s="13">
        <v>7.4456085823140157</v>
      </c>
      <c r="F9" s="13">
        <v>8.0873032639695772</v>
      </c>
      <c r="G9" s="13">
        <v>8.3000000000000007</v>
      </c>
      <c r="H9" s="13">
        <v>8.6019678814567033</v>
      </c>
      <c r="I9" s="13">
        <v>8.463894967177243</v>
      </c>
    </row>
    <row r="10" spans="2:23">
      <c r="B10" s="127" t="s">
        <v>130</v>
      </c>
      <c r="C10" s="13">
        <v>6.6318346395343504</v>
      </c>
      <c r="D10" s="13">
        <v>8.2110502249518831</v>
      </c>
      <c r="E10" s="13">
        <v>7.4894726288349718</v>
      </c>
      <c r="F10" s="13">
        <v>6.9121685856131823</v>
      </c>
      <c r="G10" s="13">
        <v>8.1</v>
      </c>
      <c r="H10" s="13">
        <v>9.3049693580211432</v>
      </c>
      <c r="I10" s="13">
        <v>9.9631134729603001</v>
      </c>
    </row>
    <row r="11" spans="2:23">
      <c r="B11" s="127" t="s">
        <v>131</v>
      </c>
      <c r="C11" s="13">
        <v>5.8847793207754711</v>
      </c>
      <c r="D11" s="13">
        <v>5.8377159109018919</v>
      </c>
      <c r="E11" s="13">
        <v>5.6622217766192096</v>
      </c>
      <c r="F11" s="13">
        <v>5.8281398542304848</v>
      </c>
      <c r="G11" s="13">
        <v>5.6</v>
      </c>
      <c r="H11" s="13">
        <v>5.5064093350233243</v>
      </c>
      <c r="I11" s="13">
        <v>5.1691153485464207</v>
      </c>
    </row>
    <row r="12" spans="2:23">
      <c r="B12" s="127" t="s">
        <v>133</v>
      </c>
      <c r="C12" s="13">
        <v>1.3657821165039643</v>
      </c>
      <c r="D12" s="13">
        <v>2.0938300663209639</v>
      </c>
      <c r="E12" s="13">
        <v>3.0504311209143773</v>
      </c>
      <c r="F12" s="13">
        <v>3.675926903982254</v>
      </c>
      <c r="G12" s="13">
        <v>3.7</v>
      </c>
      <c r="H12" s="13">
        <v>3.5150073828221982</v>
      </c>
      <c r="I12" s="13">
        <v>3.3360425132854017</v>
      </c>
    </row>
    <row r="13" spans="2:23">
      <c r="B13" s="127" t="s">
        <v>132</v>
      </c>
      <c r="C13" s="13">
        <v>5.4562537238186906</v>
      </c>
      <c r="D13" s="13">
        <v>5.1463106665195593</v>
      </c>
      <c r="E13" s="13">
        <v>4.6708943252456381</v>
      </c>
      <c r="F13" s="13">
        <v>3.8343720291539034</v>
      </c>
      <c r="G13" s="13">
        <v>3.3</v>
      </c>
      <c r="H13" s="13">
        <v>2.8564335088659201</v>
      </c>
      <c r="I13" s="13">
        <v>2.8421381681775557</v>
      </c>
    </row>
    <row r="14" spans="2:23">
      <c r="B14" s="127" t="s">
        <v>134</v>
      </c>
      <c r="C14" s="13">
        <v>2.5402172418534303</v>
      </c>
      <c r="D14" s="13">
        <v>2.5841883956701359</v>
      </c>
      <c r="E14" s="13">
        <v>2.3410868257469422</v>
      </c>
      <c r="F14" s="13">
        <v>2.3185803316784619</v>
      </c>
      <c r="G14" s="13">
        <v>2.2000000000000002</v>
      </c>
      <c r="H14" s="13">
        <v>2.103777652915888</v>
      </c>
      <c r="I14" s="13">
        <v>2.1381681775554862</v>
      </c>
    </row>
    <row r="15" spans="2:23">
      <c r="B15" s="127" t="s">
        <v>135</v>
      </c>
      <c r="C15" s="13">
        <v>2.5425088225858197</v>
      </c>
      <c r="D15" s="13">
        <v>2.1073149203780663</v>
      </c>
      <c r="E15" s="13">
        <v>1.9463104070583517</v>
      </c>
      <c r="F15" s="13">
        <v>1.8604098447237774</v>
      </c>
      <c r="G15" s="13">
        <v>1.7</v>
      </c>
      <c r="H15" s="13">
        <v>1.7130760888029375</v>
      </c>
      <c r="I15" s="13">
        <v>1.9343544857768051</v>
      </c>
    </row>
    <row r="16" spans="2:23">
      <c r="B16" s="127" t="s">
        <v>136</v>
      </c>
      <c r="C16" s="13">
        <v>1.0839176864200926</v>
      </c>
      <c r="D16" s="13">
        <v>0.99174972110870008</v>
      </c>
      <c r="E16" s="13">
        <v>1.3835973531181072</v>
      </c>
      <c r="F16" s="13">
        <v>1.5250343297771205</v>
      </c>
      <c r="G16" s="13">
        <v>1.7</v>
      </c>
      <c r="H16" s="13">
        <v>1.9260672424832415</v>
      </c>
      <c r="I16" s="13">
        <v>1.9668646452016256</v>
      </c>
    </row>
    <row r="17" spans="2:9">
      <c r="B17" s="127" t="s">
        <v>138</v>
      </c>
      <c r="C17" s="13">
        <v>1.5674412209542143</v>
      </c>
      <c r="D17" s="13">
        <v>1.5360474666862811</v>
      </c>
      <c r="E17" s="13">
        <v>1.4224483657509526</v>
      </c>
      <c r="F17" s="13">
        <v>1.4550543994929757</v>
      </c>
      <c r="G17" s="13">
        <v>1.5</v>
      </c>
      <c r="H17" s="13">
        <v>1.569339727423591</v>
      </c>
      <c r="I17" s="13">
        <v>1.5729915598624571</v>
      </c>
    </row>
    <row r="18" spans="2:9">
      <c r="B18" s="127" t="s">
        <v>137</v>
      </c>
      <c r="C18" s="13">
        <v>1.1308950914340712</v>
      </c>
      <c r="D18" s="13">
        <v>1.3644220514140708</v>
      </c>
      <c r="E18" s="13">
        <v>1.2983757770202526</v>
      </c>
      <c r="F18" s="13">
        <v>1.4775007922256258</v>
      </c>
      <c r="G18" s="13">
        <v>1.5</v>
      </c>
      <c r="H18" s="13">
        <v>1.5131518770662102</v>
      </c>
      <c r="I18" s="13">
        <v>1.6167552360112536</v>
      </c>
    </row>
    <row r="19" spans="2:9">
      <c r="B19" s="127" t="s">
        <v>140</v>
      </c>
      <c r="C19" s="13">
        <v>1.1687061735184932</v>
      </c>
      <c r="D19" s="13">
        <v>1.0898213869785345</v>
      </c>
      <c r="E19" s="13">
        <v>1.1254261078804892</v>
      </c>
      <c r="F19" s="13">
        <v>1.1328826449772895</v>
      </c>
      <c r="G19" s="13">
        <v>1.1000000000000001</v>
      </c>
      <c r="H19" s="13">
        <v>0.91991271282781695</v>
      </c>
      <c r="I19" s="13">
        <v>1.0228196311347295</v>
      </c>
    </row>
    <row r="20" spans="2:9">
      <c r="B20" s="127" t="s">
        <v>139</v>
      </c>
      <c r="C20" s="13">
        <v>0.87194646867409142</v>
      </c>
      <c r="D20" s="13">
        <v>0.91206649258945971</v>
      </c>
      <c r="E20" s="13">
        <v>0.89357329055544421</v>
      </c>
      <c r="F20" s="13">
        <v>1.1804161825287842</v>
      </c>
      <c r="G20" s="13">
        <v>1</v>
      </c>
      <c r="H20" s="13">
        <v>0.89508552313502066</v>
      </c>
      <c r="I20" s="13">
        <v>0.97530478274460775</v>
      </c>
    </row>
    <row r="21" spans="2:9">
      <c r="B21" s="127" t="s">
        <v>297</v>
      </c>
      <c r="C21" s="13">
        <v>0.78372061047710717</v>
      </c>
      <c r="D21" s="13">
        <v>0.87774140953501767</v>
      </c>
      <c r="E21" s="13">
        <v>0.62161620212552637</v>
      </c>
      <c r="F21" s="13">
        <v>0.70376043097074048</v>
      </c>
      <c r="G21" s="13">
        <v>0.9</v>
      </c>
      <c r="H21" s="13">
        <v>0.97610056318519789</v>
      </c>
      <c r="I21" s="13">
        <v>1.074085651766177</v>
      </c>
    </row>
    <row r="22" spans="2:9">
      <c r="B22" s="127" t="s">
        <v>141</v>
      </c>
      <c r="C22" s="13">
        <v>0.46633667904120263</v>
      </c>
      <c r="D22" s="13">
        <v>0.28685962266926557</v>
      </c>
      <c r="E22" s="13">
        <v>0.27070382995789055</v>
      </c>
      <c r="F22" s="13">
        <v>0.30764761804161828</v>
      </c>
      <c r="G22" s="13">
        <v>0.3</v>
      </c>
      <c r="H22" s="13">
        <v>0.44166263769290071</v>
      </c>
      <c r="I22" s="13">
        <v>0.30884651453579243</v>
      </c>
    </row>
    <row r="23" spans="2:9" ht="18.75" customHeight="1">
      <c r="B23" s="46" t="s">
        <v>111</v>
      </c>
      <c r="C23" s="47">
        <v>100</v>
      </c>
      <c r="D23" s="47">
        <v>100</v>
      </c>
      <c r="E23" s="47">
        <v>100</v>
      </c>
      <c r="F23" s="47">
        <v>100</v>
      </c>
      <c r="G23" s="47">
        <v>100</v>
      </c>
      <c r="H23" s="47">
        <v>100</v>
      </c>
      <c r="I23" s="47">
        <v>100</v>
      </c>
    </row>
    <row r="24" spans="2:9">
      <c r="B24" s="46" t="s">
        <v>115</v>
      </c>
      <c r="C24" s="48">
        <v>21.844230085749039</v>
      </c>
      <c r="D24" s="48">
        <v>24.343609179623385</v>
      </c>
      <c r="E24" s="48">
        <v>23.983023847166535</v>
      </c>
      <c r="F24" s="48">
        <v>22.545374441470916</v>
      </c>
      <c r="G24" s="48">
        <v>21.277011995394126</v>
      </c>
      <c r="H24" s="48">
        <v>20.778984523486287</v>
      </c>
      <c r="I24" s="48">
        <v>20.444343326925438</v>
      </c>
    </row>
    <row r="25" spans="2:9">
      <c r="B25" s="5" t="s">
        <v>120</v>
      </c>
    </row>
    <row r="26" spans="2:9" hidden="1">
      <c r="B26" s="5" t="s">
        <v>108</v>
      </c>
      <c r="C26" s="7"/>
      <c r="D26" s="7"/>
      <c r="E26" s="7"/>
      <c r="F26" s="7"/>
    </row>
    <row r="27" spans="2:9">
      <c r="B27" s="5" t="s">
        <v>122</v>
      </c>
    </row>
    <row r="28" spans="2:9">
      <c r="B28" s="5" t="s">
        <v>121</v>
      </c>
    </row>
  </sheetData>
  <sortState ref="S5:V24">
    <sortCondition descending="1" ref="V5:V24"/>
  </sortState>
  <mergeCells count="1">
    <mergeCell ref="B2:F2"/>
  </mergeCells>
  <phoneticPr fontId="3" type="noConversion"/>
  <hyperlinks>
    <hyperlink ref="Q2" location="Menu!A1" display="Voltar ao Menu"/>
  </hyperlinks>
  <pageMargins left="0.78740157499999996" right="0.78740157499999996" top="0.984251969" bottom="0.984251969" header="0.5" footer="0.5"/>
  <headerFooter alignWithMargins="0"/>
  <drawing r:id="rId1"/>
</worksheet>
</file>

<file path=xl/worksheets/sheet12.xml><?xml version="1.0" encoding="utf-8"?>
<worksheet xmlns="http://schemas.openxmlformats.org/spreadsheetml/2006/main" xmlns:r="http://schemas.openxmlformats.org/officeDocument/2006/relationships">
  <sheetPr enableFormatConditionsCalculation="0">
    <tabColor indexed="42"/>
  </sheetPr>
  <dimension ref="B1:V31"/>
  <sheetViews>
    <sheetView showGridLines="0" workbookViewId="0">
      <selection activeCell="R32" sqref="R32"/>
    </sheetView>
  </sheetViews>
  <sheetFormatPr defaultRowHeight="12.75"/>
  <cols>
    <col min="1" max="1" width="1.5703125" customWidth="1"/>
    <col min="2" max="2" width="40" customWidth="1"/>
    <col min="3" max="3" width="6" style="2" customWidth="1"/>
    <col min="4" max="4" width="5.85546875" style="2" customWidth="1"/>
    <col min="5" max="5" width="6.28515625" style="2" customWidth="1"/>
    <col min="6" max="6" width="6.42578125" style="2" customWidth="1"/>
    <col min="7" max="7" width="6.42578125" style="124" customWidth="1"/>
    <col min="8" max="8" width="6.42578125" style="151" customWidth="1"/>
    <col min="9" max="9" width="6.42578125" style="181" customWidth="1"/>
    <col min="10" max="11" width="9.5703125" bestFit="1" customWidth="1"/>
    <col min="19" max="19" width="24.140625" customWidth="1"/>
  </cols>
  <sheetData>
    <row r="1" spans="2:22" ht="8.4499999999999993" customHeight="1"/>
    <row r="2" spans="2:22" ht="36" customHeight="1">
      <c r="B2" s="233" t="s">
        <v>323</v>
      </c>
      <c r="C2" s="234"/>
      <c r="D2" s="234"/>
      <c r="E2" s="234"/>
      <c r="F2" s="234"/>
      <c r="G2" s="234"/>
      <c r="H2" s="234"/>
      <c r="I2" s="234"/>
      <c r="J2" s="234"/>
      <c r="K2" s="234"/>
      <c r="Q2" s="122" t="s">
        <v>295</v>
      </c>
    </row>
    <row r="3" spans="2:22" ht="6" customHeight="1">
      <c r="B3" s="27"/>
      <c r="C3" s="27"/>
      <c r="D3" s="27"/>
      <c r="E3" s="27"/>
      <c r="F3" s="27"/>
      <c r="G3" s="125"/>
      <c r="H3" s="152"/>
      <c r="I3" s="182"/>
      <c r="J3" s="27"/>
      <c r="K3" s="27"/>
    </row>
    <row r="4" spans="2:22" ht="19.149999999999999" customHeight="1" thickBot="1">
      <c r="B4" s="216" t="s">
        <v>117</v>
      </c>
      <c r="C4" s="235" t="s">
        <v>144</v>
      </c>
      <c r="D4" s="235" t="s">
        <v>145</v>
      </c>
      <c r="E4" s="235" t="s">
        <v>146</v>
      </c>
      <c r="F4" s="235" t="s">
        <v>147</v>
      </c>
      <c r="G4" s="236" t="s">
        <v>298</v>
      </c>
      <c r="H4" s="236" t="s">
        <v>303</v>
      </c>
      <c r="I4" s="236" t="s">
        <v>322</v>
      </c>
      <c r="J4" s="232" t="s">
        <v>142</v>
      </c>
      <c r="K4" s="232"/>
    </row>
    <row r="5" spans="2:22" ht="16.899999999999999" customHeight="1">
      <c r="B5" s="216"/>
      <c r="C5" s="235"/>
      <c r="D5" s="235"/>
      <c r="E5" s="235"/>
      <c r="F5" s="235"/>
      <c r="G5" s="235"/>
      <c r="H5" s="235"/>
      <c r="I5" s="235"/>
      <c r="J5" s="140" t="s">
        <v>324</v>
      </c>
      <c r="K5" s="140" t="s">
        <v>325</v>
      </c>
    </row>
    <row r="6" spans="2:22">
      <c r="B6" s="7" t="s">
        <v>124</v>
      </c>
      <c r="C6" s="13">
        <v>21.336331059760063</v>
      </c>
      <c r="D6" s="13">
        <v>20.214989163595629</v>
      </c>
      <c r="E6" s="13">
        <v>19.457669087112357</v>
      </c>
      <c r="F6" s="13">
        <v>18.540287925352548</v>
      </c>
      <c r="G6" s="13">
        <v>16.869054590378685</v>
      </c>
      <c r="H6" s="13">
        <v>16.469080905904963</v>
      </c>
      <c r="I6" s="13">
        <v>15.248661096797633</v>
      </c>
      <c r="J6" s="141">
        <f>(I6-C6)/C6%</f>
        <v>-28.531943687561476</v>
      </c>
      <c r="K6" s="141">
        <f>(I6-H6)/H6%</f>
        <v>-7.4103698687262529</v>
      </c>
      <c r="V6" s="1"/>
    </row>
    <row r="7" spans="2:22">
      <c r="B7" s="7" t="s">
        <v>125</v>
      </c>
      <c r="C7" s="13">
        <v>21.577550227696026</v>
      </c>
      <c r="D7" s="13">
        <v>19.023564868967025</v>
      </c>
      <c r="E7" s="13">
        <v>17.509981697820063</v>
      </c>
      <c r="F7" s="13">
        <v>17.595227142272332</v>
      </c>
      <c r="G7" s="13">
        <v>15.64084704962303</v>
      </c>
      <c r="H7" s="13">
        <v>15.671703659042091</v>
      </c>
      <c r="I7" s="13">
        <v>14.447430025324254</v>
      </c>
      <c r="J7" s="141">
        <f t="shared" ref="J7:J24" si="0">(I7-C7)/C7%</f>
        <v>-33.044159912184348</v>
      </c>
      <c r="K7" s="141">
        <f t="shared" ref="K7:K24" si="1">(I7-H7)/H7%</f>
        <v>-7.8120009180461327</v>
      </c>
      <c r="V7" s="1"/>
    </row>
    <row r="8" spans="2:22">
      <c r="B8" s="7" t="s">
        <v>126</v>
      </c>
      <c r="C8" s="13">
        <v>13.640448290953936</v>
      </c>
      <c r="D8" s="13">
        <v>13.167771662308189</v>
      </c>
      <c r="E8" s="13">
        <v>12.529535390936228</v>
      </c>
      <c r="F8" s="13">
        <v>12.084747098885019</v>
      </c>
      <c r="G8" s="13">
        <v>12.705055045316785</v>
      </c>
      <c r="H8" s="13">
        <v>12.706786750574668</v>
      </c>
      <c r="I8" s="13">
        <v>14.322562845354376</v>
      </c>
      <c r="J8" s="141">
        <f t="shared" si="0"/>
        <v>5.0006754899163024</v>
      </c>
      <c r="K8" s="141">
        <f t="shared" si="1"/>
        <v>12.715851194296889</v>
      </c>
      <c r="S8" s="127"/>
      <c r="V8" s="1"/>
    </row>
    <row r="9" spans="2:22">
      <c r="B9" s="7" t="s">
        <v>127</v>
      </c>
      <c r="C9" s="13">
        <v>19.741971490868284</v>
      </c>
      <c r="D9" s="13">
        <v>15.070128149204892</v>
      </c>
      <c r="E9" s="13">
        <v>15.405455061074484</v>
      </c>
      <c r="F9" s="13">
        <v>11.785557001728971</v>
      </c>
      <c r="G9" s="13">
        <v>12.620459117764739</v>
      </c>
      <c r="H9" s="13">
        <v>9.773523759279497</v>
      </c>
      <c r="I9" s="13">
        <v>11.163720494925933</v>
      </c>
      <c r="J9" s="141">
        <f t="shared" si="0"/>
        <v>-43.45184572832683</v>
      </c>
      <c r="K9" s="141">
        <f t="shared" si="1"/>
        <v>14.22410964445152</v>
      </c>
      <c r="S9" s="127"/>
      <c r="V9" s="1"/>
    </row>
    <row r="10" spans="2:22">
      <c r="B10" s="7" t="s">
        <v>128</v>
      </c>
      <c r="C10" s="13">
        <v>13.158009955082017</v>
      </c>
      <c r="D10" s="13">
        <v>12.651324368614583</v>
      </c>
      <c r="E10" s="13">
        <v>12.199852891187492</v>
      </c>
      <c r="F10" s="13">
        <v>11.570266773087582</v>
      </c>
      <c r="G10" s="13">
        <v>12.565628423981002</v>
      </c>
      <c r="H10" s="13">
        <v>12.465614048309908</v>
      </c>
      <c r="I10" s="13">
        <v>13.313219807264534</v>
      </c>
      <c r="J10" s="141">
        <f t="shared" si="0"/>
        <v>1.1795845474533244</v>
      </c>
      <c r="K10" s="141">
        <f t="shared" si="1"/>
        <v>6.7995507936453849</v>
      </c>
      <c r="S10" s="127"/>
      <c r="V10" s="1"/>
    </row>
    <row r="11" spans="2:22">
      <c r="B11" s="7" t="s">
        <v>129</v>
      </c>
      <c r="C11" s="13">
        <v>9.3282426175782351</v>
      </c>
      <c r="D11" s="13">
        <v>9.1424245598798581</v>
      </c>
      <c r="E11" s="13">
        <v>9.5079792767342095</v>
      </c>
      <c r="F11" s="13">
        <v>9.6959753707978447</v>
      </c>
      <c r="G11" s="13">
        <v>9.620436872168975</v>
      </c>
      <c r="H11" s="13">
        <v>9.9227493688058175</v>
      </c>
      <c r="I11" s="13">
        <v>10.062213585905944</v>
      </c>
      <c r="J11" s="141">
        <f t="shared" si="0"/>
        <v>7.8682662792732962</v>
      </c>
      <c r="K11" s="141">
        <f t="shared" si="1"/>
        <v>1.4054997452476299</v>
      </c>
      <c r="S11" s="127"/>
      <c r="V11" s="1"/>
    </row>
    <row r="12" spans="2:22">
      <c r="B12" s="7" t="s">
        <v>130</v>
      </c>
      <c r="C12" s="13">
        <v>9.5628530411871822</v>
      </c>
      <c r="D12" s="13">
        <v>10.946721434049927</v>
      </c>
      <c r="E12" s="13">
        <v>9.5639932936818113</v>
      </c>
      <c r="F12" s="13">
        <v>8.2870907863064023</v>
      </c>
      <c r="G12" s="13">
        <v>9.9071230710953557</v>
      </c>
      <c r="H12" s="13">
        <v>10.733692580171081</v>
      </c>
      <c r="I12" s="13">
        <v>11.844543928571216</v>
      </c>
      <c r="J12" s="141">
        <f t="shared" si="0"/>
        <v>23.859938844158723</v>
      </c>
      <c r="K12" s="141">
        <f t="shared" si="1"/>
        <v>10.349200334396293</v>
      </c>
      <c r="S12" s="127"/>
      <c r="V12" s="1"/>
    </row>
    <row r="13" spans="2:22">
      <c r="B13" s="7" t="s">
        <v>131</v>
      </c>
      <c r="C13" s="13">
        <v>8.4856277158841333</v>
      </c>
      <c r="D13" s="13">
        <v>7.782664596737197</v>
      </c>
      <c r="E13" s="13">
        <v>7.2306093876931765</v>
      </c>
      <c r="F13" s="13">
        <v>6.9874343325227235</v>
      </c>
      <c r="G13" s="13">
        <v>6.7347757878935708</v>
      </c>
      <c r="H13" s="13">
        <v>6.3518860458981798</v>
      </c>
      <c r="I13" s="13">
        <v>6.1452490713746748</v>
      </c>
      <c r="J13" s="141">
        <f t="shared" si="0"/>
        <v>-27.580501088075486</v>
      </c>
      <c r="K13" s="141">
        <f t="shared" si="1"/>
        <v>-3.2531593455922247</v>
      </c>
      <c r="S13" s="127"/>
      <c r="V13" s="1"/>
    </row>
    <row r="14" spans="2:22">
      <c r="B14" s="7" t="s">
        <v>133</v>
      </c>
      <c r="C14" s="13">
        <v>1.9694058094497444</v>
      </c>
      <c r="D14" s="13">
        <v>2.7914303089515187</v>
      </c>
      <c r="E14" s="13">
        <v>3.8953747785845931</v>
      </c>
      <c r="F14" s="13">
        <v>4.4071176216001957</v>
      </c>
      <c r="G14" s="13">
        <v>4.3801891376949111</v>
      </c>
      <c r="H14" s="13">
        <v>4.0547160568263179</v>
      </c>
      <c r="I14" s="13">
        <v>3.9660194780908644</v>
      </c>
      <c r="J14" s="141">
        <f t="shared" si="0"/>
        <v>101.38152629898951</v>
      </c>
      <c r="K14" s="141">
        <f t="shared" si="1"/>
        <v>-2.1874917378278145</v>
      </c>
      <c r="S14" s="127"/>
      <c r="V14" s="1"/>
    </row>
    <row r="15" spans="2:22">
      <c r="B15" s="7" t="s">
        <v>132</v>
      </c>
      <c r="C15" s="13">
        <v>7.8677101213084581</v>
      </c>
      <c r="D15" s="13">
        <v>6.8609042371068361</v>
      </c>
      <c r="E15" s="13">
        <v>5.9646926046773947</v>
      </c>
      <c r="F15" s="13">
        <v>4.59707958804848</v>
      </c>
      <c r="G15" s="13">
        <v>3.92744426616636</v>
      </c>
      <c r="H15" s="13">
        <v>3.2950220446923164</v>
      </c>
      <c r="I15" s="13">
        <v>3.378846429422989</v>
      </c>
      <c r="J15" s="141">
        <f t="shared" si="0"/>
        <v>-57.054258770008396</v>
      </c>
      <c r="K15" s="141">
        <f t="shared" si="1"/>
        <v>2.5439703769417399</v>
      </c>
      <c r="S15" s="127"/>
      <c r="V15" s="1"/>
    </row>
    <row r="16" spans="2:22">
      <c r="B16" s="7" t="s">
        <v>134</v>
      </c>
      <c r="C16" s="13">
        <v>3.6628965432467142</v>
      </c>
      <c r="D16" s="13">
        <v>3.445161060462413</v>
      </c>
      <c r="E16" s="13">
        <v>2.9895481045176746</v>
      </c>
      <c r="F16" s="13">
        <v>2.7797767756932266</v>
      </c>
      <c r="G16" s="13">
        <v>2.641272849125043</v>
      </c>
      <c r="H16" s="13">
        <v>2.4268003165391718</v>
      </c>
      <c r="I16" s="13">
        <v>2.5419390208153589</v>
      </c>
      <c r="J16" s="141">
        <f t="shared" si="0"/>
        <v>-30.603035308165218</v>
      </c>
      <c r="K16" s="141">
        <f t="shared" si="1"/>
        <v>4.7444655207720148</v>
      </c>
      <c r="S16" s="127"/>
      <c r="V16" s="1"/>
    </row>
    <row r="17" spans="2:22">
      <c r="B17" s="7" t="s">
        <v>135</v>
      </c>
      <c r="C17" s="13">
        <v>3.6662009154102204</v>
      </c>
      <c r="D17" s="13">
        <v>2.8094079046180682</v>
      </c>
      <c r="E17" s="13">
        <v>2.4854219519892657</v>
      </c>
      <c r="F17" s="13">
        <v>2.2304700893802716</v>
      </c>
      <c r="G17" s="13">
        <v>2.0365686262529987</v>
      </c>
      <c r="H17" s="13">
        <v>1.9761088291818971</v>
      </c>
      <c r="I17" s="13">
        <v>2.2996372311119067</v>
      </c>
      <c r="J17" s="141">
        <f t="shared" si="0"/>
        <v>-37.27465340358755</v>
      </c>
      <c r="K17" s="141">
        <f t="shared" si="1"/>
        <v>16.3719931388571</v>
      </c>
      <c r="S17" s="127"/>
      <c r="V17" s="1"/>
    </row>
    <row r="18" spans="2:22">
      <c r="B18" s="7" t="s">
        <v>136</v>
      </c>
      <c r="C18" s="13">
        <v>1.5629680333384717</v>
      </c>
      <c r="D18" s="13">
        <v>1.3221704449307836</v>
      </c>
      <c r="E18" s="13">
        <v>1.7668421345757561</v>
      </c>
      <c r="F18" s="13">
        <v>1.8283839270647362</v>
      </c>
      <c r="G18" s="13">
        <v>2.0412684000058903</v>
      </c>
      <c r="H18" s="13">
        <v>2.2218035196141237</v>
      </c>
      <c r="I18" s="13">
        <v>2.3382865963406778</v>
      </c>
      <c r="J18" s="141">
        <f t="shared" si="0"/>
        <v>49.605529125643066</v>
      </c>
      <c r="K18" s="141">
        <f t="shared" si="1"/>
        <v>5.24272626711765</v>
      </c>
      <c r="S18" s="127"/>
      <c r="V18" s="1"/>
    </row>
    <row r="19" spans="2:22">
      <c r="B19" s="7" t="s">
        <v>138</v>
      </c>
      <c r="C19" s="13">
        <v>2.2601905598382972</v>
      </c>
      <c r="D19" s="13">
        <v>2.0478115791078766</v>
      </c>
      <c r="E19" s="13">
        <v>1.8164545495864886</v>
      </c>
      <c r="F19" s="13">
        <v>1.7444840585500774</v>
      </c>
      <c r="G19" s="13">
        <v>1.8235122161219159</v>
      </c>
      <c r="H19" s="13">
        <v>1.8103025963748729</v>
      </c>
      <c r="I19" s="13">
        <v>1.8700346714536382</v>
      </c>
      <c r="J19" s="141">
        <f t="shared" si="0"/>
        <v>-17.262079371421329</v>
      </c>
      <c r="K19" s="141">
        <f t="shared" si="1"/>
        <v>3.2995630232414559</v>
      </c>
      <c r="S19" s="127"/>
      <c r="V19" s="1"/>
    </row>
    <row r="20" spans="2:22">
      <c r="B20" s="7" t="s">
        <v>137</v>
      </c>
      <c r="C20" s="13">
        <v>1.6307076626903503</v>
      </c>
      <c r="D20" s="13">
        <v>1.8190058160790634</v>
      </c>
      <c r="E20" s="13">
        <v>1.6580149016489887</v>
      </c>
      <c r="F20" s="13">
        <v>1.7713953371302509</v>
      </c>
      <c r="G20" s="13">
        <v>1.7467492448246875</v>
      </c>
      <c r="H20" s="13">
        <v>1.7454874326412178</v>
      </c>
      <c r="I20" s="13">
        <v>1.9220626631077538</v>
      </c>
      <c r="J20" s="141">
        <f t="shared" si="0"/>
        <v>17.86678305887914</v>
      </c>
      <c r="K20" s="141">
        <f t="shared" si="1"/>
        <v>10.116098641818796</v>
      </c>
      <c r="S20" s="127"/>
      <c r="V20" s="1"/>
    </row>
    <row r="21" spans="2:22">
      <c r="B21" s="7" t="s">
        <v>140</v>
      </c>
      <c r="C21" s="13">
        <v>1.6852298033882041</v>
      </c>
      <c r="D21" s="13">
        <v>1.4529165952329628</v>
      </c>
      <c r="E21" s="13">
        <v>1.4371596348270193</v>
      </c>
      <c r="F21" s="13">
        <v>1.3582280601052326</v>
      </c>
      <c r="G21" s="13">
        <v>1.2955709645471001</v>
      </c>
      <c r="H21" s="13">
        <v>1.0611598899649546</v>
      </c>
      <c r="I21" s="13">
        <v>1.2159684906590431</v>
      </c>
      <c r="J21" s="141">
        <f t="shared" si="0"/>
        <v>-27.845538441445626</v>
      </c>
      <c r="K21" s="141">
        <f t="shared" si="1"/>
        <v>14.588621578902796</v>
      </c>
      <c r="S21" s="127"/>
      <c r="V21" s="1"/>
    </row>
    <row r="22" spans="2:22">
      <c r="B22" s="7" t="s">
        <v>139</v>
      </c>
      <c r="C22" s="13">
        <v>1.2573136082141405</v>
      </c>
      <c r="D22" s="13">
        <v>1.2159391978102636</v>
      </c>
      <c r="E22" s="13">
        <v>1.1410855452468425</v>
      </c>
      <c r="F22" s="13">
        <v>1.4152166500397179</v>
      </c>
      <c r="G22" s="13">
        <v>1.2235077670027632</v>
      </c>
      <c r="H22" s="13">
        <v>1.032520631571014</v>
      </c>
      <c r="I22" s="13">
        <v>1.1594809568631461</v>
      </c>
      <c r="J22" s="141">
        <f t="shared" si="0"/>
        <v>-7.7810858573266897</v>
      </c>
      <c r="K22" s="141">
        <f t="shared" si="1"/>
        <v>12.296153840428136</v>
      </c>
      <c r="S22" s="127"/>
    </row>
    <row r="23" spans="2:22">
      <c r="B23" s="7" t="s">
        <v>297</v>
      </c>
      <c r="C23" s="13">
        <v>1.1300952799191486</v>
      </c>
      <c r="D23" s="13">
        <v>1.170178045204501</v>
      </c>
      <c r="E23" s="13">
        <v>0.79379864017171653</v>
      </c>
      <c r="F23" s="13">
        <v>0.84374773430779604</v>
      </c>
      <c r="G23" s="13">
        <v>1.1060134231804748</v>
      </c>
      <c r="H23" s="13">
        <v>1.1259750536986095</v>
      </c>
      <c r="I23" s="13">
        <v>1.2769155665967211</v>
      </c>
      <c r="J23" s="141">
        <f t="shared" si="0"/>
        <v>12.991850270189307</v>
      </c>
      <c r="K23" s="141">
        <f t="shared" si="1"/>
        <v>13.405315899522048</v>
      </c>
      <c r="S23" s="127"/>
      <c r="V23" s="1"/>
    </row>
    <row r="24" spans="2:22">
      <c r="B24" s="7" t="s">
        <v>141</v>
      </c>
      <c r="C24" s="13">
        <v>0.67243973527352852</v>
      </c>
      <c r="D24" s="13">
        <v>0.38243248963387322</v>
      </c>
      <c r="E24" s="13">
        <v>0.34568650459090883</v>
      </c>
      <c r="F24" s="13">
        <v>0.36884281818708525</v>
      </c>
      <c r="G24" s="13">
        <v>0.37911508273325056</v>
      </c>
      <c r="H24" s="13">
        <v>0.50947733353431057</v>
      </c>
      <c r="I24" s="13">
        <v>0.36716896967332963</v>
      </c>
      <c r="J24" s="141">
        <f t="shared" si="0"/>
        <v>-45.397490598324595</v>
      </c>
      <c r="K24" s="141">
        <f t="shared" si="1"/>
        <v>-27.932226714340615</v>
      </c>
      <c r="S24" s="127"/>
      <c r="V24" s="1"/>
    </row>
    <row r="25" spans="2:22">
      <c r="B25" s="175" t="s">
        <v>148</v>
      </c>
      <c r="C25" s="176">
        <v>144.19619247108716</v>
      </c>
      <c r="D25" s="176">
        <v>133.31694648249547</v>
      </c>
      <c r="E25" s="176">
        <v>127.69915543665647</v>
      </c>
      <c r="F25" s="176">
        <v>119.89132909106048</v>
      </c>
      <c r="G25" s="176">
        <v>119.26459193587753</v>
      </c>
      <c r="H25" s="176">
        <v>115.35441082262501</v>
      </c>
      <c r="I25" s="176">
        <v>118.88396092965399</v>
      </c>
      <c r="J25" s="174">
        <f>(I25-C25)/C25%</f>
        <v>-17.554022133079922</v>
      </c>
      <c r="K25" s="174">
        <f>(I25-H25)/H25%</f>
        <v>3.0597443841624772</v>
      </c>
      <c r="S25" s="127"/>
      <c r="V25" s="1"/>
    </row>
    <row r="26" spans="2:22">
      <c r="B26" s="28" t="s">
        <v>143</v>
      </c>
      <c r="C26" s="29">
        <v>660.11112273148649</v>
      </c>
      <c r="D26" s="29">
        <v>547.64659380946398</v>
      </c>
      <c r="E26" s="29">
        <v>532.4564419000211</v>
      </c>
      <c r="F26" s="29">
        <v>531.77794585893992</v>
      </c>
      <c r="G26" s="29">
        <v>560.53261595986771</v>
      </c>
      <c r="H26" s="29">
        <v>555.14941402569991</v>
      </c>
      <c r="I26" s="29">
        <v>581.50051106352942</v>
      </c>
      <c r="J26" s="142">
        <f>(I26-C26)/C26%</f>
        <v>-11.908693697308525</v>
      </c>
      <c r="K26" s="142">
        <f>(I26-H26)/H26%</f>
        <v>4.7466675406793488</v>
      </c>
      <c r="S26" s="127"/>
    </row>
    <row r="27" spans="2:22">
      <c r="B27" s="31" t="s">
        <v>120</v>
      </c>
      <c r="C27" s="4"/>
      <c r="D27" s="4"/>
    </row>
    <row r="28" spans="2:22" hidden="1">
      <c r="B28" s="31" t="s">
        <v>108</v>
      </c>
      <c r="C28" s="4"/>
      <c r="D28" s="4"/>
      <c r="E28" s="7"/>
      <c r="F28" s="7"/>
      <c r="G28" s="7"/>
      <c r="H28" s="7"/>
      <c r="I28" s="7"/>
    </row>
    <row r="29" spans="2:22">
      <c r="B29" s="31" t="s">
        <v>122</v>
      </c>
      <c r="C29" s="4"/>
      <c r="D29" s="4"/>
    </row>
    <row r="30" spans="2:22">
      <c r="B30" s="31" t="s">
        <v>121</v>
      </c>
      <c r="C30" s="4"/>
      <c r="D30" s="4"/>
    </row>
    <row r="31" spans="2:22">
      <c r="B31" s="31"/>
      <c r="C31" s="4"/>
      <c r="D31" s="4"/>
    </row>
  </sheetData>
  <sortState ref="S6:V25">
    <sortCondition descending="1" ref="V6:V25"/>
  </sortState>
  <mergeCells count="10">
    <mergeCell ref="J4:K4"/>
    <mergeCell ref="B2:K2"/>
    <mergeCell ref="B4:B5"/>
    <mergeCell ref="C4:C5"/>
    <mergeCell ref="D4:D5"/>
    <mergeCell ref="E4:E5"/>
    <mergeCell ref="F4:F5"/>
    <mergeCell ref="G4:G5"/>
    <mergeCell ref="H4:H5"/>
    <mergeCell ref="I4:I5"/>
  </mergeCells>
  <phoneticPr fontId="3" type="noConversion"/>
  <hyperlinks>
    <hyperlink ref="Q2" location="Menu!A1" display="Voltar ao Menu"/>
  </hyperlinks>
  <pageMargins left="0.78740157499999996" right="0.78740157499999996" top="0.984251969" bottom="0.984251969" header="0.5" footer="0.5"/>
  <headerFooter alignWithMargins="0"/>
  <drawing r:id="rId1"/>
</worksheet>
</file>

<file path=xl/worksheets/sheet13.xml><?xml version="1.0" encoding="utf-8"?>
<worksheet xmlns="http://schemas.openxmlformats.org/spreadsheetml/2006/main" xmlns:r="http://schemas.openxmlformats.org/officeDocument/2006/relationships">
  <sheetPr enableFormatConditionsCalculation="0">
    <tabColor indexed="50"/>
  </sheetPr>
  <dimension ref="B2:T25"/>
  <sheetViews>
    <sheetView showGridLines="0" workbookViewId="0">
      <selection activeCell="Q21" sqref="Q21"/>
    </sheetView>
  </sheetViews>
  <sheetFormatPr defaultRowHeight="12.75"/>
  <cols>
    <col min="1" max="1" width="1.28515625" customWidth="1"/>
    <col min="2" max="2" width="10.42578125" bestFit="1" customWidth="1"/>
  </cols>
  <sheetData>
    <row r="2" spans="2:20" ht="47.45" customHeight="1">
      <c r="B2" s="237" t="s">
        <v>326</v>
      </c>
      <c r="C2" s="238"/>
      <c r="D2" s="238"/>
      <c r="Q2" s="122" t="s">
        <v>295</v>
      </c>
    </row>
    <row r="3" spans="2:20">
      <c r="B3" s="33" t="s">
        <v>168</v>
      </c>
      <c r="C3" s="33" t="s">
        <v>22</v>
      </c>
      <c r="D3" s="33" t="s">
        <v>169</v>
      </c>
    </row>
    <row r="4" spans="2:20">
      <c r="B4" s="2" t="s">
        <v>150</v>
      </c>
      <c r="C4" s="1">
        <v>4.5</v>
      </c>
      <c r="D4" s="1">
        <f>C4</f>
        <v>4.5</v>
      </c>
      <c r="G4" s="1"/>
      <c r="H4" s="1"/>
      <c r="I4" s="1"/>
    </row>
    <row r="5" spans="2:20">
      <c r="B5" s="36" t="s">
        <v>184</v>
      </c>
      <c r="C5" s="1">
        <v>5.14</v>
      </c>
      <c r="D5" s="1">
        <f t="shared" ref="D5:D20" si="0">D4+C5</f>
        <v>9.64</v>
      </c>
      <c r="G5" s="1"/>
      <c r="H5" s="1"/>
      <c r="I5" s="1"/>
    </row>
    <row r="6" spans="2:20">
      <c r="B6" s="36" t="s">
        <v>185</v>
      </c>
      <c r="C6" s="1">
        <v>2.2200000000000002</v>
      </c>
      <c r="D6" s="1">
        <f t="shared" si="0"/>
        <v>11.860000000000001</v>
      </c>
      <c r="G6" s="1"/>
      <c r="H6" s="1"/>
      <c r="I6" s="1"/>
      <c r="T6" s="1"/>
    </row>
    <row r="7" spans="2:20">
      <c r="B7" s="36" t="s">
        <v>186</v>
      </c>
      <c r="C7" s="1">
        <v>1.75</v>
      </c>
      <c r="D7" s="1">
        <f t="shared" si="0"/>
        <v>13.610000000000001</v>
      </c>
      <c r="G7" s="1"/>
      <c r="H7" s="1"/>
      <c r="I7" s="1"/>
      <c r="T7" s="1"/>
    </row>
    <row r="8" spans="2:20">
      <c r="B8" s="2" t="s">
        <v>170</v>
      </c>
      <c r="C8" s="1">
        <v>3.45</v>
      </c>
      <c r="D8" s="1">
        <f t="shared" si="0"/>
        <v>17.060000000000002</v>
      </c>
      <c r="G8" s="1"/>
      <c r="H8" s="1"/>
      <c r="I8" s="1"/>
      <c r="T8" s="1"/>
    </row>
    <row r="9" spans="2:20">
      <c r="B9" s="2" t="s">
        <v>171</v>
      </c>
      <c r="C9" s="1">
        <v>3.47</v>
      </c>
      <c r="D9" s="1">
        <f t="shared" si="0"/>
        <v>20.53</v>
      </c>
      <c r="G9" s="1"/>
      <c r="H9" s="1"/>
      <c r="I9" s="1"/>
      <c r="T9" s="1"/>
    </row>
    <row r="10" spans="2:20">
      <c r="B10" s="2" t="s">
        <v>172</v>
      </c>
      <c r="C10" s="1">
        <v>2.91</v>
      </c>
      <c r="D10" s="1">
        <f t="shared" si="0"/>
        <v>23.44</v>
      </c>
      <c r="G10" s="1"/>
      <c r="H10" s="1"/>
      <c r="I10" s="1"/>
      <c r="T10" s="1"/>
    </row>
    <row r="11" spans="2:20">
      <c r="B11" s="2" t="s">
        <v>173</v>
      </c>
      <c r="C11" s="1">
        <v>2.8</v>
      </c>
      <c r="D11" s="1">
        <f t="shared" si="0"/>
        <v>26.240000000000002</v>
      </c>
      <c r="G11" s="1"/>
      <c r="H11" s="1"/>
      <c r="I11" s="1"/>
      <c r="T11" s="1"/>
    </row>
    <row r="12" spans="2:20">
      <c r="B12" s="2" t="s">
        <v>174</v>
      </c>
      <c r="C12" s="1">
        <v>2.67</v>
      </c>
      <c r="D12" s="1">
        <f t="shared" si="0"/>
        <v>28.910000000000004</v>
      </c>
      <c r="G12" s="1"/>
      <c r="H12" s="1"/>
      <c r="I12" s="1"/>
      <c r="T12" s="1"/>
    </row>
    <row r="13" spans="2:20">
      <c r="B13" s="2" t="s">
        <v>175</v>
      </c>
      <c r="C13" s="1">
        <v>3.39</v>
      </c>
      <c r="D13" s="1">
        <f t="shared" si="0"/>
        <v>32.300000000000004</v>
      </c>
      <c r="G13" s="1"/>
      <c r="H13" s="1"/>
      <c r="I13" s="1"/>
      <c r="T13" s="1"/>
    </row>
    <row r="14" spans="2:20">
      <c r="B14" s="2" t="s">
        <v>176</v>
      </c>
      <c r="C14" s="1">
        <v>4.79</v>
      </c>
      <c r="D14" s="1">
        <f t="shared" si="0"/>
        <v>37.090000000000003</v>
      </c>
      <c r="G14" s="1"/>
      <c r="H14" s="1"/>
      <c r="I14" s="1"/>
      <c r="T14" s="1"/>
    </row>
    <row r="15" spans="2:20">
      <c r="B15" s="2" t="s">
        <v>177</v>
      </c>
      <c r="C15" s="1">
        <v>6.32</v>
      </c>
      <c r="D15" s="1">
        <f t="shared" si="0"/>
        <v>43.410000000000004</v>
      </c>
      <c r="G15" s="1"/>
      <c r="H15" s="1"/>
      <c r="I15" s="1"/>
      <c r="T15" s="1"/>
    </row>
    <row r="16" spans="2:20">
      <c r="B16" s="2" t="s">
        <v>178</v>
      </c>
      <c r="C16" s="1">
        <v>7.81</v>
      </c>
      <c r="D16" s="1">
        <f t="shared" si="0"/>
        <v>51.220000000000006</v>
      </c>
      <c r="G16" s="1"/>
      <c r="H16" s="1"/>
      <c r="I16" s="1"/>
      <c r="T16" s="1"/>
    </row>
    <row r="17" spans="2:20">
      <c r="B17" s="2" t="s">
        <v>179</v>
      </c>
      <c r="C17" s="1">
        <v>8.6300000000000008</v>
      </c>
      <c r="D17" s="1">
        <f t="shared" si="0"/>
        <v>59.850000000000009</v>
      </c>
      <c r="G17" s="1"/>
      <c r="H17" s="1"/>
      <c r="I17" s="1"/>
      <c r="T17" s="1"/>
    </row>
    <row r="18" spans="2:20">
      <c r="B18" s="2" t="s">
        <v>180</v>
      </c>
      <c r="C18" s="1">
        <v>9.09</v>
      </c>
      <c r="D18" s="1">
        <f t="shared" si="0"/>
        <v>68.940000000000012</v>
      </c>
      <c r="F18" s="237" t="s">
        <v>327</v>
      </c>
      <c r="G18" s="238"/>
      <c r="H18" s="238"/>
      <c r="I18" s="1"/>
      <c r="T18" s="1"/>
    </row>
    <row r="19" spans="2:20" ht="13.15" customHeight="1">
      <c r="B19" s="2" t="s">
        <v>181</v>
      </c>
      <c r="C19" s="1">
        <v>9.33</v>
      </c>
      <c r="D19" s="1">
        <f t="shared" si="0"/>
        <v>78.27000000000001</v>
      </c>
      <c r="F19" s="238"/>
      <c r="G19" s="238"/>
      <c r="H19" s="238"/>
      <c r="I19" s="1"/>
      <c r="T19" s="1"/>
    </row>
    <row r="20" spans="2:20">
      <c r="B20" s="2" t="s">
        <v>182</v>
      </c>
      <c r="C20" s="1">
        <v>8.76</v>
      </c>
      <c r="D20" s="1">
        <f t="shared" si="0"/>
        <v>87.030000000000015</v>
      </c>
      <c r="F20" s="238"/>
      <c r="G20" s="238"/>
      <c r="H20" s="238"/>
      <c r="I20" s="1"/>
      <c r="T20" s="1"/>
    </row>
    <row r="21" spans="2:20">
      <c r="B21" s="2" t="s">
        <v>183</v>
      </c>
      <c r="C21" s="1">
        <v>12.95</v>
      </c>
      <c r="D21" s="1">
        <v>100</v>
      </c>
      <c r="F21" t="s">
        <v>113</v>
      </c>
      <c r="G21">
        <v>37178</v>
      </c>
      <c r="H21" s="1">
        <f>G21/G23*100</f>
        <v>46.487027195998749</v>
      </c>
      <c r="I21" s="1"/>
      <c r="T21" s="1"/>
    </row>
    <row r="22" spans="2:20">
      <c r="B22" s="33" t="s">
        <v>21</v>
      </c>
      <c r="C22" s="30">
        <v>100</v>
      </c>
      <c r="D22" s="32"/>
      <c r="F22" t="s">
        <v>114</v>
      </c>
      <c r="G22">
        <v>42797</v>
      </c>
      <c r="H22" s="1">
        <f>G22/G23*100</f>
        <v>53.512972804001244</v>
      </c>
      <c r="I22" s="1"/>
      <c r="T22" s="1"/>
    </row>
    <row r="23" spans="2:20">
      <c r="F23" s="34" t="s">
        <v>21</v>
      </c>
      <c r="G23" s="34">
        <v>79975</v>
      </c>
      <c r="H23" s="35">
        <f>G23/G23*100</f>
        <v>100</v>
      </c>
      <c r="T23" s="1"/>
    </row>
    <row r="24" spans="2:20">
      <c r="B24" s="177" t="s">
        <v>308</v>
      </c>
      <c r="T24" s="1"/>
    </row>
    <row r="25" spans="2:20">
      <c r="T25" s="1"/>
    </row>
  </sheetData>
  <mergeCells count="2">
    <mergeCell ref="F18:H20"/>
    <mergeCell ref="B2:D2"/>
  </mergeCells>
  <phoneticPr fontId="0" type="noConversion"/>
  <hyperlinks>
    <hyperlink ref="Q2" location="Menu!A1" display="Voltar ao Menu"/>
  </hyperlinks>
  <pageMargins left="0.78740157499999996" right="0.78740157499999996" top="0.984251969" bottom="0.984251969" header="0.5" footer="0.5"/>
  <headerFooter alignWithMargins="0"/>
  <drawing r:id="rId1"/>
</worksheet>
</file>

<file path=xl/worksheets/sheet14.xml><?xml version="1.0" encoding="utf-8"?>
<worksheet xmlns="http://schemas.openxmlformats.org/spreadsheetml/2006/main" xmlns:r="http://schemas.openxmlformats.org/officeDocument/2006/relationships">
  <sheetPr enableFormatConditionsCalculation="0">
    <tabColor indexed="40"/>
  </sheetPr>
  <dimension ref="B1:O44"/>
  <sheetViews>
    <sheetView showGridLines="0" workbookViewId="0">
      <selection activeCell="N25" sqref="N25"/>
    </sheetView>
  </sheetViews>
  <sheetFormatPr defaultRowHeight="12.75"/>
  <cols>
    <col min="1" max="1" width="3.28515625" customWidth="1"/>
    <col min="2" max="2" width="14.28515625" customWidth="1"/>
    <col min="3" max="3" width="16.42578125" customWidth="1"/>
    <col min="4" max="4" width="11.28515625" customWidth="1"/>
    <col min="5" max="5" width="5.5703125" customWidth="1"/>
  </cols>
  <sheetData>
    <row r="1" spans="2:15" ht="8.4499999999999993" customHeight="1"/>
    <row r="2" spans="2:15">
      <c r="B2" s="239" t="s">
        <v>328</v>
      </c>
      <c r="C2" s="240"/>
      <c r="D2" s="240"/>
      <c r="E2" s="240"/>
      <c r="O2" s="122" t="s">
        <v>295</v>
      </c>
    </row>
    <row r="3" spans="2:15" ht="29.45" customHeight="1">
      <c r="B3" s="241"/>
      <c r="C3" s="241"/>
      <c r="D3" s="241"/>
      <c r="E3" s="241"/>
    </row>
    <row r="4" spans="2:15" ht="28.9" customHeight="1">
      <c r="B4" s="37" t="s">
        <v>168</v>
      </c>
      <c r="C4" s="145" t="s">
        <v>187</v>
      </c>
      <c r="D4" s="143" t="s">
        <v>188</v>
      </c>
      <c r="E4" s="145"/>
    </row>
    <row r="5" spans="2:15">
      <c r="B5" s="2" t="s">
        <v>150</v>
      </c>
      <c r="C5" s="3">
        <v>21.475657695796794</v>
      </c>
      <c r="D5" s="3">
        <v>78.524342304203216</v>
      </c>
      <c r="E5" s="1"/>
    </row>
    <row r="6" spans="2:15">
      <c r="B6" s="36" t="s">
        <v>184</v>
      </c>
      <c r="C6" s="3">
        <v>28.071072478588775</v>
      </c>
      <c r="D6" s="3">
        <v>71.928927521411225</v>
      </c>
      <c r="E6" s="1"/>
    </row>
    <row r="7" spans="2:15">
      <c r="B7" s="36" t="s">
        <v>185</v>
      </c>
      <c r="C7" s="3">
        <v>16.08850705138596</v>
      </c>
      <c r="D7" s="3">
        <v>83.91149294861404</v>
      </c>
      <c r="E7" s="1"/>
    </row>
    <row r="8" spans="2:15">
      <c r="B8" s="36" t="s">
        <v>186</v>
      </c>
      <c r="C8" s="3">
        <v>13.142491311505397</v>
      </c>
      <c r="D8" s="3">
        <v>86.857508688494605</v>
      </c>
      <c r="E8" s="1"/>
    </row>
    <row r="9" spans="2:15">
      <c r="B9" s="2" t="s">
        <v>170</v>
      </c>
      <c r="C9" s="3">
        <v>14.339522546419097</v>
      </c>
      <c r="D9" s="3">
        <v>85.660477453580896</v>
      </c>
      <c r="E9" s="1"/>
    </row>
    <row r="10" spans="2:15">
      <c r="B10" s="2" t="s">
        <v>171</v>
      </c>
      <c r="C10" s="3">
        <v>11.565851565851567</v>
      </c>
      <c r="D10" s="3">
        <v>88.434148434148426</v>
      </c>
      <c r="E10" s="1"/>
    </row>
    <row r="11" spans="2:15">
      <c r="B11" s="2" t="s">
        <v>172</v>
      </c>
      <c r="C11" s="3">
        <v>9.8283864923561719</v>
      </c>
      <c r="D11" s="3">
        <v>90.171613507643826</v>
      </c>
      <c r="E11" s="1"/>
    </row>
    <row r="12" spans="2:15">
      <c r="B12" s="2" t="s">
        <v>173</v>
      </c>
      <c r="C12" s="3">
        <v>9.0249929112488356</v>
      </c>
      <c r="D12" s="3">
        <v>90.97500708875117</v>
      </c>
      <c r="E12" s="1"/>
    </row>
    <row r="13" spans="2:15">
      <c r="B13" s="2" t="s">
        <v>174</v>
      </c>
      <c r="C13" s="3">
        <v>9.4825310217372163</v>
      </c>
      <c r="D13" s="3">
        <v>90.517468978262784</v>
      </c>
      <c r="E13" s="1"/>
    </row>
    <row r="14" spans="2:15">
      <c r="B14" s="2" t="s">
        <v>175</v>
      </c>
      <c r="C14" s="3">
        <v>11.692087300918514</v>
      </c>
      <c r="D14" s="3">
        <v>88.307912699081484</v>
      </c>
      <c r="E14" s="1"/>
    </row>
    <row r="15" spans="2:15">
      <c r="B15" s="2" t="s">
        <v>176</v>
      </c>
      <c r="C15" s="3">
        <v>14.278870955855258</v>
      </c>
      <c r="D15" s="3">
        <v>85.721129044144746</v>
      </c>
      <c r="E15" s="1"/>
    </row>
    <row r="16" spans="2:15">
      <c r="B16" s="2" t="s">
        <v>177</v>
      </c>
      <c r="C16" s="3">
        <v>17.565630789666862</v>
      </c>
      <c r="D16" s="3">
        <v>82.434369210333131</v>
      </c>
      <c r="E16" s="1"/>
    </row>
    <row r="17" spans="2:5">
      <c r="B17" s="2" t="s">
        <v>178</v>
      </c>
      <c r="C17" s="3">
        <v>21.939649022685121</v>
      </c>
      <c r="D17" s="3">
        <v>78.060350977314883</v>
      </c>
      <c r="E17" s="1"/>
    </row>
    <row r="18" spans="2:5">
      <c r="B18" s="2" t="s">
        <v>179</v>
      </c>
      <c r="C18" s="3">
        <v>25.156676251566761</v>
      </c>
      <c r="D18" s="3">
        <v>74.843323748433235</v>
      </c>
      <c r="E18" s="1"/>
    </row>
    <row r="19" spans="2:5">
      <c r="B19" s="2" t="s">
        <v>180</v>
      </c>
      <c r="C19" s="3">
        <v>30.121437215707548</v>
      </c>
      <c r="D19" s="3">
        <v>69.878562784292455</v>
      </c>
      <c r="E19" s="1"/>
    </row>
    <row r="20" spans="2:5">
      <c r="B20" s="2" t="s">
        <v>181</v>
      </c>
      <c r="C20" s="3">
        <v>34.698863102508696</v>
      </c>
      <c r="D20" s="3">
        <v>65.301136897491304</v>
      </c>
      <c r="E20" s="1"/>
    </row>
    <row r="21" spans="2:5">
      <c r="B21" s="2" t="s">
        <v>182</v>
      </c>
      <c r="C21" s="3">
        <v>38.384619634274344</v>
      </c>
      <c r="D21" s="3">
        <v>61.615380365725649</v>
      </c>
      <c r="E21" s="1"/>
    </row>
    <row r="22" spans="2:5">
      <c r="B22" s="2" t="s">
        <v>183</v>
      </c>
      <c r="C22" s="3">
        <v>41.800356506238863</v>
      </c>
      <c r="D22" s="3">
        <v>58.199643493761144</v>
      </c>
      <c r="E22" s="1"/>
    </row>
    <row r="23" spans="2:5">
      <c r="B23" s="33" t="s">
        <v>21</v>
      </c>
      <c r="C23" s="144">
        <v>20.444343326925438</v>
      </c>
      <c r="D23" s="144">
        <v>79.555656673074566</v>
      </c>
      <c r="E23" s="30"/>
    </row>
    <row r="24" spans="2:5">
      <c r="C24" s="1"/>
      <c r="D24" s="1"/>
      <c r="E24" s="1"/>
    </row>
    <row r="25" spans="2:5">
      <c r="C25" s="1"/>
      <c r="D25" s="1"/>
      <c r="E25" s="1"/>
    </row>
    <row r="26" spans="2:5">
      <c r="C26" s="1"/>
      <c r="D26" s="1"/>
      <c r="E26" s="1"/>
    </row>
    <row r="27" spans="2:5" ht="25.9" customHeight="1">
      <c r="E27" s="1"/>
    </row>
    <row r="28" spans="2:5">
      <c r="E28" s="1"/>
    </row>
    <row r="29" spans="2:5">
      <c r="E29" s="1"/>
    </row>
    <row r="30" spans="2:5">
      <c r="E30" s="1"/>
    </row>
    <row r="31" spans="2:5">
      <c r="E31" s="1"/>
    </row>
    <row r="32" spans="2:5">
      <c r="E32" s="1"/>
    </row>
    <row r="33" spans="5:5">
      <c r="E33" s="1"/>
    </row>
    <row r="34" spans="5:5">
      <c r="E34" s="1"/>
    </row>
    <row r="35" spans="5:5">
      <c r="E35" s="1"/>
    </row>
    <row r="36" spans="5:5">
      <c r="E36" s="1"/>
    </row>
    <row r="37" spans="5:5">
      <c r="E37" s="1"/>
    </row>
    <row r="38" spans="5:5">
      <c r="E38" s="1"/>
    </row>
    <row r="39" spans="5:5">
      <c r="E39" s="1"/>
    </row>
    <row r="40" spans="5:5">
      <c r="E40" s="1"/>
    </row>
    <row r="41" spans="5:5">
      <c r="E41" s="1"/>
    </row>
    <row r="42" spans="5:5">
      <c r="E42" s="1"/>
    </row>
    <row r="43" spans="5:5">
      <c r="E43" s="1"/>
    </row>
    <row r="44" spans="5:5">
      <c r="E44" s="30"/>
    </row>
  </sheetData>
  <mergeCells count="1">
    <mergeCell ref="B2:E3"/>
  </mergeCells>
  <phoneticPr fontId="0" type="noConversion"/>
  <hyperlinks>
    <hyperlink ref="O2" location="Menu!A1" display="Voltar ao Menu"/>
  </hyperlinks>
  <pageMargins left="0.78740157499999996" right="0.78740157499999996" top="0.984251969" bottom="0.984251969" header="0.5" footer="0.5"/>
  <headerFooter alignWithMargins="0"/>
  <drawing r:id="rId1"/>
</worksheet>
</file>

<file path=xl/worksheets/sheet15.xml><?xml version="1.0" encoding="utf-8"?>
<worksheet xmlns="http://schemas.openxmlformats.org/spreadsheetml/2006/main" xmlns:r="http://schemas.openxmlformats.org/officeDocument/2006/relationships">
  <sheetPr enableFormatConditionsCalculation="0">
    <tabColor indexed="45"/>
  </sheetPr>
  <dimension ref="B2:P34"/>
  <sheetViews>
    <sheetView showGridLines="0" workbookViewId="0">
      <selection activeCell="B2" sqref="B2:P2"/>
    </sheetView>
  </sheetViews>
  <sheetFormatPr defaultRowHeight="12.75"/>
  <cols>
    <col min="1" max="1" width="3" customWidth="1"/>
    <col min="2" max="2" width="28.140625" customWidth="1"/>
    <col min="3" max="9" width="7.7109375" customWidth="1"/>
  </cols>
  <sheetData>
    <row r="2" spans="2:16" ht="18" customHeight="1">
      <c r="B2" s="242" t="s">
        <v>329</v>
      </c>
      <c r="C2" s="243"/>
      <c r="D2" s="243"/>
      <c r="E2" s="243"/>
      <c r="F2" s="243"/>
      <c r="G2" s="243"/>
      <c r="H2" s="243"/>
      <c r="I2" s="243"/>
      <c r="J2" s="243"/>
      <c r="K2" s="243"/>
      <c r="L2" s="243"/>
      <c r="M2" s="243"/>
      <c r="N2" s="243"/>
      <c r="O2" s="243"/>
      <c r="P2" s="243"/>
    </row>
    <row r="3" spans="2:16" ht="14.45" customHeight="1">
      <c r="B3" s="82"/>
      <c r="C3" s="82"/>
      <c r="D3" s="82"/>
      <c r="E3" s="82"/>
      <c r="F3" s="82"/>
      <c r="G3" s="82"/>
      <c r="H3" s="82"/>
      <c r="I3" s="82"/>
      <c r="J3" s="82"/>
      <c r="K3" s="82"/>
      <c r="L3" s="82"/>
      <c r="M3" s="82"/>
      <c r="N3" s="82"/>
      <c r="O3" s="82"/>
    </row>
    <row r="4" spans="2:16">
      <c r="C4" s="39"/>
      <c r="D4" s="39"/>
      <c r="E4" s="39"/>
      <c r="F4" s="39"/>
    </row>
    <row r="5" spans="2:16" ht="15">
      <c r="B5" s="205" t="s">
        <v>198</v>
      </c>
      <c r="C5" s="206">
        <v>2008</v>
      </c>
      <c r="D5" s="206">
        <v>2009</v>
      </c>
      <c r="E5" s="206">
        <v>2010</v>
      </c>
      <c r="F5" s="206">
        <v>2011</v>
      </c>
      <c r="G5" s="206">
        <v>2012</v>
      </c>
      <c r="H5" s="206">
        <v>2013</v>
      </c>
      <c r="I5" s="206">
        <v>2014</v>
      </c>
    </row>
    <row r="6" spans="2:16" ht="15">
      <c r="B6" t="s">
        <v>205</v>
      </c>
      <c r="C6" s="83">
        <f>Apoio2!X9</f>
        <v>22.029419884055685</v>
      </c>
      <c r="D6" s="83">
        <f>Apoio2!Y9</f>
        <v>26.113822826877144</v>
      </c>
      <c r="E6" s="83">
        <f>Apoio2!Z9</f>
        <v>28.01945134520852</v>
      </c>
      <c r="F6" s="83">
        <f>Apoio2!AA9</f>
        <v>30.527086383601759</v>
      </c>
      <c r="G6" s="83">
        <f>Apoio2!AB9</f>
        <v>26.404436152570483</v>
      </c>
      <c r="H6" s="83">
        <f>Apoio2!AC9</f>
        <v>24.818241903502976</v>
      </c>
      <c r="I6" s="83">
        <f>Apoio2!AD9</f>
        <v>25.516110360794908</v>
      </c>
    </row>
    <row r="7" spans="2:16" ht="15">
      <c r="B7" t="s">
        <v>206</v>
      </c>
      <c r="C7" s="83">
        <f>Apoio2!X10</f>
        <v>22.081828331253696</v>
      </c>
      <c r="D7" s="83">
        <f>Apoio2!Y10</f>
        <v>27.410332346166498</v>
      </c>
      <c r="E7" s="83">
        <f>Apoio2!Z10</f>
        <v>28.178972773210649</v>
      </c>
      <c r="F7" s="83">
        <f>Apoio2!AA10</f>
        <v>27.426199261992618</v>
      </c>
      <c r="G7" s="83">
        <f>Apoio2!AB10</f>
        <v>25.968380832194061</v>
      </c>
      <c r="H7" s="83">
        <f>Apoio2!AC10</f>
        <v>26.209858662538082</v>
      </c>
      <c r="I7" s="83">
        <f>Apoio2!AD10</f>
        <v>25.969986781743255</v>
      </c>
    </row>
    <row r="8" spans="2:16" ht="15">
      <c r="B8" t="s">
        <v>202</v>
      </c>
      <c r="C8" s="83">
        <f>Apoio2!X6</f>
        <v>22.339386043481802</v>
      </c>
      <c r="D8" s="83">
        <f>Apoio2!Y6</f>
        <v>27.589169414959951</v>
      </c>
      <c r="E8" s="83">
        <f>Apoio2!Z6</f>
        <v>28.163079375925292</v>
      </c>
      <c r="F8" s="83">
        <f>Apoio2!AA6</f>
        <v>25.31853335558894</v>
      </c>
      <c r="G8" s="83">
        <f>Apoio2!AB6</f>
        <v>24.371601922622329</v>
      </c>
      <c r="H8" s="83">
        <f>Apoio2!AC6</f>
        <v>23.663658909820061</v>
      </c>
      <c r="I8" s="83">
        <f>Apoio2!AD6</f>
        <v>23.190633869441815</v>
      </c>
    </row>
    <row r="9" spans="2:16" ht="15">
      <c r="B9" t="s">
        <v>204</v>
      </c>
      <c r="C9" s="83">
        <f>Apoio2!X8</f>
        <v>23.613819492990913</v>
      </c>
      <c r="D9" s="83">
        <f>Apoio2!Y8</f>
        <v>29.024743762294232</v>
      </c>
      <c r="E9" s="83">
        <f>Apoio2!Z8</f>
        <v>27.037359659310876</v>
      </c>
      <c r="F9" s="83">
        <f>Apoio2!AA8</f>
        <v>23.0019120458891</v>
      </c>
      <c r="G9" s="83">
        <f>Apoio2!AB8</f>
        <v>22.765156927180076</v>
      </c>
      <c r="H9" s="83">
        <f>Apoio2!AC8</f>
        <v>21.826544644127271</v>
      </c>
      <c r="I9" s="83">
        <f>Apoio2!AD8</f>
        <v>20.881464368224631</v>
      </c>
    </row>
    <row r="10" spans="2:16" ht="15">
      <c r="B10" t="s">
        <v>201</v>
      </c>
      <c r="C10" s="83">
        <f>Apoio2!X5</f>
        <v>23.062288030440897</v>
      </c>
      <c r="D10" s="83">
        <f>Apoio2!Y5</f>
        <v>28.449425001694493</v>
      </c>
      <c r="E10" s="83">
        <f>Apoio2!Z5</f>
        <v>27.184333059435772</v>
      </c>
      <c r="F10" s="83">
        <f>Apoio2!AA5</f>
        <v>24.496448694976362</v>
      </c>
      <c r="G10" s="83">
        <f>Apoio2!AB5</f>
        <v>22.223149113660064</v>
      </c>
      <c r="H10" s="83">
        <f>Apoio2!AC5</f>
        <v>21.265887739796323</v>
      </c>
      <c r="I10" s="83">
        <f>Apoio2!AD5</f>
        <v>21.367521367521366</v>
      </c>
    </row>
    <row r="11" spans="2:16" ht="15">
      <c r="B11" t="s">
        <v>207</v>
      </c>
      <c r="C11" s="83">
        <f>Apoio2!X11</f>
        <v>21.537535126455239</v>
      </c>
      <c r="D11" s="83">
        <f>Apoio2!Y11</f>
        <v>24.358608893956671</v>
      </c>
      <c r="E11" s="83">
        <f>Apoio2!Z11</f>
        <v>24.236362545258146</v>
      </c>
      <c r="F11" s="83">
        <f>Apoio2!AA11</f>
        <v>22.182578504153</v>
      </c>
      <c r="G11" s="83">
        <f>Apoio2!AB11</f>
        <v>20.966579837055921</v>
      </c>
      <c r="H11" s="83">
        <f>Apoio2!AC11</f>
        <v>20.292108022125014</v>
      </c>
      <c r="I11" s="83">
        <f>Apoio2!AD11</f>
        <v>18.648722378830591</v>
      </c>
    </row>
    <row r="12" spans="2:16" ht="15">
      <c r="B12" t="s">
        <v>199</v>
      </c>
      <c r="C12" s="83">
        <f>Apoio2!X3</f>
        <v>21.532959512561263</v>
      </c>
      <c r="D12" s="83">
        <f>Apoio2!Y3</f>
        <v>19.266092829784608</v>
      </c>
      <c r="E12" s="83">
        <f>Apoio2!Z3</f>
        <v>17.779222362166337</v>
      </c>
      <c r="F12" s="83">
        <f>Apoio2!AA3</f>
        <v>18.495341398970936</v>
      </c>
      <c r="G12" s="83">
        <f>Apoio2!AB3</f>
        <v>18.154061212477927</v>
      </c>
      <c r="H12" s="83">
        <f>Apoio2!AC3</f>
        <v>16.98866661595801</v>
      </c>
      <c r="I12" s="83">
        <f>Apoio2!AD3</f>
        <v>16.685465365018864</v>
      </c>
    </row>
    <row r="13" spans="2:16" ht="15">
      <c r="B13" t="s">
        <v>200</v>
      </c>
      <c r="C13" s="83">
        <f>Apoio2!X4</f>
        <v>20.234498308906428</v>
      </c>
      <c r="D13" s="83">
        <f>Apoio2!Y4</f>
        <v>20.312800872932669</v>
      </c>
      <c r="E13" s="83">
        <f>Apoio2!Z4</f>
        <v>18.857303687025048</v>
      </c>
      <c r="F13" s="83">
        <f>Apoio2!AA4</f>
        <v>17.706155750847355</v>
      </c>
      <c r="G13" s="83">
        <f>Apoio2!AB4</f>
        <v>16.990086267570231</v>
      </c>
      <c r="H13" s="83">
        <f>Apoio2!AC4</f>
        <v>16.308769459438317</v>
      </c>
      <c r="I13" s="83">
        <f>Apoio2!AD4</f>
        <v>17.233225961208966</v>
      </c>
    </row>
    <row r="14" spans="2:16" ht="15">
      <c r="B14" t="s">
        <v>203</v>
      </c>
      <c r="C14" s="83">
        <f>Apoio2!X7</f>
        <v>19.756627553237724</v>
      </c>
      <c r="D14" s="83">
        <f>Apoio2!Y7</f>
        <v>17.565802206309268</v>
      </c>
      <c r="E14" s="83">
        <f>Apoio2!Z7</f>
        <v>17.234970510977845</v>
      </c>
      <c r="F14" s="83">
        <f>Apoio2!AA7</f>
        <v>16.640765682429265</v>
      </c>
      <c r="G14" s="83">
        <f>Apoio2!AB7</f>
        <v>15.604258849557523</v>
      </c>
      <c r="H14" s="83">
        <f>Apoio2!AC7</f>
        <v>16.014067470095426</v>
      </c>
      <c r="I14" s="83">
        <f>Apoio2!AD7</f>
        <v>14.561976300828785</v>
      </c>
    </row>
    <row r="15" spans="2:16" ht="15">
      <c r="B15" s="207" t="s">
        <v>278</v>
      </c>
      <c r="C15" s="208">
        <f>Apoio2!X12</f>
        <v>21.844230085749039</v>
      </c>
      <c r="D15" s="208">
        <f>Apoio2!Y12</f>
        <v>24.343609179623385</v>
      </c>
      <c r="E15" s="208">
        <f>Apoio2!Z12</f>
        <v>23.983023847166535</v>
      </c>
      <c r="F15" s="208">
        <f>Apoio2!AA12</f>
        <v>22.545374441470916</v>
      </c>
      <c r="G15" s="208">
        <f>Apoio2!AB12</f>
        <v>21.277011995394126</v>
      </c>
      <c r="H15" s="208">
        <f>Apoio2!AC12</f>
        <v>20.778984523486287</v>
      </c>
      <c r="I15" s="208">
        <f>Apoio2!AD12</f>
        <v>20.444343326925438</v>
      </c>
    </row>
    <row r="16" spans="2:16">
      <c r="B16" s="5" t="s">
        <v>279</v>
      </c>
    </row>
    <row r="18" spans="4:16">
      <c r="H18" s="1"/>
      <c r="I18" s="1"/>
    </row>
    <row r="19" spans="4:16">
      <c r="H19" s="1"/>
      <c r="I19" s="1"/>
      <c r="P19" s="122" t="s">
        <v>295</v>
      </c>
    </row>
    <row r="20" spans="4:16">
      <c r="H20" s="1"/>
      <c r="I20" s="1"/>
    </row>
    <row r="21" spans="4:16">
      <c r="H21" s="1"/>
      <c r="I21" s="1"/>
    </row>
    <row r="22" spans="4:16">
      <c r="H22" s="1"/>
      <c r="I22" s="1"/>
    </row>
    <row r="23" spans="4:16">
      <c r="H23" s="1"/>
      <c r="I23" s="1"/>
    </row>
    <row r="24" spans="4:16">
      <c r="D24" s="1"/>
      <c r="H24" s="1"/>
      <c r="I24" s="1"/>
    </row>
    <row r="25" spans="4:16">
      <c r="D25" s="1"/>
      <c r="H25" s="1"/>
      <c r="I25" s="1"/>
    </row>
    <row r="26" spans="4:16">
      <c r="D26" s="1"/>
      <c r="H26" s="1"/>
      <c r="I26" s="1"/>
    </row>
    <row r="27" spans="4:16">
      <c r="D27" s="1"/>
      <c r="H27" s="1"/>
      <c r="I27" s="1"/>
    </row>
    <row r="28" spans="4:16">
      <c r="D28" s="1"/>
    </row>
    <row r="29" spans="4:16">
      <c r="D29" s="1"/>
    </row>
    <row r="30" spans="4:16">
      <c r="D30" s="1"/>
    </row>
    <row r="31" spans="4:16">
      <c r="D31" s="1"/>
    </row>
    <row r="32" spans="4:16">
      <c r="D32" s="1"/>
    </row>
    <row r="33" spans="4:4">
      <c r="D33" s="1"/>
    </row>
    <row r="34" spans="4:4">
      <c r="D34" s="1"/>
    </row>
  </sheetData>
  <sortState ref="C24:D32">
    <sortCondition descending="1" ref="D24:D32"/>
  </sortState>
  <mergeCells count="1">
    <mergeCell ref="B2:P2"/>
  </mergeCells>
  <phoneticPr fontId="3" type="noConversion"/>
  <hyperlinks>
    <hyperlink ref="P19" location="Menu!A1" display="Voltar ao Menu"/>
  </hyperlinks>
  <pageMargins left="0.78740157499999996" right="0.78740157499999996" top="0.984251969" bottom="0.984251969" header="0.5" footer="0.5"/>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sheetPr enableFormatConditionsCalculation="0">
    <tabColor indexed="46"/>
  </sheetPr>
  <dimension ref="B3:P19"/>
  <sheetViews>
    <sheetView showGridLines="0" workbookViewId="0">
      <selection activeCell="U19" sqref="U19"/>
    </sheetView>
  </sheetViews>
  <sheetFormatPr defaultRowHeight="12.75"/>
  <cols>
    <col min="1" max="1" width="4.5703125" customWidth="1"/>
    <col min="2" max="2" width="19" customWidth="1"/>
  </cols>
  <sheetData>
    <row r="3" spans="2:16" ht="25.15" customHeight="1">
      <c r="B3" s="244" t="s">
        <v>330</v>
      </c>
      <c r="C3" s="245"/>
      <c r="D3" s="245"/>
      <c r="E3" s="245"/>
      <c r="F3" s="245"/>
      <c r="G3" s="245"/>
      <c r="H3" s="245"/>
      <c r="I3" s="245"/>
      <c r="J3" s="245"/>
      <c r="K3" s="245"/>
      <c r="L3" s="245"/>
      <c r="M3" s="245"/>
      <c r="N3" s="245"/>
      <c r="O3" s="245"/>
      <c r="P3" s="245"/>
    </row>
    <row r="6" spans="2:16" ht="25.9" customHeight="1">
      <c r="B6" s="209" t="s">
        <v>301</v>
      </c>
      <c r="C6" s="210">
        <v>2008</v>
      </c>
      <c r="D6" s="210">
        <v>2009</v>
      </c>
      <c r="E6" s="210">
        <v>2010</v>
      </c>
      <c r="F6" s="210">
        <v>2011</v>
      </c>
      <c r="G6" s="210">
        <v>2012</v>
      </c>
      <c r="H6" s="210">
        <v>2013</v>
      </c>
      <c r="I6" s="210">
        <v>2014</v>
      </c>
    </row>
    <row r="7" spans="2:16" ht="15">
      <c r="B7" t="s">
        <v>205</v>
      </c>
      <c r="C7" s="81">
        <f>Apoio2!AE9</f>
        <v>185.7430720427748</v>
      </c>
      <c r="D7" s="81">
        <f>Apoio2!AF9</f>
        <v>166.59654748614454</v>
      </c>
      <c r="E7" s="81">
        <f>Apoio2!AG9</f>
        <v>185.19553658144619</v>
      </c>
      <c r="F7" s="81">
        <f>Apoio2!AH9</f>
        <v>160.29101888058369</v>
      </c>
      <c r="G7" s="81">
        <f>Apoio2!AI9</f>
        <v>178.09143308550838</v>
      </c>
      <c r="H7" s="81">
        <f>Apoio2!AJ9</f>
        <v>180.98877642360392</v>
      </c>
      <c r="I7" s="81">
        <f>Apoio2!AK9</f>
        <v>182.23</v>
      </c>
    </row>
    <row r="8" spans="2:16" ht="15">
      <c r="B8" t="s">
        <v>206</v>
      </c>
      <c r="C8" s="81">
        <f>Apoio2!AE10</f>
        <v>189.58136933409713</v>
      </c>
      <c r="D8" s="81">
        <f>Apoio2!AF10</f>
        <v>167.67742058135775</v>
      </c>
      <c r="E8" s="81">
        <f>Apoio2!AG10</f>
        <v>164.78724307469068</v>
      </c>
      <c r="F8" s="81">
        <f>Apoio2!AH10</f>
        <v>162.56117232140414</v>
      </c>
      <c r="G8" s="81">
        <f>Apoio2!AI10</f>
        <v>160.75324875415149</v>
      </c>
      <c r="H8" s="81">
        <f>Apoio2!AJ10</f>
        <v>165.26791478373147</v>
      </c>
      <c r="I8" s="81">
        <f>Apoio2!AK10</f>
        <v>173.46</v>
      </c>
    </row>
    <row r="9" spans="2:16" ht="15">
      <c r="B9" t="s">
        <v>202</v>
      </c>
      <c r="C9" s="81">
        <f>Apoio2!AE6</f>
        <v>185.54274719589353</v>
      </c>
      <c r="D9" s="81">
        <f>Apoio2!AF6</f>
        <v>167.60980504731967</v>
      </c>
      <c r="E9" s="81">
        <f>Apoio2!AG6</f>
        <v>165.94002204257873</v>
      </c>
      <c r="F9" s="81">
        <f>Apoio2!AH6</f>
        <v>151.99847684198571</v>
      </c>
      <c r="G9" s="81">
        <f>Apoio2!AI6</f>
        <v>154.32078233102715</v>
      </c>
      <c r="H9" s="81">
        <f>Apoio2!AJ6</f>
        <v>145.47713548399653</v>
      </c>
      <c r="I9" s="81">
        <f>Apoio2!AK6</f>
        <v>158.15</v>
      </c>
    </row>
    <row r="10" spans="2:16" ht="15">
      <c r="B10" t="s">
        <v>201</v>
      </c>
      <c r="C10" s="81">
        <f>Apoio2!AE5</f>
        <v>191.74321264789947</v>
      </c>
      <c r="D10" s="81">
        <f>Apoio2!AF5</f>
        <v>172.09732683321513</v>
      </c>
      <c r="E10" s="81">
        <f>Apoio2!AG5</f>
        <v>162.64648084090004</v>
      </c>
      <c r="F10" s="81">
        <f>Apoio2!AH5</f>
        <v>154.02219591916517</v>
      </c>
      <c r="G10" s="81">
        <f>Apoio2!AI5</f>
        <v>143.81090808976845</v>
      </c>
      <c r="H10" s="81">
        <f>Apoio2!AJ5</f>
        <v>141.33872366213552</v>
      </c>
      <c r="I10" s="81">
        <f>Apoio2!AK5</f>
        <v>162.69999999999999</v>
      </c>
    </row>
    <row r="11" spans="2:16" ht="15">
      <c r="B11" t="s">
        <v>204</v>
      </c>
      <c r="C11" s="81">
        <f>Apoio2!AE8</f>
        <v>177.78048625095914</v>
      </c>
      <c r="D11" s="81">
        <f>Apoio2!AF8</f>
        <v>154.17781456316285</v>
      </c>
      <c r="E11" s="81">
        <f>Apoio2!AG8</f>
        <v>157.7357425183512</v>
      </c>
      <c r="F11" s="81">
        <f>Apoio2!AH8</f>
        <v>135.20120028995768</v>
      </c>
      <c r="G11" s="81">
        <f>Apoio2!AI8</f>
        <v>133.68198789031365</v>
      </c>
      <c r="H11" s="81">
        <f>Apoio2!AJ8</f>
        <v>125.42849513055137</v>
      </c>
      <c r="I11" s="81">
        <f>Apoio2!AK8</f>
        <v>127.28</v>
      </c>
    </row>
    <row r="12" spans="2:16" ht="15">
      <c r="B12" t="s">
        <v>207</v>
      </c>
      <c r="C12" s="81">
        <f>Apoio2!AE11</f>
        <v>142.7822127694493</v>
      </c>
      <c r="D12" s="81">
        <f>Apoio2!AF11</f>
        <v>130.98681919811497</v>
      </c>
      <c r="E12" s="81">
        <f>Apoio2!AG11</f>
        <v>129.39440088341902</v>
      </c>
      <c r="F12" s="81">
        <f>Apoio2!AH11</f>
        <v>121.95559230300333</v>
      </c>
      <c r="G12" s="81">
        <f>Apoio2!AI11</f>
        <v>118.26088043865627</v>
      </c>
      <c r="H12" s="81">
        <f>Apoio2!AJ11</f>
        <v>112.17665274700897</v>
      </c>
      <c r="I12" s="81">
        <f>Apoio2!AK11</f>
        <v>100.84</v>
      </c>
    </row>
    <row r="13" spans="2:16" ht="15">
      <c r="B13" t="s">
        <v>199</v>
      </c>
      <c r="C13" s="81">
        <f>Apoio2!AE3</f>
        <v>97.159523306730847</v>
      </c>
      <c r="D13" s="81">
        <f>Apoio2!AF3</f>
        <v>91.260241904018727</v>
      </c>
      <c r="E13" s="81">
        <f>Apoio2!AG3</f>
        <v>78.76680274459828</v>
      </c>
      <c r="F13" s="81">
        <f>Apoio2!AH3</f>
        <v>70.251426156771601</v>
      </c>
      <c r="G13" s="81">
        <f>Apoio2!AI3</f>
        <v>85.094129453431862</v>
      </c>
      <c r="H13" s="81">
        <f>Apoio2!AJ3</f>
        <v>72.489873812120265</v>
      </c>
      <c r="I13" s="81">
        <f>Apoio2!AK3</f>
        <v>67.760000000000005</v>
      </c>
    </row>
    <row r="14" spans="2:16" ht="15">
      <c r="B14" t="s">
        <v>200</v>
      </c>
      <c r="C14" s="81">
        <f>Apoio2!AE4</f>
        <v>93.151293519995775</v>
      </c>
      <c r="D14" s="81">
        <f>Apoio2!AF4</f>
        <v>97.137940172278135</v>
      </c>
      <c r="E14" s="81">
        <f>Apoio2!AG4</f>
        <v>86.047382371450055</v>
      </c>
      <c r="F14" s="81">
        <f>Apoio2!AH4</f>
        <v>84.923292578459609</v>
      </c>
      <c r="G14" s="81">
        <f>Apoio2!AI4</f>
        <v>81.097839566607931</v>
      </c>
      <c r="H14" s="81">
        <f>Apoio2!AJ4</f>
        <v>76.417793368632687</v>
      </c>
      <c r="I14" s="81">
        <f>Apoio2!AK4</f>
        <v>90.47</v>
      </c>
    </row>
    <row r="15" spans="2:16" ht="15">
      <c r="B15" t="s">
        <v>203</v>
      </c>
      <c r="C15" s="81">
        <f>Apoio2!AE7</f>
        <v>83.316227787226566</v>
      </c>
      <c r="D15" s="81">
        <f>Apoio2!AF7</f>
        <v>87.473180392804096</v>
      </c>
      <c r="E15" s="81">
        <f>Apoio2!AG7</f>
        <v>80.077832659781464</v>
      </c>
      <c r="F15" s="81">
        <f>Apoio2!AH7</f>
        <v>76.517707054918986</v>
      </c>
      <c r="G15" s="81">
        <f>Apoio2!AI7</f>
        <v>75.714033318200222</v>
      </c>
      <c r="H15" s="81">
        <f>Apoio2!AJ7</f>
        <v>76.289201060301451</v>
      </c>
      <c r="I15" s="81">
        <f>Apoio2!AK7</f>
        <v>66.790000000000006</v>
      </c>
    </row>
    <row r="16" spans="2:16" ht="15">
      <c r="B16" s="211" t="s">
        <v>278</v>
      </c>
      <c r="C16" s="211">
        <f>Apoio2!AE12</f>
        <v>144.19619247108716</v>
      </c>
      <c r="D16" s="211">
        <f>Apoio2!AF12</f>
        <v>133.31694648249547</v>
      </c>
      <c r="E16" s="211">
        <f>Apoio2!AG12</f>
        <v>127.69915543665647</v>
      </c>
      <c r="F16" s="211">
        <f>Apoio2!AH12</f>
        <v>119.89132909106048</v>
      </c>
      <c r="G16" s="211">
        <f>Apoio2!AI12</f>
        <v>119.26459193587753</v>
      </c>
      <c r="H16" s="211">
        <f>Apoio2!AJ12</f>
        <v>115.35441082262501</v>
      </c>
      <c r="I16" s="211">
        <f>Apoio2!AK12</f>
        <v>118.88</v>
      </c>
    </row>
    <row r="17" spans="2:16">
      <c r="B17" s="5" t="s">
        <v>280</v>
      </c>
    </row>
    <row r="19" spans="2:16">
      <c r="P19" s="122" t="s">
        <v>295</v>
      </c>
    </row>
  </sheetData>
  <sortState ref="B7:G15">
    <sortCondition descending="1" ref="G7:G15"/>
  </sortState>
  <mergeCells count="1">
    <mergeCell ref="B3:P3"/>
  </mergeCells>
  <phoneticPr fontId="3" type="noConversion"/>
  <hyperlinks>
    <hyperlink ref="P19" location="Menu!A1" display="Voltar ao Menu"/>
  </hyperlinks>
  <pageMargins left="0.78740157499999996" right="0.78740157499999996" top="0.984251969" bottom="0.984251969" header="0.5" footer="0.5"/>
  <headerFooter alignWithMargins="0"/>
  <drawing r:id="rId1"/>
</worksheet>
</file>

<file path=xl/worksheets/sheet17.xml><?xml version="1.0" encoding="utf-8"?>
<worksheet xmlns="http://schemas.openxmlformats.org/spreadsheetml/2006/main" xmlns:r="http://schemas.openxmlformats.org/officeDocument/2006/relationships">
  <sheetPr>
    <tabColor theme="2" tint="-0.499984740745262"/>
  </sheetPr>
  <dimension ref="A2:M13"/>
  <sheetViews>
    <sheetView showGridLines="0" topLeftCell="B4" workbookViewId="0">
      <selection activeCell="B2" sqref="B2:H2"/>
    </sheetView>
  </sheetViews>
  <sheetFormatPr defaultRowHeight="12.75"/>
  <cols>
    <col min="1" max="1" width="4" customWidth="1"/>
    <col min="2" max="2" width="11.140625" customWidth="1"/>
    <col min="3" max="5" width="10.42578125" customWidth="1"/>
    <col min="6" max="6" width="16.7109375" bestFit="1" customWidth="1"/>
    <col min="7" max="7" width="14.140625" bestFit="1" customWidth="1"/>
    <col min="8" max="8" width="15.42578125" customWidth="1"/>
    <col min="17" max="17" width="16.28515625" customWidth="1"/>
    <col min="18" max="18" width="15.5703125" customWidth="1"/>
    <col min="19" max="19" width="19.7109375" customWidth="1"/>
  </cols>
  <sheetData>
    <row r="2" spans="1:13" ht="42" customHeight="1">
      <c r="B2" s="249" t="s">
        <v>331</v>
      </c>
      <c r="C2" s="249"/>
      <c r="D2" s="249"/>
      <c r="E2" s="249"/>
      <c r="F2" s="249"/>
      <c r="G2" s="249"/>
      <c r="H2" s="249"/>
      <c r="M2" s="122" t="s">
        <v>295</v>
      </c>
    </row>
    <row r="3" spans="1:13" ht="15.75">
      <c r="B3" s="92"/>
    </row>
    <row r="4" spans="1:13" ht="27" customHeight="1">
      <c r="B4" s="246" t="s">
        <v>285</v>
      </c>
      <c r="C4" s="246" t="s">
        <v>289</v>
      </c>
      <c r="D4" s="246"/>
      <c r="E4" s="246"/>
      <c r="F4" s="247" t="s">
        <v>292</v>
      </c>
      <c r="G4" s="246"/>
      <c r="H4" s="246"/>
    </row>
    <row r="5" spans="1:13" ht="21.6" customHeight="1" thickBot="1">
      <c r="B5" s="248"/>
      <c r="C5" s="86" t="s">
        <v>290</v>
      </c>
      <c r="D5" s="86" t="s">
        <v>208</v>
      </c>
      <c r="E5" s="86" t="s">
        <v>288</v>
      </c>
      <c r="F5" s="89" t="s">
        <v>287</v>
      </c>
      <c r="G5" s="86" t="s">
        <v>286</v>
      </c>
      <c r="H5" s="86" t="s">
        <v>291</v>
      </c>
    </row>
    <row r="6" spans="1:13">
      <c r="B6" s="90" t="s">
        <v>144</v>
      </c>
      <c r="C6">
        <f>Apoio2!E31</f>
        <v>341589</v>
      </c>
      <c r="D6">
        <f>Apoio2!C31</f>
        <v>87276</v>
      </c>
      <c r="E6" s="3">
        <f>D6/C6*100</f>
        <v>25.550003073869476</v>
      </c>
      <c r="F6" s="85">
        <f>Apoio2!N31</f>
        <v>320311066.17000002</v>
      </c>
      <c r="G6" s="85">
        <f>Apoio2!L31</f>
        <v>67100721.289999999</v>
      </c>
      <c r="H6" s="3">
        <f>G6/F6*100</f>
        <v>20.948611639407851</v>
      </c>
      <c r="J6" s="1"/>
    </row>
    <row r="7" spans="1:13">
      <c r="B7" s="90" t="s">
        <v>145</v>
      </c>
      <c r="C7">
        <f>Apoio2!E32</f>
        <v>335090</v>
      </c>
      <c r="D7">
        <f>Apoio2!C32</f>
        <v>81573</v>
      </c>
      <c r="E7" s="3">
        <f t="shared" ref="E7:E10" si="0">D7/C7*100</f>
        <v>24.343609179623385</v>
      </c>
      <c r="F7" s="85">
        <f>Apoio2!N32</f>
        <v>379143062.75999999</v>
      </c>
      <c r="G7" s="85">
        <f>Apoio2!L32</f>
        <v>75260802.540000007</v>
      </c>
      <c r="H7" s="3">
        <f t="shared" ref="H7:H11" si="1">G7/F7*100</f>
        <v>19.850238585966316</v>
      </c>
    </row>
    <row r="8" spans="1:13">
      <c r="B8" s="90" t="s">
        <v>146</v>
      </c>
      <c r="C8">
        <f>Apoio2!E33</f>
        <v>332702</v>
      </c>
      <c r="D8">
        <f>Apoio2!C33</f>
        <v>79792</v>
      </c>
      <c r="E8" s="3">
        <f t="shared" si="0"/>
        <v>23.983023847166535</v>
      </c>
      <c r="F8" s="85">
        <f>Apoio2!N33</f>
        <v>400290859.25</v>
      </c>
      <c r="G8" s="85">
        <f>Apoio2!L33</f>
        <v>78000215.859999999</v>
      </c>
      <c r="H8" s="3">
        <f t="shared" si="1"/>
        <v>19.485884840374357</v>
      </c>
    </row>
    <row r="9" spans="1:13">
      <c r="B9" s="148" t="s">
        <v>147</v>
      </c>
      <c r="C9">
        <f>Apoio2!E34</f>
        <v>335927</v>
      </c>
      <c r="D9">
        <f>Apoio2!C34</f>
        <v>75736</v>
      </c>
      <c r="E9" s="150">
        <f t="shared" si="0"/>
        <v>22.545374441470916</v>
      </c>
      <c r="F9" s="85">
        <f>Apoio2!N34</f>
        <v>427038683.61000001</v>
      </c>
      <c r="G9" s="85">
        <f>Apoio2!L34</f>
        <v>80680067.349999994</v>
      </c>
      <c r="H9" s="3">
        <f t="shared" si="1"/>
        <v>18.892917772218119</v>
      </c>
    </row>
    <row r="10" spans="1:13">
      <c r="A10" s="149"/>
      <c r="B10" s="148" t="s">
        <v>298</v>
      </c>
      <c r="C10" s="149">
        <f>Apoio2!E35</f>
        <v>357804</v>
      </c>
      <c r="D10">
        <f>Apoio2!C35</f>
        <v>76130</v>
      </c>
      <c r="E10" s="150">
        <f t="shared" si="0"/>
        <v>21.277011995394126</v>
      </c>
      <c r="F10" s="85">
        <f>Apoio2!N35</f>
        <v>467235553.64999998</v>
      </c>
      <c r="G10" s="85">
        <f>Apoio2!L35</f>
        <v>84323205.510000005</v>
      </c>
      <c r="H10" s="3">
        <f t="shared" si="1"/>
        <v>18.047257930453942</v>
      </c>
    </row>
    <row r="11" spans="1:13">
      <c r="B11" s="148" t="s">
        <v>303</v>
      </c>
      <c r="C11" s="149">
        <f>Apoio2!E36</f>
        <v>368300</v>
      </c>
      <c r="D11" s="149">
        <f>Apoio2!C36</f>
        <v>76529</v>
      </c>
      <c r="E11" s="150">
        <f t="shared" ref="E11" si="2">D11/C11*100</f>
        <v>20.778984523486287</v>
      </c>
      <c r="F11" s="212">
        <f>Apoio2!N36</f>
        <v>530130524.11000001</v>
      </c>
      <c r="G11" s="212">
        <f>Apoio2!L36</f>
        <v>89183751.469999999</v>
      </c>
      <c r="H11" s="150">
        <f t="shared" si="1"/>
        <v>16.822979891551146</v>
      </c>
    </row>
    <row r="12" spans="1:13" ht="13.5" thickBot="1">
      <c r="B12" s="91" t="s">
        <v>322</v>
      </c>
      <c r="C12" s="147">
        <f>Apoio2!E37</f>
        <v>391184</v>
      </c>
      <c r="D12" s="147">
        <f>Apoio2!C37</f>
        <v>79975</v>
      </c>
      <c r="E12" s="88">
        <f t="shared" ref="E12" si="3">D12/C12*100</f>
        <v>20.444343326925438</v>
      </c>
      <c r="F12" s="87">
        <f>Apoio2!N37</f>
        <v>581994779.38999999</v>
      </c>
      <c r="G12" s="87">
        <f>Apoio2!L37</f>
        <v>93406791.390000001</v>
      </c>
      <c r="H12" s="88">
        <f t="shared" ref="H12" si="4">G12/F12*100</f>
        <v>16.049420836369265</v>
      </c>
    </row>
    <row r="13" spans="1:13">
      <c r="F13" s="84"/>
    </row>
  </sheetData>
  <mergeCells count="4">
    <mergeCell ref="C4:E4"/>
    <mergeCell ref="F4:H4"/>
    <mergeCell ref="B4:B5"/>
    <mergeCell ref="B2:H2"/>
  </mergeCells>
  <hyperlinks>
    <hyperlink ref="M2" location="Menu!A1" display="Voltar ao Menu"/>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sheetPr enableFormatConditionsCalculation="0">
    <tabColor indexed="22"/>
  </sheetPr>
  <dimension ref="C2:E12"/>
  <sheetViews>
    <sheetView showGridLines="0" workbookViewId="0">
      <selection activeCell="E2" sqref="E2"/>
    </sheetView>
  </sheetViews>
  <sheetFormatPr defaultRowHeight="12.75"/>
  <cols>
    <col min="1" max="1" width="2.28515625" customWidth="1"/>
    <col min="2" max="2" width="5.42578125" customWidth="1"/>
    <col min="3" max="3" width="106.42578125" customWidth="1"/>
  </cols>
  <sheetData>
    <row r="2" spans="3:5" ht="24" customHeight="1">
      <c r="C2" s="77" t="s">
        <v>266</v>
      </c>
      <c r="E2" s="122" t="s">
        <v>295</v>
      </c>
    </row>
    <row r="4" spans="3:5" ht="28.15" customHeight="1">
      <c r="C4" s="58" t="s">
        <v>267</v>
      </c>
    </row>
    <row r="6" spans="3:5" ht="25.5">
      <c r="C6" s="57" t="s">
        <v>268</v>
      </c>
    </row>
    <row r="8" spans="3:5" ht="38.25">
      <c r="C8" s="57" t="s">
        <v>269</v>
      </c>
    </row>
    <row r="10" spans="3:5" ht="25.5">
      <c r="C10" s="57" t="s">
        <v>282</v>
      </c>
    </row>
    <row r="12" spans="3:5" ht="25.5">
      <c r="C12" s="57" t="s">
        <v>283</v>
      </c>
    </row>
  </sheetData>
  <phoneticPr fontId="3" type="noConversion"/>
  <hyperlinks>
    <hyperlink ref="E2" location="Menu!A1" display="Voltar ao Menu"/>
  </hyperlinks>
  <pageMargins left="0.78740157499999996" right="0.78740157499999996" top="0.984251969" bottom="0.984251969" header="0.5" footer="0.5"/>
  <headerFooter alignWithMargins="0"/>
</worksheet>
</file>

<file path=xl/worksheets/sheet2.xml><?xml version="1.0" encoding="utf-8"?>
<worksheet xmlns="http://schemas.openxmlformats.org/spreadsheetml/2006/main" xmlns:r="http://schemas.openxmlformats.org/officeDocument/2006/relationships">
  <dimension ref="B1:AK41"/>
  <sheetViews>
    <sheetView topLeftCell="A7" workbookViewId="0">
      <pane xSplit="1" topLeftCell="B1" activePane="topRight" state="frozen"/>
      <selection pane="topRight" activeCell="K17" sqref="K17"/>
    </sheetView>
  </sheetViews>
  <sheetFormatPr defaultRowHeight="12.75"/>
  <cols>
    <col min="1" max="1" width="1.85546875" customWidth="1"/>
    <col min="2" max="2" width="21.28515625" customWidth="1"/>
    <col min="3" max="5" width="9.140625" customWidth="1"/>
    <col min="6" max="6" width="9.5703125" customWidth="1"/>
    <col min="7" max="10" width="8" customWidth="1"/>
    <col min="11" max="11" width="10.7109375" customWidth="1"/>
    <col min="12" max="12" width="19" customWidth="1"/>
    <col min="13" max="13" width="13.140625" customWidth="1"/>
    <col min="14" max="14" width="12.85546875" customWidth="1"/>
    <col min="15" max="16" width="7.85546875" customWidth="1"/>
    <col min="17" max="30" width="9.140625" customWidth="1"/>
  </cols>
  <sheetData>
    <row r="1" spans="2:37">
      <c r="C1" s="213" t="s">
        <v>210</v>
      </c>
      <c r="D1" s="213"/>
      <c r="E1" s="213"/>
      <c r="F1" s="213"/>
      <c r="J1" s="213" t="s">
        <v>208</v>
      </c>
      <c r="K1" s="213"/>
      <c r="L1" s="213"/>
      <c r="M1" s="213"/>
      <c r="N1" s="124"/>
      <c r="O1" s="151"/>
      <c r="P1" s="180"/>
      <c r="Q1" s="214" t="s">
        <v>209</v>
      </c>
      <c r="R1" s="213"/>
      <c r="S1" s="213"/>
      <c r="T1" s="213"/>
      <c r="X1" s="214" t="s">
        <v>22</v>
      </c>
      <c r="Y1" s="213"/>
      <c r="Z1" s="213"/>
      <c r="AA1" s="213"/>
      <c r="AB1" s="213"/>
      <c r="AC1" s="151"/>
      <c r="AD1" s="180"/>
      <c r="AE1" s="214" t="s">
        <v>300</v>
      </c>
      <c r="AF1" s="213"/>
      <c r="AG1" s="213"/>
      <c r="AH1" s="213"/>
      <c r="AI1" s="213"/>
    </row>
    <row r="2" spans="2:37">
      <c r="B2" t="s">
        <v>198</v>
      </c>
      <c r="C2" s="159">
        <v>2008</v>
      </c>
      <c r="D2" s="160">
        <v>2009</v>
      </c>
      <c r="E2" s="160">
        <v>2010</v>
      </c>
      <c r="F2" s="160">
        <v>2011</v>
      </c>
      <c r="G2" s="160">
        <v>2012</v>
      </c>
      <c r="H2" s="160">
        <v>2013</v>
      </c>
      <c r="I2" s="161">
        <v>2014</v>
      </c>
      <c r="J2" s="160">
        <v>2008</v>
      </c>
      <c r="K2" s="160">
        <v>2009</v>
      </c>
      <c r="L2" s="160">
        <v>2010</v>
      </c>
      <c r="M2" s="160">
        <v>2011</v>
      </c>
      <c r="N2" s="160">
        <v>2012</v>
      </c>
      <c r="O2" s="160">
        <v>2013</v>
      </c>
      <c r="P2" s="161">
        <v>2014</v>
      </c>
      <c r="Q2" s="159">
        <v>2008</v>
      </c>
      <c r="R2" s="160">
        <v>2009</v>
      </c>
      <c r="S2" s="160">
        <v>2010</v>
      </c>
      <c r="T2" s="160">
        <v>2011</v>
      </c>
      <c r="U2" s="160">
        <v>2012</v>
      </c>
      <c r="V2" s="161">
        <v>2013</v>
      </c>
      <c r="W2" s="160">
        <v>2014</v>
      </c>
      <c r="X2" s="159">
        <v>2008</v>
      </c>
      <c r="Y2" s="160">
        <v>2009</v>
      </c>
      <c r="Z2" s="160">
        <v>2010</v>
      </c>
      <c r="AA2" s="160">
        <v>2011</v>
      </c>
      <c r="AB2" s="160">
        <v>2012</v>
      </c>
      <c r="AC2" s="161">
        <v>2013</v>
      </c>
      <c r="AD2" s="160">
        <v>2014</v>
      </c>
      <c r="AE2" s="159">
        <v>2008</v>
      </c>
      <c r="AF2" s="160">
        <v>2009</v>
      </c>
      <c r="AG2" s="160">
        <v>2010</v>
      </c>
      <c r="AH2" s="160">
        <v>2011</v>
      </c>
      <c r="AI2" s="160">
        <v>2012</v>
      </c>
      <c r="AJ2" s="161">
        <v>2013</v>
      </c>
      <c r="AK2" s="161">
        <v>2014</v>
      </c>
    </row>
    <row r="3" spans="2:37" ht="15">
      <c r="B3" t="s">
        <v>199</v>
      </c>
      <c r="C3" s="162">
        <v>501958</v>
      </c>
      <c r="D3" s="149">
        <v>512600</v>
      </c>
      <c r="E3" s="149">
        <v>555564</v>
      </c>
      <c r="F3" s="149">
        <v>567960</v>
      </c>
      <c r="G3" s="149">
        <v>579946</v>
      </c>
      <c r="H3" s="149">
        <v>616224</v>
      </c>
      <c r="I3" s="184">
        <v>633139</v>
      </c>
      <c r="J3" s="149">
        <v>4877</v>
      </c>
      <c r="K3" s="149">
        <v>4678</v>
      </c>
      <c r="L3" s="149">
        <v>4376</v>
      </c>
      <c r="M3" s="149">
        <v>3990</v>
      </c>
      <c r="N3" s="149">
        <v>4935</v>
      </c>
      <c r="O3" s="149">
        <v>4467</v>
      </c>
      <c r="P3" s="163">
        <v>4290</v>
      </c>
      <c r="Q3" s="162">
        <v>22649</v>
      </c>
      <c r="R3" s="149">
        <v>24281</v>
      </c>
      <c r="S3" s="149">
        <v>24613</v>
      </c>
      <c r="T3" s="149">
        <v>21573</v>
      </c>
      <c r="U3" s="149">
        <v>27184</v>
      </c>
      <c r="V3" s="163">
        <v>26294</v>
      </c>
      <c r="W3" s="149">
        <v>25711</v>
      </c>
      <c r="X3" s="167">
        <f t="shared" ref="X3:AD3" si="0">J3/Q3*100</f>
        <v>21.532959512561263</v>
      </c>
      <c r="Y3" s="168">
        <f t="shared" si="0"/>
        <v>19.266092829784608</v>
      </c>
      <c r="Z3" s="168">
        <f t="shared" si="0"/>
        <v>17.779222362166337</v>
      </c>
      <c r="AA3" s="168">
        <f t="shared" si="0"/>
        <v>18.495341398970936</v>
      </c>
      <c r="AB3" s="168">
        <f t="shared" si="0"/>
        <v>18.154061212477927</v>
      </c>
      <c r="AC3" s="169">
        <f t="shared" si="0"/>
        <v>16.98866661595801</v>
      </c>
      <c r="AD3" s="169">
        <f t="shared" si="0"/>
        <v>16.685465365018864</v>
      </c>
      <c r="AE3" s="167">
        <f t="shared" ref="AE3:AJ3" si="1">J3/C3*10000</f>
        <v>97.159523306730847</v>
      </c>
      <c r="AF3" s="168">
        <f t="shared" si="1"/>
        <v>91.260241904018727</v>
      </c>
      <c r="AG3" s="168">
        <f t="shared" si="1"/>
        <v>78.76680274459828</v>
      </c>
      <c r="AH3" s="168">
        <f t="shared" si="1"/>
        <v>70.251426156771601</v>
      </c>
      <c r="AI3" s="168">
        <f t="shared" si="1"/>
        <v>85.094129453431862</v>
      </c>
      <c r="AJ3" s="169">
        <f t="shared" si="1"/>
        <v>72.489873812120265</v>
      </c>
      <c r="AK3" s="169">
        <v>67.760000000000005</v>
      </c>
    </row>
    <row r="4" spans="2:37" ht="15">
      <c r="B4" t="s">
        <v>200</v>
      </c>
      <c r="C4" s="162">
        <v>963379</v>
      </c>
      <c r="D4" s="149">
        <v>977373</v>
      </c>
      <c r="E4" s="149">
        <v>1012233</v>
      </c>
      <c r="F4" s="149">
        <v>1027280</v>
      </c>
      <c r="G4" s="149">
        <v>1041828</v>
      </c>
      <c r="H4" s="149">
        <v>1091238</v>
      </c>
      <c r="I4" s="185">
        <v>1111702</v>
      </c>
      <c r="J4" s="149">
        <v>8974</v>
      </c>
      <c r="K4" s="149">
        <v>9494</v>
      </c>
      <c r="L4" s="149">
        <v>8710</v>
      </c>
      <c r="M4" s="149">
        <v>8724</v>
      </c>
      <c r="N4" s="149">
        <v>8449</v>
      </c>
      <c r="O4" s="149">
        <v>8339</v>
      </c>
      <c r="P4" s="163">
        <v>10058</v>
      </c>
      <c r="Q4" s="162">
        <v>44350</v>
      </c>
      <c r="R4" s="149">
        <v>46739</v>
      </c>
      <c r="S4" s="149">
        <v>46189</v>
      </c>
      <c r="T4" s="149">
        <v>49271</v>
      </c>
      <c r="U4" s="149">
        <v>49729</v>
      </c>
      <c r="V4">
        <v>51132</v>
      </c>
      <c r="W4">
        <v>58364</v>
      </c>
      <c r="X4" s="167">
        <f t="shared" ref="X4:X12" si="2">J4/Q4*100</f>
        <v>20.234498308906428</v>
      </c>
      <c r="Y4" s="168">
        <f t="shared" ref="Y4:Y12" si="3">K4/R4*100</f>
        <v>20.312800872932669</v>
      </c>
      <c r="Z4" s="168">
        <f t="shared" ref="Z4:Z12" si="4">L4/S4*100</f>
        <v>18.857303687025048</v>
      </c>
      <c r="AA4" s="168">
        <f t="shared" ref="AA4:AA12" si="5">M4/T4*100</f>
        <v>17.706155750847355</v>
      </c>
      <c r="AB4" s="168">
        <f t="shared" ref="AB4:AB12" si="6">N4/U4*100</f>
        <v>16.990086267570231</v>
      </c>
      <c r="AC4" s="169">
        <f t="shared" ref="AC4:AD12" si="7">O4/V4*100</f>
        <v>16.308769459438317</v>
      </c>
      <c r="AD4" s="169">
        <f t="shared" si="7"/>
        <v>17.233225961208966</v>
      </c>
      <c r="AE4" s="167">
        <f t="shared" ref="AE4:AE12" si="8">J4/C4*10000</f>
        <v>93.151293519995775</v>
      </c>
      <c r="AF4" s="168">
        <f t="shared" ref="AF4:AF12" si="9">K4/D4*10000</f>
        <v>97.137940172278135</v>
      </c>
      <c r="AG4" s="168">
        <f t="shared" ref="AG4:AG12" si="10">L4/E4*10000</f>
        <v>86.047382371450055</v>
      </c>
      <c r="AH4" s="168">
        <f t="shared" ref="AH4:AH12" si="11">M4/F4*10000</f>
        <v>84.923292578459609</v>
      </c>
      <c r="AI4" s="168">
        <f t="shared" ref="AI4:AI12" si="12">N4/G4*10000</f>
        <v>81.097839566607931</v>
      </c>
      <c r="AJ4" s="169">
        <f t="shared" ref="AJ4:AJ12" si="13">O4/H4*10000</f>
        <v>76.417793368632687</v>
      </c>
      <c r="AK4" s="169">
        <v>90.47</v>
      </c>
    </row>
    <row r="5" spans="2:37" ht="15">
      <c r="B5" t="s">
        <v>201</v>
      </c>
      <c r="C5" s="162">
        <v>727014</v>
      </c>
      <c r="D5" s="149">
        <v>731679</v>
      </c>
      <c r="E5" s="149">
        <v>732263</v>
      </c>
      <c r="F5" s="149">
        <v>736712</v>
      </c>
      <c r="G5" s="149">
        <v>740973</v>
      </c>
      <c r="H5" s="149">
        <v>762353</v>
      </c>
      <c r="I5" s="186">
        <v>768273</v>
      </c>
      <c r="J5" s="149">
        <v>13940</v>
      </c>
      <c r="K5" s="149">
        <v>12592</v>
      </c>
      <c r="L5" s="149">
        <v>11910</v>
      </c>
      <c r="M5" s="149">
        <v>11347</v>
      </c>
      <c r="N5" s="149">
        <v>10656</v>
      </c>
      <c r="O5" s="149">
        <v>10775</v>
      </c>
      <c r="P5" s="163">
        <v>12500</v>
      </c>
      <c r="Q5" s="162">
        <v>60445</v>
      </c>
      <c r="R5" s="149">
        <v>44261</v>
      </c>
      <c r="S5" s="149">
        <v>43812</v>
      </c>
      <c r="T5" s="149">
        <v>46321</v>
      </c>
      <c r="U5" s="149">
        <v>47950</v>
      </c>
      <c r="V5">
        <v>50668</v>
      </c>
      <c r="W5">
        <v>58500</v>
      </c>
      <c r="X5" s="167">
        <f t="shared" si="2"/>
        <v>23.062288030440897</v>
      </c>
      <c r="Y5" s="168">
        <f t="shared" si="3"/>
        <v>28.449425001694493</v>
      </c>
      <c r="Z5" s="168">
        <f t="shared" si="4"/>
        <v>27.184333059435772</v>
      </c>
      <c r="AA5" s="168">
        <f t="shared" si="5"/>
        <v>24.496448694976362</v>
      </c>
      <c r="AB5" s="168">
        <f t="shared" si="6"/>
        <v>22.223149113660064</v>
      </c>
      <c r="AC5" s="169">
        <f t="shared" si="7"/>
        <v>21.265887739796323</v>
      </c>
      <c r="AD5" s="169">
        <f t="shared" si="7"/>
        <v>21.367521367521366</v>
      </c>
      <c r="AE5" s="167">
        <f t="shared" si="8"/>
        <v>191.74321264789947</v>
      </c>
      <c r="AF5" s="168">
        <f t="shared" si="9"/>
        <v>172.09732683321513</v>
      </c>
      <c r="AG5" s="168">
        <f t="shared" si="10"/>
        <v>162.64648084090004</v>
      </c>
      <c r="AH5" s="168">
        <f t="shared" si="11"/>
        <v>154.02219591916517</v>
      </c>
      <c r="AI5" s="168">
        <f t="shared" si="12"/>
        <v>143.81090808976845</v>
      </c>
      <c r="AJ5" s="169">
        <f t="shared" si="13"/>
        <v>141.33872366213552</v>
      </c>
      <c r="AK5" s="169">
        <v>162.69999999999999</v>
      </c>
    </row>
    <row r="6" spans="2:37" ht="15">
      <c r="B6" t="s">
        <v>202</v>
      </c>
      <c r="C6" s="162">
        <v>591454</v>
      </c>
      <c r="D6" s="149">
        <v>593939</v>
      </c>
      <c r="E6" s="149">
        <v>596119</v>
      </c>
      <c r="F6" s="149">
        <v>598756</v>
      </c>
      <c r="G6" s="149">
        <v>601280</v>
      </c>
      <c r="H6" s="149">
        <v>616523</v>
      </c>
      <c r="I6" s="187">
        <v>620000</v>
      </c>
      <c r="J6" s="149">
        <v>10974</v>
      </c>
      <c r="K6" s="149">
        <v>9955</v>
      </c>
      <c r="L6" s="149">
        <v>9892</v>
      </c>
      <c r="M6" s="149">
        <v>9101</v>
      </c>
      <c r="N6" s="149">
        <v>9279</v>
      </c>
      <c r="O6" s="149">
        <v>8969</v>
      </c>
      <c r="P6" s="163">
        <v>9805</v>
      </c>
      <c r="Q6" s="162">
        <v>49124</v>
      </c>
      <c r="R6" s="149">
        <v>36083</v>
      </c>
      <c r="S6" s="149">
        <v>35124</v>
      </c>
      <c r="T6" s="149">
        <v>35946</v>
      </c>
      <c r="U6" s="149">
        <v>38073</v>
      </c>
      <c r="V6">
        <v>37902</v>
      </c>
      <c r="W6">
        <v>42280</v>
      </c>
      <c r="X6" s="167">
        <f t="shared" si="2"/>
        <v>22.339386043481802</v>
      </c>
      <c r="Y6" s="168">
        <f t="shared" si="3"/>
        <v>27.589169414959951</v>
      </c>
      <c r="Z6" s="168">
        <f t="shared" si="4"/>
        <v>28.163079375925292</v>
      </c>
      <c r="AA6" s="168">
        <f t="shared" si="5"/>
        <v>25.31853335558894</v>
      </c>
      <c r="AB6" s="168">
        <f t="shared" si="6"/>
        <v>24.371601922622329</v>
      </c>
      <c r="AC6" s="169">
        <f t="shared" si="7"/>
        <v>23.663658909820061</v>
      </c>
      <c r="AD6" s="169">
        <f t="shared" si="7"/>
        <v>23.190633869441815</v>
      </c>
      <c r="AE6" s="167">
        <f t="shared" si="8"/>
        <v>185.54274719589353</v>
      </c>
      <c r="AF6" s="168">
        <f t="shared" si="9"/>
        <v>167.60980504731967</v>
      </c>
      <c r="AG6" s="168">
        <f t="shared" si="10"/>
        <v>165.94002204257873</v>
      </c>
      <c r="AH6" s="168">
        <f t="shared" si="11"/>
        <v>151.99847684198571</v>
      </c>
      <c r="AI6" s="168">
        <f t="shared" si="12"/>
        <v>154.32078233102715</v>
      </c>
      <c r="AJ6" s="169">
        <f t="shared" si="13"/>
        <v>145.47713548399653</v>
      </c>
      <c r="AK6" s="169">
        <v>158.15</v>
      </c>
    </row>
    <row r="7" spans="2:37" ht="15">
      <c r="B7" t="s">
        <v>203</v>
      </c>
      <c r="C7" s="162">
        <v>818448</v>
      </c>
      <c r="D7" s="149">
        <v>830083</v>
      </c>
      <c r="E7" s="149">
        <v>868530</v>
      </c>
      <c r="F7" s="149">
        <v>881626</v>
      </c>
      <c r="G7" s="149">
        <v>894286</v>
      </c>
      <c r="H7" s="149">
        <v>937092</v>
      </c>
      <c r="I7" s="188">
        <v>954911</v>
      </c>
      <c r="J7" s="149">
        <v>6819</v>
      </c>
      <c r="K7" s="149">
        <v>7261</v>
      </c>
      <c r="L7" s="149">
        <v>6955</v>
      </c>
      <c r="M7" s="149">
        <v>6746</v>
      </c>
      <c r="N7" s="149">
        <v>6771</v>
      </c>
      <c r="O7" s="149">
        <v>7149</v>
      </c>
      <c r="P7" s="163">
        <v>6378</v>
      </c>
      <c r="Q7" s="162">
        <v>34515</v>
      </c>
      <c r="R7" s="149">
        <v>41336</v>
      </c>
      <c r="S7" s="149">
        <v>40354</v>
      </c>
      <c r="T7" s="149">
        <v>40539</v>
      </c>
      <c r="U7" s="149">
        <v>43392</v>
      </c>
      <c r="V7">
        <v>44642</v>
      </c>
      <c r="W7">
        <v>43799</v>
      </c>
      <c r="X7" s="167">
        <f t="shared" si="2"/>
        <v>19.756627553237724</v>
      </c>
      <c r="Y7" s="168">
        <f t="shared" si="3"/>
        <v>17.565802206309268</v>
      </c>
      <c r="Z7" s="168">
        <f t="shared" si="4"/>
        <v>17.234970510977845</v>
      </c>
      <c r="AA7" s="168">
        <f t="shared" si="5"/>
        <v>16.640765682429265</v>
      </c>
      <c r="AB7" s="168">
        <f t="shared" si="6"/>
        <v>15.604258849557523</v>
      </c>
      <c r="AC7" s="169">
        <f t="shared" si="7"/>
        <v>16.014067470095426</v>
      </c>
      <c r="AD7" s="169">
        <f t="shared" si="7"/>
        <v>14.561976300828785</v>
      </c>
      <c r="AE7" s="167">
        <f t="shared" si="8"/>
        <v>83.316227787226566</v>
      </c>
      <c r="AF7" s="168">
        <f t="shared" si="9"/>
        <v>87.473180392804096</v>
      </c>
      <c r="AG7" s="168">
        <f t="shared" si="10"/>
        <v>80.077832659781464</v>
      </c>
      <c r="AH7" s="168">
        <f t="shared" si="11"/>
        <v>76.517707054918986</v>
      </c>
      <c r="AI7" s="168">
        <f t="shared" si="12"/>
        <v>75.714033318200222</v>
      </c>
      <c r="AJ7" s="169">
        <f t="shared" si="13"/>
        <v>76.289201060301451</v>
      </c>
      <c r="AK7" s="169">
        <v>66.790000000000006</v>
      </c>
    </row>
    <row r="8" spans="2:37" ht="15">
      <c r="B8" t="s">
        <v>204</v>
      </c>
      <c r="C8" s="162">
        <v>361007</v>
      </c>
      <c r="D8" s="149">
        <v>363671</v>
      </c>
      <c r="E8" s="149">
        <v>354200</v>
      </c>
      <c r="F8" s="149">
        <v>355914</v>
      </c>
      <c r="G8" s="149">
        <v>357565</v>
      </c>
      <c r="H8" s="149">
        <v>366982</v>
      </c>
      <c r="I8" s="189">
        <v>369262</v>
      </c>
      <c r="J8" s="149">
        <v>6418</v>
      </c>
      <c r="K8" s="149">
        <v>5607</v>
      </c>
      <c r="L8" s="149">
        <v>5587</v>
      </c>
      <c r="M8" s="149">
        <v>4812</v>
      </c>
      <c r="N8" s="149">
        <v>4780</v>
      </c>
      <c r="O8" s="149">
        <v>4603</v>
      </c>
      <c r="P8" s="163">
        <v>4700</v>
      </c>
      <c r="Q8" s="162">
        <v>27179</v>
      </c>
      <c r="R8" s="149">
        <v>19318</v>
      </c>
      <c r="S8" s="149">
        <v>20664</v>
      </c>
      <c r="T8" s="149">
        <v>20920</v>
      </c>
      <c r="U8" s="149">
        <v>20997</v>
      </c>
      <c r="V8">
        <v>21089</v>
      </c>
      <c r="W8">
        <v>22508</v>
      </c>
      <c r="X8" s="167">
        <f t="shared" si="2"/>
        <v>23.613819492990913</v>
      </c>
      <c r="Y8" s="168">
        <f t="shared" si="3"/>
        <v>29.024743762294232</v>
      </c>
      <c r="Z8" s="168">
        <f t="shared" si="4"/>
        <v>27.037359659310876</v>
      </c>
      <c r="AA8" s="168">
        <f t="shared" si="5"/>
        <v>23.0019120458891</v>
      </c>
      <c r="AB8" s="168">
        <f t="shared" si="6"/>
        <v>22.765156927180076</v>
      </c>
      <c r="AC8" s="169">
        <f t="shared" si="7"/>
        <v>21.826544644127271</v>
      </c>
      <c r="AD8" s="169">
        <f t="shared" si="7"/>
        <v>20.881464368224631</v>
      </c>
      <c r="AE8" s="167">
        <f t="shared" si="8"/>
        <v>177.78048625095914</v>
      </c>
      <c r="AF8" s="168">
        <f t="shared" si="9"/>
        <v>154.17781456316285</v>
      </c>
      <c r="AG8" s="168">
        <f t="shared" si="10"/>
        <v>157.7357425183512</v>
      </c>
      <c r="AH8" s="168">
        <f t="shared" si="11"/>
        <v>135.20120028995768</v>
      </c>
      <c r="AI8" s="168">
        <f t="shared" si="12"/>
        <v>133.68198789031365</v>
      </c>
      <c r="AJ8" s="169">
        <f t="shared" si="13"/>
        <v>125.42849513055137</v>
      </c>
      <c r="AK8" s="169">
        <v>127.28</v>
      </c>
    </row>
    <row r="9" spans="2:37" ht="15">
      <c r="B9" t="s">
        <v>205</v>
      </c>
      <c r="C9" s="162">
        <v>300738</v>
      </c>
      <c r="D9" s="149">
        <v>301867</v>
      </c>
      <c r="E9" s="149">
        <v>286238</v>
      </c>
      <c r="F9" s="149">
        <v>286167</v>
      </c>
      <c r="G9" s="149">
        <v>286089</v>
      </c>
      <c r="H9" s="149">
        <v>290460</v>
      </c>
      <c r="I9" s="190">
        <v>290298</v>
      </c>
      <c r="J9" s="149">
        <v>5586</v>
      </c>
      <c r="K9" s="149">
        <v>5029</v>
      </c>
      <c r="L9" s="149">
        <v>5301</v>
      </c>
      <c r="M9" s="149">
        <v>4587</v>
      </c>
      <c r="N9" s="149">
        <v>5095</v>
      </c>
      <c r="O9" s="149">
        <v>5257</v>
      </c>
      <c r="P9" s="163">
        <v>5290</v>
      </c>
      <c r="Q9" s="162">
        <v>25357</v>
      </c>
      <c r="R9" s="149">
        <v>19258</v>
      </c>
      <c r="S9" s="149">
        <v>18919</v>
      </c>
      <c r="T9" s="149">
        <v>15026</v>
      </c>
      <c r="U9" s="149">
        <v>19296</v>
      </c>
      <c r="V9">
        <v>21182</v>
      </c>
      <c r="W9">
        <v>20732</v>
      </c>
      <c r="X9" s="167">
        <f t="shared" si="2"/>
        <v>22.029419884055685</v>
      </c>
      <c r="Y9" s="168">
        <f t="shared" si="3"/>
        <v>26.113822826877144</v>
      </c>
      <c r="Z9" s="168">
        <f t="shared" si="4"/>
        <v>28.01945134520852</v>
      </c>
      <c r="AA9" s="168">
        <f t="shared" si="5"/>
        <v>30.527086383601759</v>
      </c>
      <c r="AB9" s="168">
        <f t="shared" si="6"/>
        <v>26.404436152570483</v>
      </c>
      <c r="AC9" s="169">
        <f t="shared" si="7"/>
        <v>24.818241903502976</v>
      </c>
      <c r="AD9" s="169">
        <f t="shared" si="7"/>
        <v>25.516110360794908</v>
      </c>
      <c r="AE9" s="167">
        <f t="shared" si="8"/>
        <v>185.7430720427748</v>
      </c>
      <c r="AF9" s="168">
        <f t="shared" si="9"/>
        <v>166.59654748614454</v>
      </c>
      <c r="AG9" s="168">
        <f t="shared" si="10"/>
        <v>185.19553658144619</v>
      </c>
      <c r="AH9" s="168">
        <f t="shared" si="11"/>
        <v>160.29101888058369</v>
      </c>
      <c r="AI9" s="168">
        <f t="shared" si="12"/>
        <v>178.09143308550838</v>
      </c>
      <c r="AJ9" s="169">
        <f t="shared" si="13"/>
        <v>180.98877642360392</v>
      </c>
      <c r="AK9" s="169">
        <v>182.23</v>
      </c>
    </row>
    <row r="10" spans="2:37" ht="15">
      <c r="B10" t="s">
        <v>206</v>
      </c>
      <c r="C10" s="162">
        <v>886796</v>
      </c>
      <c r="D10" s="149">
        <v>894217</v>
      </c>
      <c r="E10" s="149">
        <v>906927</v>
      </c>
      <c r="F10" s="149">
        <v>914425</v>
      </c>
      <c r="G10" s="149">
        <v>921661</v>
      </c>
      <c r="H10" s="149">
        <v>952635</v>
      </c>
      <c r="I10" s="191">
        <v>962743</v>
      </c>
      <c r="J10" s="149">
        <v>16812</v>
      </c>
      <c r="K10" s="149">
        <v>14994</v>
      </c>
      <c r="L10" s="149">
        <v>14945</v>
      </c>
      <c r="M10" s="149">
        <v>14865</v>
      </c>
      <c r="N10" s="149">
        <v>14816</v>
      </c>
      <c r="O10" s="149">
        <v>15744</v>
      </c>
      <c r="P10" s="163">
        <v>16700</v>
      </c>
      <c r="Q10" s="162">
        <v>76135</v>
      </c>
      <c r="R10" s="149">
        <v>54702</v>
      </c>
      <c r="S10" s="149">
        <v>53036</v>
      </c>
      <c r="T10" s="149">
        <v>54200</v>
      </c>
      <c r="U10" s="149">
        <v>57054</v>
      </c>
      <c r="V10">
        <v>60069</v>
      </c>
      <c r="W10">
        <v>64305</v>
      </c>
      <c r="X10" s="167">
        <f t="shared" si="2"/>
        <v>22.081828331253696</v>
      </c>
      <c r="Y10" s="168">
        <f t="shared" si="3"/>
        <v>27.410332346166498</v>
      </c>
      <c r="Z10" s="168">
        <f t="shared" si="4"/>
        <v>28.178972773210649</v>
      </c>
      <c r="AA10" s="168">
        <f t="shared" si="5"/>
        <v>27.426199261992618</v>
      </c>
      <c r="AB10" s="168">
        <f t="shared" si="6"/>
        <v>25.968380832194061</v>
      </c>
      <c r="AC10" s="169">
        <f t="shared" si="7"/>
        <v>26.209858662538082</v>
      </c>
      <c r="AD10" s="169">
        <f t="shared" si="7"/>
        <v>25.969986781743255</v>
      </c>
      <c r="AE10" s="167">
        <f t="shared" si="8"/>
        <v>189.58136933409713</v>
      </c>
      <c r="AF10" s="168">
        <f t="shared" si="9"/>
        <v>167.67742058135775</v>
      </c>
      <c r="AG10" s="168">
        <f t="shared" si="10"/>
        <v>164.78724307469068</v>
      </c>
      <c r="AH10" s="168">
        <f t="shared" si="11"/>
        <v>162.56117232140414</v>
      </c>
      <c r="AI10" s="168">
        <f t="shared" si="12"/>
        <v>160.75324875415149</v>
      </c>
      <c r="AJ10" s="169">
        <f t="shared" si="13"/>
        <v>165.26791478373147</v>
      </c>
      <c r="AK10" s="169">
        <v>173.46</v>
      </c>
    </row>
    <row r="11" spans="2:37" ht="15">
      <c r="B11" t="s">
        <v>207</v>
      </c>
      <c r="C11" s="162">
        <v>901793</v>
      </c>
      <c r="D11" s="149">
        <v>913298</v>
      </c>
      <c r="E11" s="149">
        <v>936362</v>
      </c>
      <c r="F11" s="149">
        <v>948214</v>
      </c>
      <c r="G11" s="149">
        <v>959658</v>
      </c>
      <c r="H11" s="149">
        <v>1000743</v>
      </c>
      <c r="I11" s="192">
        <v>1016820</v>
      </c>
      <c r="J11" s="149">
        <v>12876</v>
      </c>
      <c r="K11" s="149">
        <v>11963</v>
      </c>
      <c r="L11" s="149">
        <v>12116</v>
      </c>
      <c r="M11" s="149">
        <v>11564</v>
      </c>
      <c r="N11" s="149">
        <v>11349</v>
      </c>
      <c r="O11" s="149">
        <v>11226</v>
      </c>
      <c r="P11" s="163">
        <v>10254</v>
      </c>
      <c r="Q11" s="162">
        <v>59784</v>
      </c>
      <c r="R11" s="149">
        <v>49112</v>
      </c>
      <c r="S11" s="149">
        <v>49991</v>
      </c>
      <c r="T11" s="149">
        <v>52131</v>
      </c>
      <c r="U11" s="149">
        <v>54129</v>
      </c>
      <c r="V11">
        <v>55322</v>
      </c>
      <c r="W11">
        <v>54985</v>
      </c>
      <c r="X11" s="167">
        <f t="shared" si="2"/>
        <v>21.537535126455239</v>
      </c>
      <c r="Y11" s="168">
        <f t="shared" si="3"/>
        <v>24.358608893956671</v>
      </c>
      <c r="Z11" s="168">
        <f t="shared" si="4"/>
        <v>24.236362545258146</v>
      </c>
      <c r="AA11" s="168">
        <f t="shared" si="5"/>
        <v>22.182578504153</v>
      </c>
      <c r="AB11" s="168">
        <f t="shared" si="6"/>
        <v>20.966579837055921</v>
      </c>
      <c r="AC11" s="169">
        <f t="shared" si="7"/>
        <v>20.292108022125014</v>
      </c>
      <c r="AD11" s="169">
        <f t="shared" si="7"/>
        <v>18.648722378830591</v>
      </c>
      <c r="AE11" s="167">
        <f t="shared" si="8"/>
        <v>142.7822127694493</v>
      </c>
      <c r="AF11" s="168">
        <f t="shared" si="9"/>
        <v>130.98681919811497</v>
      </c>
      <c r="AG11" s="168">
        <f t="shared" si="10"/>
        <v>129.39440088341902</v>
      </c>
      <c r="AH11" s="168">
        <f t="shared" si="11"/>
        <v>121.95559230300333</v>
      </c>
      <c r="AI11" s="168">
        <f t="shared" si="12"/>
        <v>118.26088043865627</v>
      </c>
      <c r="AJ11" s="169">
        <f t="shared" si="13"/>
        <v>112.17665274700897</v>
      </c>
      <c r="AK11" s="169">
        <v>100.84</v>
      </c>
    </row>
    <row r="12" spans="2:37" ht="15">
      <c r="B12" s="153" t="s">
        <v>21</v>
      </c>
      <c r="C12" s="164">
        <v>6052587</v>
      </c>
      <c r="D12" s="165">
        <v>6118727</v>
      </c>
      <c r="E12" s="165">
        <v>6248436</v>
      </c>
      <c r="F12" s="165">
        <v>6317054</v>
      </c>
      <c r="G12" s="165">
        <f>SUM(G3:G11)</f>
        <v>6383286</v>
      </c>
      <c r="H12" s="165">
        <v>6634250</v>
      </c>
      <c r="I12" s="193">
        <v>6727148</v>
      </c>
      <c r="J12" s="165">
        <v>87276</v>
      </c>
      <c r="K12" s="165">
        <v>81573</v>
      </c>
      <c r="L12" s="165">
        <v>79792</v>
      </c>
      <c r="M12" s="165">
        <v>75736</v>
      </c>
      <c r="N12" s="165">
        <v>76130</v>
      </c>
      <c r="O12" s="165">
        <v>76529</v>
      </c>
      <c r="P12" s="166">
        <v>79975</v>
      </c>
      <c r="Q12" s="164">
        <v>399538</v>
      </c>
      <c r="R12" s="165">
        <v>335090</v>
      </c>
      <c r="S12" s="165">
        <v>332702</v>
      </c>
      <c r="T12" s="165">
        <v>335927</v>
      </c>
      <c r="U12" s="165">
        <v>357804</v>
      </c>
      <c r="V12" s="166">
        <v>368300</v>
      </c>
      <c r="W12" s="165">
        <v>391184</v>
      </c>
      <c r="X12" s="170">
        <f t="shared" si="2"/>
        <v>21.844230085749039</v>
      </c>
      <c r="Y12" s="171">
        <f t="shared" si="3"/>
        <v>24.343609179623385</v>
      </c>
      <c r="Z12" s="171">
        <f t="shared" si="4"/>
        <v>23.983023847166535</v>
      </c>
      <c r="AA12" s="171">
        <f t="shared" si="5"/>
        <v>22.545374441470916</v>
      </c>
      <c r="AB12" s="171">
        <f t="shared" si="6"/>
        <v>21.277011995394126</v>
      </c>
      <c r="AC12" s="172">
        <f t="shared" si="7"/>
        <v>20.778984523486287</v>
      </c>
      <c r="AD12" s="172">
        <f t="shared" si="7"/>
        <v>20.444343326925438</v>
      </c>
      <c r="AE12" s="170">
        <f t="shared" si="8"/>
        <v>144.19619247108716</v>
      </c>
      <c r="AF12" s="171">
        <f t="shared" si="9"/>
        <v>133.31694648249547</v>
      </c>
      <c r="AG12" s="171">
        <f t="shared" si="10"/>
        <v>127.69915543665647</v>
      </c>
      <c r="AH12" s="171">
        <f t="shared" si="11"/>
        <v>119.89132909106048</v>
      </c>
      <c r="AI12" s="171">
        <f t="shared" si="12"/>
        <v>119.26459193587753</v>
      </c>
      <c r="AJ12" s="172">
        <f t="shared" si="13"/>
        <v>115.35441082262501</v>
      </c>
      <c r="AK12" s="172">
        <v>118.88</v>
      </c>
    </row>
    <row r="16" spans="2:37">
      <c r="B16" s="128"/>
      <c r="C16" s="129"/>
    </row>
    <row r="17" spans="2:16">
      <c r="B17" s="130"/>
      <c r="C17" s="131"/>
      <c r="D17">
        <v>357804</v>
      </c>
      <c r="E17">
        <v>6383286</v>
      </c>
      <c r="F17" s="1">
        <f>D17/E17*10000</f>
        <v>560.53261595986771</v>
      </c>
      <c r="H17">
        <v>367825</v>
      </c>
      <c r="J17">
        <v>6634250</v>
      </c>
      <c r="K17" s="1">
        <f>H17/J17*10000</f>
        <v>554.43343256585149</v>
      </c>
      <c r="M17">
        <v>335927</v>
      </c>
      <c r="N17">
        <v>6317054</v>
      </c>
      <c r="O17" s="1">
        <f>M17/N17*10000</f>
        <v>531.77794585893992</v>
      </c>
      <c r="P17" s="1"/>
    </row>
    <row r="18" spans="2:16">
      <c r="C18" s="131"/>
    </row>
    <row r="19" spans="2:16">
      <c r="C19" s="131"/>
    </row>
    <row r="20" spans="2:16">
      <c r="C20" s="131"/>
    </row>
    <row r="21" spans="2:16">
      <c r="C21" s="131"/>
    </row>
    <row r="22" spans="2:16">
      <c r="C22" s="131"/>
    </row>
    <row r="23" spans="2:16">
      <c r="C23" s="131"/>
    </row>
    <row r="24" spans="2:16">
      <c r="C24" s="131"/>
    </row>
    <row r="25" spans="2:16">
      <c r="C25" s="131"/>
    </row>
    <row r="28" spans="2:16">
      <c r="B28" t="s">
        <v>312</v>
      </c>
    </row>
    <row r="29" spans="2:16">
      <c r="B29" s="153" t="s">
        <v>307</v>
      </c>
    </row>
    <row r="30" spans="2:16">
      <c r="B30" t="s">
        <v>305</v>
      </c>
      <c r="C30" t="s">
        <v>117</v>
      </c>
      <c r="D30" t="s">
        <v>306</v>
      </c>
      <c r="E30" t="s">
        <v>21</v>
      </c>
      <c r="G30" s="133" t="s">
        <v>22</v>
      </c>
      <c r="K30" t="s">
        <v>305</v>
      </c>
      <c r="L30" t="s">
        <v>117</v>
      </c>
      <c r="M30" t="s">
        <v>306</v>
      </c>
      <c r="N30" t="s">
        <v>21</v>
      </c>
    </row>
    <row r="31" spans="2:16">
      <c r="B31">
        <v>2008</v>
      </c>
      <c r="C31" s="153">
        <v>87276</v>
      </c>
      <c r="D31">
        <v>254313</v>
      </c>
      <c r="E31" s="153">
        <v>341589</v>
      </c>
      <c r="G31" s="183">
        <f>C31/E31*100</f>
        <v>25.550003073869476</v>
      </c>
      <c r="K31">
        <v>2008</v>
      </c>
      <c r="L31">
        <v>67100721.289999999</v>
      </c>
      <c r="M31">
        <v>253210344.88</v>
      </c>
      <c r="N31">
        <v>320311066.17000002</v>
      </c>
      <c r="P31" s="133" t="s">
        <v>332</v>
      </c>
    </row>
    <row r="32" spans="2:16">
      <c r="B32">
        <v>2009</v>
      </c>
      <c r="C32" s="153">
        <v>81573</v>
      </c>
      <c r="D32">
        <v>253517</v>
      </c>
      <c r="E32" s="153">
        <v>335090</v>
      </c>
      <c r="G32" s="183">
        <f t="shared" ref="G32:G38" si="14">C32/E32*100</f>
        <v>24.343609179623385</v>
      </c>
      <c r="K32">
        <v>2009</v>
      </c>
      <c r="L32">
        <v>75260802.540000007</v>
      </c>
      <c r="M32">
        <v>303882260.22000003</v>
      </c>
      <c r="N32">
        <v>379143062.75999999</v>
      </c>
    </row>
    <row r="33" spans="2:14">
      <c r="B33">
        <v>2010</v>
      </c>
      <c r="C33" s="153">
        <v>79792</v>
      </c>
      <c r="D33">
        <v>252910</v>
      </c>
      <c r="E33" s="153">
        <v>332702</v>
      </c>
      <c r="G33" s="183">
        <f t="shared" si="14"/>
        <v>23.983023847166535</v>
      </c>
      <c r="K33">
        <v>2010</v>
      </c>
      <c r="L33">
        <v>78000215.859999999</v>
      </c>
      <c r="M33">
        <v>322290643.38999999</v>
      </c>
      <c r="N33">
        <v>400290859.25</v>
      </c>
    </row>
    <row r="34" spans="2:14">
      <c r="B34">
        <v>2011</v>
      </c>
      <c r="C34" s="153">
        <v>75736</v>
      </c>
      <c r="D34">
        <v>260191</v>
      </c>
      <c r="E34" s="153">
        <v>335927</v>
      </c>
      <c r="G34" s="183">
        <f t="shared" si="14"/>
        <v>22.545374441470916</v>
      </c>
      <c r="K34">
        <v>2011</v>
      </c>
      <c r="L34">
        <v>80680067.349999994</v>
      </c>
      <c r="M34">
        <v>346358616.25999999</v>
      </c>
      <c r="N34">
        <v>427038683.61000001</v>
      </c>
    </row>
    <row r="35" spans="2:14">
      <c r="B35">
        <v>2012</v>
      </c>
      <c r="C35" s="153">
        <v>76130</v>
      </c>
      <c r="D35">
        <v>281674</v>
      </c>
      <c r="E35" s="153">
        <v>357804</v>
      </c>
      <c r="G35" s="183">
        <f t="shared" si="14"/>
        <v>21.277011995394126</v>
      </c>
      <c r="K35">
        <v>2012</v>
      </c>
      <c r="L35">
        <v>84323205.510000005</v>
      </c>
      <c r="M35">
        <v>382912348.13999999</v>
      </c>
      <c r="N35">
        <v>467235553.64999998</v>
      </c>
    </row>
    <row r="36" spans="2:14" s="133" customFormat="1">
      <c r="B36" s="133">
        <v>2013</v>
      </c>
      <c r="C36" s="153">
        <f>O12</f>
        <v>76529</v>
      </c>
      <c r="D36" s="133">
        <v>291429</v>
      </c>
      <c r="E36" s="153">
        <f>V12</f>
        <v>368300</v>
      </c>
      <c r="G36" s="183">
        <f t="shared" si="14"/>
        <v>20.778984523486287</v>
      </c>
      <c r="K36">
        <v>2013</v>
      </c>
      <c r="L36">
        <v>89183751.469999999</v>
      </c>
      <c r="M36">
        <v>440946772.63999999</v>
      </c>
      <c r="N36">
        <v>530130524.11000001</v>
      </c>
    </row>
    <row r="37" spans="2:14" s="133" customFormat="1">
      <c r="B37" s="133">
        <v>2014</v>
      </c>
      <c r="C37" s="153">
        <f>P12</f>
        <v>79975</v>
      </c>
      <c r="D37" s="133">
        <v>291430</v>
      </c>
      <c r="E37" s="153">
        <f>W12</f>
        <v>391184</v>
      </c>
      <c r="G37" s="183">
        <f t="shared" si="14"/>
        <v>20.444343326925438</v>
      </c>
      <c r="K37">
        <v>2014</v>
      </c>
      <c r="L37">
        <v>93406791.390000001</v>
      </c>
      <c r="M37">
        <v>488587988</v>
      </c>
      <c r="N37">
        <v>581994779.38999999</v>
      </c>
    </row>
    <row r="38" spans="2:14">
      <c r="B38" t="s">
        <v>21</v>
      </c>
      <c r="C38" s="153">
        <v>476903</v>
      </c>
      <c r="D38">
        <v>1594034</v>
      </c>
      <c r="E38" s="153">
        <v>2070937</v>
      </c>
      <c r="G38" s="183">
        <f t="shared" si="14"/>
        <v>23.028368318302295</v>
      </c>
      <c r="K38" t="s">
        <v>21</v>
      </c>
      <c r="L38">
        <v>567955555.40999997</v>
      </c>
      <c r="M38">
        <v>2538188973.5300002</v>
      </c>
      <c r="N38">
        <v>3106144528.9400001</v>
      </c>
    </row>
    <row r="39" spans="2:14">
      <c r="C39" s="153"/>
      <c r="E39" s="153"/>
      <c r="G39" s="153"/>
    </row>
    <row r="40" spans="2:14">
      <c r="C40" s="153"/>
      <c r="E40" s="153"/>
      <c r="G40" s="153"/>
    </row>
    <row r="41" spans="2:14">
      <c r="C41" s="153"/>
      <c r="E41" s="153"/>
      <c r="G41" s="153"/>
    </row>
  </sheetData>
  <sheetProtection password="C6A9" sheet="1" objects="1" scenarios="1"/>
  <mergeCells count="5">
    <mergeCell ref="J1:M1"/>
    <mergeCell ref="Q1:T1"/>
    <mergeCell ref="C1:F1"/>
    <mergeCell ref="X1:AB1"/>
    <mergeCell ref="AE1:AI1"/>
  </mergeCells>
  <phoneticPr fontId="3" type="noConversion"/>
  <pageMargins left="0.78740157499999996" right="0.78740157499999996" top="0.984251969" bottom="0.984251969"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theme="0" tint="-0.34998626667073579"/>
  </sheetPr>
  <dimension ref="B1:E19"/>
  <sheetViews>
    <sheetView showGridLines="0" tabSelected="1" workbookViewId="0">
      <selection activeCell="B24" sqref="B24"/>
    </sheetView>
  </sheetViews>
  <sheetFormatPr defaultRowHeight="18"/>
  <cols>
    <col min="1" max="1" width="4.85546875" customWidth="1"/>
    <col min="2" max="2" width="27.42578125" customWidth="1"/>
    <col min="3" max="3" width="5.140625" customWidth="1"/>
    <col min="4" max="4" width="74.28515625" customWidth="1"/>
    <col min="5" max="5" width="5.7109375" style="107" customWidth="1"/>
  </cols>
  <sheetData>
    <row r="1" spans="2:5" ht="10.9" customHeight="1"/>
    <row r="2" spans="2:5" ht="25.9" customHeight="1" thickBot="1">
      <c r="D2" s="120" t="s">
        <v>294</v>
      </c>
    </row>
    <row r="3" spans="2:5" ht="25.15" customHeight="1" thickBot="1">
      <c r="B3" s="215" t="s">
        <v>211</v>
      </c>
      <c r="C3" s="94">
        <v>1</v>
      </c>
      <c r="D3" s="63" t="s">
        <v>214</v>
      </c>
      <c r="E3" s="106">
        <v>1</v>
      </c>
    </row>
    <row r="4" spans="2:5" ht="25.15" customHeight="1" thickBot="1">
      <c r="B4" s="215"/>
      <c r="C4" s="95">
        <v>2</v>
      </c>
      <c r="D4" s="56" t="s">
        <v>215</v>
      </c>
      <c r="E4" s="109">
        <v>2</v>
      </c>
    </row>
    <row r="5" spans="2:5" ht="25.15" customHeight="1" thickBot="1">
      <c r="B5" s="215"/>
      <c r="C5" s="96">
        <v>3</v>
      </c>
      <c r="D5" s="65" t="s">
        <v>224</v>
      </c>
      <c r="E5" s="110">
        <v>3</v>
      </c>
    </row>
    <row r="6" spans="2:5" ht="25.15" customHeight="1" thickBot="1">
      <c r="B6" s="215"/>
      <c r="C6" s="97">
        <v>4</v>
      </c>
      <c r="D6" s="49" t="s">
        <v>213</v>
      </c>
      <c r="E6" s="111">
        <v>4</v>
      </c>
    </row>
    <row r="7" spans="2:5" ht="25.15" customHeight="1" thickBot="1">
      <c r="B7" s="215"/>
      <c r="C7" s="98">
        <v>5</v>
      </c>
      <c r="D7" s="50" t="s">
        <v>196</v>
      </c>
      <c r="E7" s="112">
        <v>5</v>
      </c>
    </row>
    <row r="8" spans="2:5" ht="25.15" customHeight="1" thickBot="1">
      <c r="B8" s="215"/>
      <c r="C8" s="99">
        <v>6</v>
      </c>
      <c r="D8" s="51" t="s">
        <v>194</v>
      </c>
      <c r="E8" s="113">
        <v>6</v>
      </c>
    </row>
    <row r="9" spans="2:5" ht="25.15" customHeight="1" thickBot="1">
      <c r="B9" s="215"/>
      <c r="C9" s="100">
        <v>7</v>
      </c>
      <c r="D9" s="52" t="s">
        <v>195</v>
      </c>
      <c r="E9" s="126">
        <v>7</v>
      </c>
    </row>
    <row r="10" spans="2:5" ht="25.15" customHeight="1" thickBot="1">
      <c r="B10" s="215"/>
      <c r="C10" s="101">
        <v>8</v>
      </c>
      <c r="D10" s="53" t="s">
        <v>197</v>
      </c>
      <c r="E10" s="114">
        <v>8</v>
      </c>
    </row>
    <row r="11" spans="2:5" ht="25.15" customHeight="1" thickBot="1">
      <c r="B11" s="215"/>
      <c r="C11" s="102">
        <v>9</v>
      </c>
      <c r="D11" s="146" t="s">
        <v>299</v>
      </c>
      <c r="E11" s="115">
        <v>9</v>
      </c>
    </row>
    <row r="12" spans="2:5" ht="25.15" customHeight="1" thickBot="1">
      <c r="B12" s="215"/>
      <c r="C12" s="103">
        <v>10</v>
      </c>
      <c r="D12" s="54" t="s">
        <v>281</v>
      </c>
      <c r="E12" s="116">
        <v>10</v>
      </c>
    </row>
    <row r="13" spans="2:5" ht="25.15" customHeight="1" thickBot="1">
      <c r="B13" s="215"/>
      <c r="C13" s="104">
        <v>11</v>
      </c>
      <c r="D13" s="55" t="s">
        <v>212</v>
      </c>
      <c r="E13" s="117">
        <v>11</v>
      </c>
    </row>
    <row r="14" spans="2:5" ht="18.75" thickBot="1">
      <c r="B14" s="215"/>
      <c r="C14" s="105">
        <v>12</v>
      </c>
      <c r="D14" s="93" t="s">
        <v>293</v>
      </c>
      <c r="E14" s="118">
        <v>12</v>
      </c>
    </row>
    <row r="15" spans="2:5" ht="18.75" thickBot="1"/>
    <row r="16" spans="2:5" ht="18.75" thickBot="1">
      <c r="C16" s="108">
        <v>13</v>
      </c>
      <c r="D16" s="76" t="s">
        <v>266</v>
      </c>
      <c r="E16" s="119">
        <v>13</v>
      </c>
    </row>
    <row r="19" spans="2:2">
      <c r="B19" s="173">
        <v>42121</v>
      </c>
    </row>
  </sheetData>
  <sheetProtection password="C6A9" sheet="1" objects="1" scenarios="1"/>
  <mergeCells count="1">
    <mergeCell ref="B3:B14"/>
  </mergeCells>
  <phoneticPr fontId="3" type="noConversion"/>
  <hyperlinks>
    <hyperlink ref="E3" location="ICSAP!A1" display="1"/>
    <hyperlink ref="E4" location="Objetivos!A1" display="Objetivos!A1"/>
    <hyperlink ref="E5" location="Metodologia!A1" display="Metodologia!A1"/>
    <hyperlink ref="E6" location="'Lista Ordenada'!A1" display="'Lista Ordenada'!A1"/>
    <hyperlink ref="E7" location="'Lista Detalhada'!A1" display="5"/>
    <hyperlink ref="E8" location="'%'!A1" display="6"/>
    <hyperlink ref="E9" location="Taxas!A1" display="Taxas!A1"/>
    <hyperlink ref="E10" location="idade_sexo!A1" display="8"/>
    <hyperlink ref="E11" location="idade_sexo2!A1" display="9"/>
    <hyperlink ref="E12" location="'Macros_%'!A1" display="10"/>
    <hyperlink ref="E13" location="Macros_Taxas!A1" display="11"/>
    <hyperlink ref="E14" location="Gastos!A1" display="12"/>
    <hyperlink ref="E16" location="Biblio!A1" display="13"/>
  </hyperlinks>
  <pageMargins left="0.78740157499999996" right="0.78740157499999996" top="0.984251969" bottom="0.984251969"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dimension ref="B1:N30"/>
  <sheetViews>
    <sheetView showGridLines="0" workbookViewId="0">
      <selection activeCell="P10" sqref="P10"/>
    </sheetView>
  </sheetViews>
  <sheetFormatPr defaultRowHeight="12.75"/>
  <cols>
    <col min="1" max="1" width="1.85546875" customWidth="1"/>
    <col min="2" max="2" width="40" customWidth="1"/>
    <col min="3" max="3" width="7" style="2" bestFit="1" customWidth="1"/>
    <col min="4" max="5" width="4.7109375" style="2" bestFit="1" customWidth="1"/>
    <col min="6" max="6" width="7" style="2" bestFit="1" customWidth="1"/>
    <col min="7" max="8" width="4.7109375" style="2" bestFit="1" customWidth="1"/>
    <col min="9" max="9" width="7" style="2" bestFit="1" customWidth="1"/>
    <col min="10" max="11" width="4.7109375" style="2" bestFit="1" customWidth="1"/>
    <col min="12" max="12" width="7" style="2" bestFit="1" customWidth="1"/>
    <col min="13" max="14" width="4.7109375" style="2" bestFit="1" customWidth="1"/>
  </cols>
  <sheetData>
    <row r="1" spans="2:14" ht="8.4499999999999993" customHeight="1"/>
    <row r="2" spans="2:14" ht="19.149999999999999" customHeight="1">
      <c r="B2" s="217" t="s">
        <v>119</v>
      </c>
      <c r="C2" s="217"/>
      <c r="D2" s="217"/>
      <c r="E2" s="217"/>
      <c r="F2" s="217"/>
      <c r="G2" s="217"/>
      <c r="H2" s="217"/>
      <c r="I2" s="217"/>
      <c r="J2" s="217"/>
      <c r="K2" s="217"/>
      <c r="L2" s="217"/>
      <c r="M2" s="217"/>
      <c r="N2" s="217"/>
    </row>
    <row r="3" spans="2:14" ht="13.5" thickBot="1">
      <c r="B3" s="216" t="s">
        <v>117</v>
      </c>
      <c r="C3" s="218">
        <v>2008</v>
      </c>
      <c r="D3" s="219"/>
      <c r="E3" s="220"/>
      <c r="F3" s="218">
        <v>2009</v>
      </c>
      <c r="G3" s="219"/>
      <c r="H3" s="220"/>
      <c r="I3" s="218">
        <v>2010</v>
      </c>
      <c r="J3" s="219"/>
      <c r="K3" s="219"/>
      <c r="L3" s="218">
        <v>2011</v>
      </c>
      <c r="M3" s="219"/>
      <c r="N3" s="219"/>
    </row>
    <row r="4" spans="2:14" ht="13.5">
      <c r="B4" s="216"/>
      <c r="C4" s="11" t="s">
        <v>118</v>
      </c>
      <c r="D4" s="10" t="s">
        <v>22</v>
      </c>
      <c r="E4" s="20" t="s">
        <v>110</v>
      </c>
      <c r="F4" s="11" t="s">
        <v>118</v>
      </c>
      <c r="G4" s="10" t="s">
        <v>22</v>
      </c>
      <c r="H4" s="20" t="s">
        <v>110</v>
      </c>
      <c r="I4" s="11" t="s">
        <v>118</v>
      </c>
      <c r="J4" s="10" t="s">
        <v>22</v>
      </c>
      <c r="K4" s="10" t="s">
        <v>110</v>
      </c>
      <c r="L4" s="11" t="s">
        <v>118</v>
      </c>
      <c r="M4" s="10" t="s">
        <v>22</v>
      </c>
      <c r="N4" s="10" t="s">
        <v>110</v>
      </c>
    </row>
    <row r="5" spans="2:14">
      <c r="B5" s="25" t="s">
        <v>123</v>
      </c>
      <c r="C5" s="12">
        <v>625</v>
      </c>
      <c r="D5" s="13">
        <f>(C5/$C$24)*100</f>
        <v>0.77525149158386975</v>
      </c>
      <c r="E5" s="21">
        <f t="shared" ref="E5:E24" si="0">(C5/$C$28*10000)</f>
        <v>1.0326163010957132</v>
      </c>
      <c r="F5" s="12">
        <v>716</v>
      </c>
      <c r="G5" s="13">
        <f>(F5/$F$24)*100</f>
        <v>0.87774140953501767</v>
      </c>
      <c r="H5" s="21">
        <f t="shared" ref="H5:H24" si="1">(F5/$F$28*10000)</f>
        <v>1.170178045204501</v>
      </c>
      <c r="I5" s="12">
        <v>496</v>
      </c>
      <c r="J5" s="13">
        <f>(I5/$I$24)*100</f>
        <v>0.62161620212552637</v>
      </c>
      <c r="K5" s="13">
        <f>(I5/$I$28)*10000</f>
        <v>0.79379864017171653</v>
      </c>
      <c r="L5" s="12">
        <v>533</v>
      </c>
      <c r="M5" s="13">
        <f>(L5/$L$24)*100</f>
        <v>0.70376043097074048</v>
      </c>
      <c r="N5" s="13">
        <f t="shared" ref="N5:N24" si="2">(L5/$L$28)*10000</f>
        <v>0.84374773430779604</v>
      </c>
    </row>
    <row r="6" spans="2:14">
      <c r="B6" s="25" t="s">
        <v>24</v>
      </c>
      <c r="C6" s="12">
        <v>10880</v>
      </c>
      <c r="D6" s="13">
        <f t="shared" ref="D6:D23" si="3">(C6/$C$24)*100</f>
        <v>13.495577965492005</v>
      </c>
      <c r="E6" s="21">
        <f t="shared" si="0"/>
        <v>17.975784569474175</v>
      </c>
      <c r="F6" s="12">
        <v>9221</v>
      </c>
      <c r="G6" s="13">
        <f t="shared" ref="G6:G24" si="4">(F6/$F$24)*100</f>
        <v>11.303985387321786</v>
      </c>
      <c r="H6" s="21">
        <f t="shared" si="1"/>
        <v>15.070128149204892</v>
      </c>
      <c r="I6" s="12">
        <v>9626</v>
      </c>
      <c r="J6" s="13">
        <f t="shared" ref="J6:J24" si="5">(I6/$I$24)*100</f>
        <v>12.063866051734509</v>
      </c>
      <c r="K6" s="13">
        <f t="shared" ref="K6:K24" si="6">(I6/$I$28)*10000</f>
        <v>15.405455061074484</v>
      </c>
      <c r="L6" s="12">
        <v>7445</v>
      </c>
      <c r="M6" s="13">
        <f t="shared" ref="M6:M24" si="7">(L6/$L$24)*100</f>
        <v>9.8301996408577157</v>
      </c>
      <c r="N6" s="13">
        <f t="shared" si="2"/>
        <v>11.785557001728971</v>
      </c>
    </row>
    <row r="7" spans="2:14">
      <c r="B7" s="25" t="s">
        <v>25</v>
      </c>
      <c r="C7" s="12">
        <v>374</v>
      </c>
      <c r="D7" s="13">
        <f t="shared" si="3"/>
        <v>0.46391049256378769</v>
      </c>
      <c r="E7" s="21">
        <f t="shared" si="0"/>
        <v>0.61791759457567474</v>
      </c>
      <c r="F7" s="12">
        <v>234</v>
      </c>
      <c r="G7" s="13">
        <f t="shared" si="4"/>
        <v>0.28685962266926557</v>
      </c>
      <c r="H7" s="21">
        <f t="shared" si="1"/>
        <v>0.38243248963387322</v>
      </c>
      <c r="I7" s="12">
        <v>216</v>
      </c>
      <c r="J7" s="13">
        <f t="shared" si="5"/>
        <v>0.27070382995789055</v>
      </c>
      <c r="K7" s="13">
        <f t="shared" si="6"/>
        <v>0.34568650459090883</v>
      </c>
      <c r="L7" s="12">
        <v>233</v>
      </c>
      <c r="M7" s="13">
        <f t="shared" si="7"/>
        <v>0.30764761804161828</v>
      </c>
      <c r="N7" s="13">
        <f t="shared" si="2"/>
        <v>0.36884281818708525</v>
      </c>
    </row>
    <row r="8" spans="2:14">
      <c r="B8" s="25" t="s">
        <v>26</v>
      </c>
      <c r="C8" s="12">
        <v>895</v>
      </c>
      <c r="D8" s="13">
        <f t="shared" si="3"/>
        <v>1.1101601359481015</v>
      </c>
      <c r="E8" s="21">
        <f t="shared" si="0"/>
        <v>1.4787065431690614</v>
      </c>
      <c r="F8" s="12">
        <v>1113</v>
      </c>
      <c r="G8" s="13">
        <f t="shared" si="4"/>
        <v>1.3644220514140708</v>
      </c>
      <c r="H8" s="21">
        <f t="shared" si="1"/>
        <v>1.8190058160790634</v>
      </c>
      <c r="I8" s="12">
        <v>1036</v>
      </c>
      <c r="J8" s="13">
        <f t="shared" si="5"/>
        <v>1.2983757770202526</v>
      </c>
      <c r="K8" s="13">
        <f t="shared" si="6"/>
        <v>1.6580149016489887</v>
      </c>
      <c r="L8" s="12">
        <v>1119</v>
      </c>
      <c r="M8" s="13">
        <f t="shared" si="7"/>
        <v>1.4775007922256258</v>
      </c>
      <c r="N8" s="13">
        <f t="shared" si="2"/>
        <v>1.7713953371302509</v>
      </c>
    </row>
    <row r="9" spans="2:14">
      <c r="B9" s="25" t="s">
        <v>27</v>
      </c>
      <c r="C9" s="12">
        <v>692</v>
      </c>
      <c r="D9" s="13">
        <f t="shared" si="3"/>
        <v>0.85835845148166057</v>
      </c>
      <c r="E9" s="21">
        <f t="shared" si="0"/>
        <v>1.1433127685731737</v>
      </c>
      <c r="F9" s="12">
        <v>744</v>
      </c>
      <c r="G9" s="13">
        <f t="shared" si="4"/>
        <v>0.91206649258945971</v>
      </c>
      <c r="H9" s="21">
        <f t="shared" si="1"/>
        <v>1.2159391978102636</v>
      </c>
      <c r="I9" s="12">
        <v>713</v>
      </c>
      <c r="J9" s="13">
        <f t="shared" si="5"/>
        <v>0.89357329055544421</v>
      </c>
      <c r="K9" s="13">
        <f t="shared" si="6"/>
        <v>1.1410855452468425</v>
      </c>
      <c r="L9" s="12">
        <v>894</v>
      </c>
      <c r="M9" s="13">
        <f t="shared" si="7"/>
        <v>1.1804161825287842</v>
      </c>
      <c r="N9" s="13">
        <f t="shared" si="2"/>
        <v>1.4152166500397179</v>
      </c>
    </row>
    <row r="10" spans="2:14">
      <c r="B10" s="25" t="s">
        <v>28</v>
      </c>
      <c r="C10" s="12">
        <v>5434</v>
      </c>
      <c r="D10" s="13">
        <f t="shared" si="3"/>
        <v>6.7403465684267969</v>
      </c>
      <c r="E10" s="21">
        <f t="shared" si="0"/>
        <v>8.9779791682465699</v>
      </c>
      <c r="F10" s="12">
        <v>6698</v>
      </c>
      <c r="G10" s="13">
        <f t="shared" si="4"/>
        <v>8.2110502249518831</v>
      </c>
      <c r="H10" s="21">
        <f t="shared" si="1"/>
        <v>10.946721434049927</v>
      </c>
      <c r="I10" s="12">
        <v>5976</v>
      </c>
      <c r="J10" s="13">
        <f t="shared" si="5"/>
        <v>7.4894726288349718</v>
      </c>
      <c r="K10" s="13">
        <f t="shared" si="6"/>
        <v>9.5639932936818113</v>
      </c>
      <c r="L10" s="12">
        <v>5235</v>
      </c>
      <c r="M10" s="13">
        <f t="shared" si="7"/>
        <v>6.9121685856131823</v>
      </c>
      <c r="N10" s="13">
        <f t="shared" si="2"/>
        <v>8.2870907863064023</v>
      </c>
    </row>
    <row r="11" spans="2:14">
      <c r="B11" s="25" t="s">
        <v>29</v>
      </c>
      <c r="C11" s="12">
        <v>4392</v>
      </c>
      <c r="D11" s="13">
        <f t="shared" si="3"/>
        <v>5.44784728165817</v>
      </c>
      <c r="E11" s="21">
        <f t="shared" si="0"/>
        <v>7.2564012710597963</v>
      </c>
      <c r="F11" s="12">
        <v>4198</v>
      </c>
      <c r="G11" s="13">
        <f t="shared" si="4"/>
        <v>5.1463106665195593</v>
      </c>
      <c r="H11" s="21">
        <f t="shared" si="1"/>
        <v>6.8609042371068361</v>
      </c>
      <c r="I11" s="12">
        <v>3727</v>
      </c>
      <c r="J11" s="13">
        <f t="shared" si="5"/>
        <v>4.6708943252456381</v>
      </c>
      <c r="K11" s="13">
        <f t="shared" si="6"/>
        <v>5.9646926046773947</v>
      </c>
      <c r="L11" s="12">
        <v>2904</v>
      </c>
      <c r="M11" s="13">
        <f t="shared" si="7"/>
        <v>3.8343720291539034</v>
      </c>
      <c r="N11" s="13">
        <f t="shared" si="2"/>
        <v>4.59707958804848</v>
      </c>
    </row>
    <row r="12" spans="2:14">
      <c r="B12" s="25" t="s">
        <v>30</v>
      </c>
      <c r="C12" s="12">
        <v>12169</v>
      </c>
      <c r="D12" s="13">
        <f t="shared" si="3"/>
        <v>15.094456641734579</v>
      </c>
      <c r="E12" s="21">
        <f t="shared" si="0"/>
        <v>20.105452428853976</v>
      </c>
      <c r="F12" s="12">
        <v>11640</v>
      </c>
      <c r="G12" s="13">
        <f t="shared" si="4"/>
        <v>14.269427384060904</v>
      </c>
      <c r="H12" s="21">
        <f t="shared" si="1"/>
        <v>19.023564868967025</v>
      </c>
      <c r="I12" s="12">
        <v>10941</v>
      </c>
      <c r="J12" s="13">
        <f t="shared" si="5"/>
        <v>13.71190094245037</v>
      </c>
      <c r="K12" s="13">
        <f t="shared" si="6"/>
        <v>17.509981697820063</v>
      </c>
      <c r="L12" s="12">
        <v>11115</v>
      </c>
      <c r="M12" s="13">
        <f t="shared" si="7"/>
        <v>14.67597971902398</v>
      </c>
      <c r="N12" s="13">
        <f t="shared" si="2"/>
        <v>17.595227142272332</v>
      </c>
    </row>
    <row r="13" spans="2:14">
      <c r="B13" s="25" t="s">
        <v>31</v>
      </c>
      <c r="C13" s="12">
        <v>2039</v>
      </c>
      <c r="D13" s="13">
        <f t="shared" si="3"/>
        <v>2.5291804661432167</v>
      </c>
      <c r="E13" s="21">
        <f t="shared" si="0"/>
        <v>3.368807420694655</v>
      </c>
      <c r="F13" s="12">
        <v>1719</v>
      </c>
      <c r="G13" s="13">
        <f t="shared" si="4"/>
        <v>2.1073149203780663</v>
      </c>
      <c r="H13" s="21">
        <f t="shared" si="1"/>
        <v>2.8094079046180682</v>
      </c>
      <c r="I13" s="12">
        <v>1553</v>
      </c>
      <c r="J13" s="13">
        <f t="shared" si="5"/>
        <v>1.9463104070583517</v>
      </c>
      <c r="K13" s="13">
        <f t="shared" si="6"/>
        <v>2.4854219519892657</v>
      </c>
      <c r="L13" s="12">
        <v>1409</v>
      </c>
      <c r="M13" s="13">
        <f t="shared" si="7"/>
        <v>1.8604098447237774</v>
      </c>
      <c r="N13" s="13">
        <f t="shared" si="2"/>
        <v>2.2304700893802716</v>
      </c>
    </row>
    <row r="14" spans="2:14">
      <c r="B14" s="25" t="s">
        <v>32</v>
      </c>
      <c r="C14" s="12">
        <v>5214</v>
      </c>
      <c r="D14" s="13">
        <f t="shared" si="3"/>
        <v>6.467458043389275</v>
      </c>
      <c r="E14" s="21">
        <f t="shared" si="0"/>
        <v>8.6144982302608781</v>
      </c>
      <c r="F14" s="12">
        <v>5594</v>
      </c>
      <c r="G14" s="13">
        <f t="shared" si="4"/>
        <v>6.8576612359481688</v>
      </c>
      <c r="H14" s="21">
        <f t="shared" si="1"/>
        <v>9.1424245598798581</v>
      </c>
      <c r="I14" s="12">
        <v>5941</v>
      </c>
      <c r="J14" s="13">
        <f t="shared" si="5"/>
        <v>7.4456085823140157</v>
      </c>
      <c r="K14" s="13">
        <f t="shared" si="6"/>
        <v>9.5079792767342095</v>
      </c>
      <c r="L14" s="12">
        <v>6125</v>
      </c>
      <c r="M14" s="13">
        <f t="shared" si="7"/>
        <v>8.0873032639695772</v>
      </c>
      <c r="N14" s="13">
        <f t="shared" si="2"/>
        <v>9.6959753707978447</v>
      </c>
    </row>
    <row r="15" spans="2:14">
      <c r="B15" s="25" t="s">
        <v>33</v>
      </c>
      <c r="C15" s="12">
        <v>12038</v>
      </c>
      <c r="D15" s="13">
        <f t="shared" si="3"/>
        <v>14.931963929098599</v>
      </c>
      <c r="E15" s="21">
        <f t="shared" si="0"/>
        <v>19.889016052144314</v>
      </c>
      <c r="F15" s="12">
        <v>12369</v>
      </c>
      <c r="G15" s="13">
        <f t="shared" si="4"/>
        <v>15.163105439299768</v>
      </c>
      <c r="H15" s="21">
        <f t="shared" si="1"/>
        <v>20.214989163595629</v>
      </c>
      <c r="I15" s="12">
        <v>12158</v>
      </c>
      <c r="J15" s="13">
        <f t="shared" si="5"/>
        <v>15.237116502907561</v>
      </c>
      <c r="K15" s="13">
        <f t="shared" si="6"/>
        <v>19.457669087112357</v>
      </c>
      <c r="L15" s="12">
        <v>11712</v>
      </c>
      <c r="M15" s="13">
        <f t="shared" si="7"/>
        <v>15.464244216752931</v>
      </c>
      <c r="N15" s="13">
        <f t="shared" si="2"/>
        <v>18.540287925352548</v>
      </c>
    </row>
    <row r="16" spans="2:14">
      <c r="B16" s="25" t="s">
        <v>34</v>
      </c>
      <c r="C16" s="12">
        <v>7380</v>
      </c>
      <c r="D16" s="13">
        <f t="shared" si="3"/>
        <v>9.1541696126223346</v>
      </c>
      <c r="E16" s="21">
        <f t="shared" si="0"/>
        <v>12.193133283338183</v>
      </c>
      <c r="F16" s="12">
        <v>7741</v>
      </c>
      <c r="G16" s="13">
        <f t="shared" si="4"/>
        <v>9.4896595687298504</v>
      </c>
      <c r="H16" s="21">
        <f t="shared" si="1"/>
        <v>12.651324368614583</v>
      </c>
      <c r="I16" s="12">
        <v>7623</v>
      </c>
      <c r="J16" s="13">
        <f t="shared" si="5"/>
        <v>9.5535893322638863</v>
      </c>
      <c r="K16" s="13">
        <f t="shared" si="6"/>
        <v>12.199852891187492</v>
      </c>
      <c r="L16" s="12">
        <v>7309</v>
      </c>
      <c r="M16" s="13">
        <f t="shared" si="7"/>
        <v>9.6506284989965128</v>
      </c>
      <c r="N16" s="13">
        <f t="shared" si="2"/>
        <v>11.570266773087582</v>
      </c>
    </row>
    <row r="17" spans="2:14">
      <c r="B17" s="25" t="s">
        <v>35</v>
      </c>
      <c r="C17" s="12">
        <v>4723</v>
      </c>
      <c r="D17" s="13">
        <f t="shared" si="3"/>
        <v>5.8584204716009873</v>
      </c>
      <c r="E17" s="21">
        <f t="shared" si="0"/>
        <v>7.8032748641200858</v>
      </c>
      <c r="F17" s="12">
        <v>4762</v>
      </c>
      <c r="G17" s="13">
        <f t="shared" si="4"/>
        <v>5.8377159109018919</v>
      </c>
      <c r="H17" s="21">
        <f t="shared" si="1"/>
        <v>7.782664596737197</v>
      </c>
      <c r="I17" s="12">
        <v>4518</v>
      </c>
      <c r="J17" s="13">
        <f t="shared" si="5"/>
        <v>5.6622217766192096</v>
      </c>
      <c r="K17" s="13">
        <f t="shared" si="6"/>
        <v>7.2306093876931765</v>
      </c>
      <c r="L17" s="12">
        <v>4414</v>
      </c>
      <c r="M17" s="13">
        <f t="shared" si="7"/>
        <v>5.8281398542304848</v>
      </c>
      <c r="N17" s="13">
        <f t="shared" si="2"/>
        <v>6.9874343325227235</v>
      </c>
    </row>
    <row r="18" spans="2:14">
      <c r="B18" s="25" t="s">
        <v>36</v>
      </c>
      <c r="C18" s="12">
        <v>2036</v>
      </c>
      <c r="D18" s="13">
        <f t="shared" si="3"/>
        <v>2.5254592589836147</v>
      </c>
      <c r="E18" s="21">
        <f t="shared" si="0"/>
        <v>3.3638508624493957</v>
      </c>
      <c r="F18" s="12">
        <v>2108</v>
      </c>
      <c r="G18" s="13">
        <f t="shared" si="4"/>
        <v>2.5841883956701359</v>
      </c>
      <c r="H18" s="21">
        <f t="shared" si="1"/>
        <v>3.445161060462413</v>
      </c>
      <c r="I18" s="12">
        <v>1868</v>
      </c>
      <c r="J18" s="13">
        <f t="shared" si="5"/>
        <v>2.3410868257469422</v>
      </c>
      <c r="K18" s="13">
        <f t="shared" si="6"/>
        <v>2.9895481045176746</v>
      </c>
      <c r="L18" s="12">
        <v>1756</v>
      </c>
      <c r="M18" s="13">
        <f t="shared" si="7"/>
        <v>2.3185803316784619</v>
      </c>
      <c r="N18" s="13">
        <f t="shared" si="2"/>
        <v>2.7797767756932266</v>
      </c>
    </row>
    <row r="19" spans="2:14">
      <c r="B19" s="25" t="s">
        <v>37</v>
      </c>
      <c r="C19" s="12">
        <v>7550</v>
      </c>
      <c r="D19" s="13">
        <f t="shared" si="3"/>
        <v>9.3650380183331468</v>
      </c>
      <c r="E19" s="21">
        <f t="shared" si="0"/>
        <v>12.474004917236217</v>
      </c>
      <c r="F19" s="12">
        <v>8057</v>
      </c>
      <c r="G19" s="13">
        <f t="shared" si="4"/>
        <v>9.8770426489156939</v>
      </c>
      <c r="H19" s="21">
        <f t="shared" si="1"/>
        <v>13.167771662308189</v>
      </c>
      <c r="I19" s="12">
        <v>7829</v>
      </c>
      <c r="J19" s="13">
        <f t="shared" si="5"/>
        <v>9.811760577501504</v>
      </c>
      <c r="K19" s="13">
        <f t="shared" si="6"/>
        <v>12.529535390936228</v>
      </c>
      <c r="L19" s="12">
        <v>7634</v>
      </c>
      <c r="M19" s="13">
        <f t="shared" si="7"/>
        <v>10.079750713003063</v>
      </c>
      <c r="N19" s="13">
        <f t="shared" si="2"/>
        <v>12.084747098885019</v>
      </c>
    </row>
    <row r="20" spans="2:14">
      <c r="B20" s="25" t="s">
        <v>38</v>
      </c>
      <c r="C20" s="12">
        <v>1102</v>
      </c>
      <c r="D20" s="13">
        <f t="shared" si="3"/>
        <v>1.3669234299606794</v>
      </c>
      <c r="E20" s="21">
        <f t="shared" si="0"/>
        <v>1.8207090620919617</v>
      </c>
      <c r="F20" s="12">
        <v>1708</v>
      </c>
      <c r="G20" s="13">
        <f t="shared" si="4"/>
        <v>2.0938300663209639</v>
      </c>
      <c r="H20" s="21">
        <f t="shared" si="1"/>
        <v>2.7914303089515187</v>
      </c>
      <c r="I20" s="12">
        <v>2434</v>
      </c>
      <c r="J20" s="13">
        <f t="shared" si="5"/>
        <v>3.0504311209143773</v>
      </c>
      <c r="K20" s="13">
        <f t="shared" si="6"/>
        <v>3.8953747785845931</v>
      </c>
      <c r="L20" s="12">
        <v>2784</v>
      </c>
      <c r="M20" s="13">
        <f t="shared" si="7"/>
        <v>3.675926903982254</v>
      </c>
      <c r="N20" s="13">
        <f t="shared" si="2"/>
        <v>4.4071176216001957</v>
      </c>
    </row>
    <row r="21" spans="2:14">
      <c r="B21" s="25" t="s">
        <v>39</v>
      </c>
      <c r="C21" s="12">
        <v>934</v>
      </c>
      <c r="D21" s="13">
        <f t="shared" si="3"/>
        <v>1.1585358290229351</v>
      </c>
      <c r="E21" s="21">
        <f t="shared" si="0"/>
        <v>1.543141800357434</v>
      </c>
      <c r="F21" s="12">
        <v>889</v>
      </c>
      <c r="G21" s="13">
        <f t="shared" si="4"/>
        <v>1.0898213869785345</v>
      </c>
      <c r="H21" s="21">
        <f t="shared" si="1"/>
        <v>1.4529165952329628</v>
      </c>
      <c r="I21" s="12">
        <v>898</v>
      </c>
      <c r="J21" s="13">
        <f t="shared" si="5"/>
        <v>1.1254261078804892</v>
      </c>
      <c r="K21" s="13">
        <f t="shared" si="6"/>
        <v>1.4371596348270193</v>
      </c>
      <c r="L21" s="12">
        <v>858</v>
      </c>
      <c r="M21" s="13">
        <f t="shared" si="7"/>
        <v>1.1328826449772895</v>
      </c>
      <c r="N21" s="13">
        <f t="shared" si="2"/>
        <v>1.3582280601052326</v>
      </c>
    </row>
    <row r="22" spans="2:14">
      <c r="B22" s="25" t="s">
        <v>40</v>
      </c>
      <c r="C22" s="12">
        <v>1257</v>
      </c>
      <c r="D22" s="13">
        <f t="shared" si="3"/>
        <v>1.5591857998734791</v>
      </c>
      <c r="E22" s="21">
        <f t="shared" si="0"/>
        <v>2.0767979047636986</v>
      </c>
      <c r="F22" s="12">
        <v>1253</v>
      </c>
      <c r="G22" s="13">
        <f t="shared" si="4"/>
        <v>1.5360474666862811</v>
      </c>
      <c r="H22" s="21">
        <f t="shared" si="1"/>
        <v>2.0478115791078766</v>
      </c>
      <c r="I22" s="12">
        <v>1135</v>
      </c>
      <c r="J22" s="13">
        <f t="shared" si="5"/>
        <v>1.4224483657509526</v>
      </c>
      <c r="K22" s="13">
        <f t="shared" si="6"/>
        <v>1.8164545495864886</v>
      </c>
      <c r="L22" s="12">
        <v>1102</v>
      </c>
      <c r="M22" s="13">
        <f t="shared" si="7"/>
        <v>1.4550543994929757</v>
      </c>
      <c r="N22" s="13">
        <f t="shared" si="2"/>
        <v>1.7444840585500774</v>
      </c>
    </row>
    <row r="23" spans="2:14">
      <c r="B23" s="25" t="s">
        <v>41</v>
      </c>
      <c r="C23" s="12">
        <v>885</v>
      </c>
      <c r="D23" s="13">
        <f t="shared" si="3"/>
        <v>1.0977561120827597</v>
      </c>
      <c r="E23" s="21">
        <f t="shared" si="0"/>
        <v>1.4621846823515301</v>
      </c>
      <c r="F23" s="12">
        <v>809</v>
      </c>
      <c r="G23" s="13">
        <f t="shared" si="4"/>
        <v>0.99174972110870008</v>
      </c>
      <c r="H23" s="21">
        <f t="shared" si="1"/>
        <v>1.3221704449307836</v>
      </c>
      <c r="I23" s="12">
        <v>1104</v>
      </c>
      <c r="J23" s="13">
        <f t="shared" si="5"/>
        <v>1.3835973531181072</v>
      </c>
      <c r="K23" s="13">
        <f t="shared" si="6"/>
        <v>1.7668421345757561</v>
      </c>
      <c r="L23" s="12">
        <v>1155</v>
      </c>
      <c r="M23" s="13">
        <f t="shared" si="7"/>
        <v>1.5250343297771205</v>
      </c>
      <c r="N23" s="13">
        <f t="shared" si="2"/>
        <v>1.8283839270647362</v>
      </c>
    </row>
    <row r="24" spans="2:14">
      <c r="B24" s="8" t="s">
        <v>111</v>
      </c>
      <c r="C24" s="14">
        <v>80619</v>
      </c>
      <c r="D24" s="15">
        <f>SUM(D5:D23)</f>
        <v>100.00000000000001</v>
      </c>
      <c r="E24" s="22">
        <f t="shared" si="0"/>
        <v>133.1975897248565</v>
      </c>
      <c r="F24" s="14">
        <v>81573</v>
      </c>
      <c r="G24" s="15">
        <f t="shared" si="4"/>
        <v>100</v>
      </c>
      <c r="H24" s="22">
        <f t="shared" si="1"/>
        <v>133.31694648249547</v>
      </c>
      <c r="I24" s="14">
        <v>79792</v>
      </c>
      <c r="J24" s="15">
        <f t="shared" si="5"/>
        <v>100</v>
      </c>
      <c r="K24" s="15">
        <f t="shared" si="6"/>
        <v>127.69915543665647</v>
      </c>
      <c r="L24" s="14">
        <v>75736</v>
      </c>
      <c r="M24" s="15">
        <f t="shared" si="7"/>
        <v>100</v>
      </c>
      <c r="N24" s="15">
        <f t="shared" si="2"/>
        <v>119.89132909106048</v>
      </c>
    </row>
    <row r="25" spans="2:14">
      <c r="B25" s="8" t="s">
        <v>115</v>
      </c>
      <c r="C25" s="14"/>
      <c r="D25" s="16">
        <f>(C24/C26*100)</f>
        <v>25.576363619059101</v>
      </c>
      <c r="E25" s="20"/>
      <c r="F25" s="14"/>
      <c r="G25" s="16">
        <f>(F24/F26*100)</f>
        <v>24.343609179623385</v>
      </c>
      <c r="H25" s="20"/>
      <c r="I25" s="14"/>
      <c r="J25" s="16">
        <f>(I24/I26*100)</f>
        <v>23.983023847166535</v>
      </c>
      <c r="K25" s="10"/>
      <c r="L25" s="14"/>
      <c r="M25" s="16">
        <f>(L24/L26*100)</f>
        <v>22.545374441470916</v>
      </c>
      <c r="N25" s="10"/>
    </row>
    <row r="26" spans="2:14">
      <c r="B26" s="9" t="s">
        <v>107</v>
      </c>
      <c r="C26" s="17">
        <v>315209</v>
      </c>
      <c r="D26" s="18" t="s">
        <v>116</v>
      </c>
      <c r="E26" s="23">
        <f>(C26/$C$28*10000)</f>
        <v>520.78392264332592</v>
      </c>
      <c r="F26" s="17">
        <v>335090</v>
      </c>
      <c r="G26" s="18" t="s">
        <v>116</v>
      </c>
      <c r="H26" s="23">
        <f>(F26/$F$28*10000)</f>
        <v>547.64659380946398</v>
      </c>
      <c r="I26" s="17">
        <v>332702</v>
      </c>
      <c r="J26" s="18" t="s">
        <v>116</v>
      </c>
      <c r="K26" s="19">
        <f>(I26/$I$28)*10000</f>
        <v>532.4564419000211</v>
      </c>
      <c r="L26" s="17">
        <v>335927</v>
      </c>
      <c r="M26" s="18" t="s">
        <v>116</v>
      </c>
      <c r="N26" s="19">
        <f>(L26/$L$28)*10000</f>
        <v>531.77794585893992</v>
      </c>
    </row>
    <row r="27" spans="2:14">
      <c r="B27" t="s">
        <v>120</v>
      </c>
    </row>
    <row r="28" spans="2:14" hidden="1">
      <c r="B28" s="5" t="s">
        <v>108</v>
      </c>
      <c r="C28" s="6">
        <v>6052587</v>
      </c>
      <c r="D28" s="7"/>
      <c r="E28" s="7"/>
      <c r="F28" s="6">
        <v>6118727</v>
      </c>
      <c r="G28" s="7"/>
      <c r="H28" s="7"/>
      <c r="I28" s="6">
        <v>6248436</v>
      </c>
      <c r="J28" s="7"/>
      <c r="K28" s="7"/>
      <c r="L28" s="6">
        <v>6317054</v>
      </c>
      <c r="M28" s="7"/>
      <c r="N28" s="7"/>
    </row>
    <row r="29" spans="2:14">
      <c r="B29" t="s">
        <v>122</v>
      </c>
    </row>
    <row r="30" spans="2:14">
      <c r="B30" t="s">
        <v>121</v>
      </c>
    </row>
  </sheetData>
  <sheetProtection password="C6A9" sheet="1" objects="1" scenarios="1"/>
  <mergeCells count="6">
    <mergeCell ref="B3:B4"/>
    <mergeCell ref="B2:N2"/>
    <mergeCell ref="C3:E3"/>
    <mergeCell ref="F3:H3"/>
    <mergeCell ref="I3:K3"/>
    <mergeCell ref="L3:N3"/>
  </mergeCells>
  <phoneticPr fontId="3" type="noConversion"/>
  <pageMargins left="0.78740157499999996" right="0.78740157499999996" top="0.984251969" bottom="0.984251969" header="0.5" footer="0.5"/>
  <headerFooter alignWithMargins="0"/>
</worksheet>
</file>

<file path=xl/worksheets/sheet5.xml><?xml version="1.0" encoding="utf-8"?>
<worksheet xmlns="http://schemas.openxmlformats.org/spreadsheetml/2006/main" xmlns:r="http://schemas.openxmlformats.org/officeDocument/2006/relationships">
  <sheetPr enableFormatConditionsCalculation="0">
    <tabColor indexed="15"/>
  </sheetPr>
  <dimension ref="B2:D16"/>
  <sheetViews>
    <sheetView showGridLines="0" workbookViewId="0">
      <selection activeCell="B16" sqref="B16"/>
    </sheetView>
  </sheetViews>
  <sheetFormatPr defaultRowHeight="12.75"/>
  <cols>
    <col min="1" max="1" width="2.7109375" customWidth="1"/>
    <col min="2" max="2" width="127.7109375" customWidth="1"/>
    <col min="3" max="3" width="1.5703125" customWidth="1"/>
    <col min="4" max="4" width="13.28515625" customWidth="1"/>
  </cols>
  <sheetData>
    <row r="2" spans="2:4">
      <c r="B2" s="80" t="s">
        <v>277</v>
      </c>
      <c r="D2" s="123" t="s">
        <v>295</v>
      </c>
    </row>
    <row r="4" spans="2:4" ht="28.5">
      <c r="B4" s="78" t="s">
        <v>284</v>
      </c>
    </row>
    <row r="5" spans="2:4" ht="8.4499999999999993" customHeight="1">
      <c r="B5" s="78"/>
    </row>
    <row r="6" spans="2:4" ht="28.5">
      <c r="B6" s="78" t="s">
        <v>272</v>
      </c>
    </row>
    <row r="7" spans="2:4" ht="5.45" customHeight="1">
      <c r="B7" s="78"/>
    </row>
    <row r="8" spans="2:4" ht="28.5">
      <c r="B8" s="78" t="s">
        <v>273</v>
      </c>
    </row>
    <row r="9" spans="2:4" ht="6.6" customHeight="1">
      <c r="B9" s="78"/>
    </row>
    <row r="10" spans="2:4" ht="14.25">
      <c r="B10" s="78" t="s">
        <v>274</v>
      </c>
    </row>
    <row r="11" spans="2:4" ht="4.9000000000000004" customHeight="1">
      <c r="B11" s="78"/>
    </row>
    <row r="12" spans="2:4" ht="28.5">
      <c r="B12" s="78" t="s">
        <v>275</v>
      </c>
    </row>
    <row r="13" spans="2:4" ht="4.1500000000000004" customHeight="1">
      <c r="B13" s="79"/>
    </row>
    <row r="14" spans="2:4" ht="28.5">
      <c r="B14" s="78" t="s">
        <v>276</v>
      </c>
    </row>
    <row r="15" spans="2:4" ht="7.15" customHeight="1">
      <c r="B15" s="78"/>
    </row>
    <row r="16" spans="2:4" ht="42.75">
      <c r="B16" s="78" t="s">
        <v>314</v>
      </c>
    </row>
  </sheetData>
  <phoneticPr fontId="3" type="noConversion"/>
  <hyperlinks>
    <hyperlink ref="D2" location="Menu!A1" display="Voltar ao Menu"/>
  </hyperlinks>
  <pageMargins left="0.78740157499999996" right="0.78740157499999996" top="0.984251969" bottom="0.984251969" header="0.5" footer="0.5"/>
  <headerFooter alignWithMargins="0"/>
</worksheet>
</file>

<file path=xl/worksheets/sheet6.xml><?xml version="1.0" encoding="utf-8"?>
<worksheet xmlns="http://schemas.openxmlformats.org/spreadsheetml/2006/main" xmlns:r="http://schemas.openxmlformats.org/officeDocument/2006/relationships">
  <sheetPr enableFormatConditionsCalculation="0">
    <tabColor indexed="11"/>
  </sheetPr>
  <dimension ref="B1:C19"/>
  <sheetViews>
    <sheetView showGridLines="0" workbookViewId="0">
      <selection activeCell="C5" sqref="C5"/>
    </sheetView>
  </sheetViews>
  <sheetFormatPr defaultRowHeight="12.75"/>
  <cols>
    <col min="1" max="1" width="1.28515625" customWidth="1"/>
    <col min="2" max="2" width="5.140625" customWidth="1"/>
    <col min="3" max="3" width="126.5703125" customWidth="1"/>
    <col min="4" max="4" width="5.85546875" customWidth="1"/>
  </cols>
  <sheetData>
    <row r="1" spans="2:3">
      <c r="C1" s="122" t="s">
        <v>295</v>
      </c>
    </row>
    <row r="2" spans="2:3" ht="6.6" customHeight="1">
      <c r="C2" s="122"/>
    </row>
    <row r="3" spans="2:3" ht="17.45" customHeight="1">
      <c r="B3" s="221" t="s">
        <v>217</v>
      </c>
      <c r="C3" s="221"/>
    </row>
    <row r="4" spans="2:3">
      <c r="B4" s="64"/>
      <c r="C4" s="64"/>
    </row>
    <row r="5" spans="2:3" ht="79.900000000000006" customHeight="1">
      <c r="B5" s="60" t="s">
        <v>223</v>
      </c>
      <c r="C5" s="136" t="s">
        <v>315</v>
      </c>
    </row>
    <row r="7" spans="2:3" ht="17.45" customHeight="1">
      <c r="B7" s="222" t="s">
        <v>216</v>
      </c>
      <c r="C7" s="222"/>
    </row>
    <row r="8" spans="2:3" ht="15">
      <c r="B8" s="40"/>
      <c r="C8" s="62"/>
    </row>
    <row r="9" spans="2:3" ht="18">
      <c r="B9" s="61" t="s">
        <v>222</v>
      </c>
      <c r="C9" s="62" t="s">
        <v>218</v>
      </c>
    </row>
    <row r="10" spans="2:3" ht="18">
      <c r="B10" s="61" t="s">
        <v>222</v>
      </c>
      <c r="C10" s="62" t="s">
        <v>219</v>
      </c>
    </row>
    <row r="11" spans="2:3" ht="18">
      <c r="B11" s="61" t="s">
        <v>222</v>
      </c>
      <c r="C11" s="62" t="s">
        <v>220</v>
      </c>
    </row>
    <row r="12" spans="2:3" ht="18">
      <c r="B12" s="61" t="s">
        <v>222</v>
      </c>
      <c r="C12" s="62" t="s">
        <v>221</v>
      </c>
    </row>
    <row r="13" spans="2:3" ht="18">
      <c r="B13" s="61" t="s">
        <v>222</v>
      </c>
      <c r="C13" s="62" t="s">
        <v>271</v>
      </c>
    </row>
    <row r="14" spans="2:3" ht="18">
      <c r="B14" s="61" t="s">
        <v>222</v>
      </c>
      <c r="C14" s="62" t="s">
        <v>270</v>
      </c>
    </row>
    <row r="15" spans="2:3" ht="15">
      <c r="C15" s="59"/>
    </row>
    <row r="16" spans="2:3" ht="15">
      <c r="C16" s="59"/>
    </row>
    <row r="17" spans="3:3" ht="15">
      <c r="C17" s="59"/>
    </row>
    <row r="18" spans="3:3" ht="15">
      <c r="C18" s="59"/>
    </row>
    <row r="19" spans="3:3" ht="15">
      <c r="C19" s="59"/>
    </row>
  </sheetData>
  <mergeCells count="2">
    <mergeCell ref="B3:C3"/>
    <mergeCell ref="B7:C7"/>
  </mergeCells>
  <phoneticPr fontId="3" type="noConversion"/>
  <hyperlinks>
    <hyperlink ref="C1" location="Menu!A1" display="Voltar ao Menu"/>
  </hyperlinks>
  <pageMargins left="0.78740157499999996" right="0.78740157499999996" top="0.984251969" bottom="0.984251969" header="0.5" footer="0.5"/>
  <headerFooter alignWithMargins="0"/>
</worksheet>
</file>

<file path=xl/worksheets/sheet7.xml><?xml version="1.0" encoding="utf-8"?>
<worksheet xmlns="http://schemas.openxmlformats.org/spreadsheetml/2006/main" xmlns:r="http://schemas.openxmlformats.org/officeDocument/2006/relationships">
  <sheetPr enableFormatConditionsCalculation="0">
    <tabColor indexed="52"/>
  </sheetPr>
  <dimension ref="B1:D34"/>
  <sheetViews>
    <sheetView showGridLines="0" topLeftCell="A13" workbookViewId="0">
      <selection activeCell="D1" sqref="D1"/>
    </sheetView>
  </sheetViews>
  <sheetFormatPr defaultRowHeight="12.75"/>
  <cols>
    <col min="1" max="1" width="0.7109375" customWidth="1"/>
    <col min="2" max="2" width="3.85546875" customWidth="1"/>
    <col min="3" max="3" width="45.7109375" customWidth="1"/>
    <col min="4" max="4" width="92" customWidth="1"/>
  </cols>
  <sheetData>
    <row r="1" spans="2:4">
      <c r="D1" s="121" t="s">
        <v>295</v>
      </c>
    </row>
    <row r="2" spans="2:4" ht="13.9" customHeight="1"/>
    <row r="3" spans="2:4" ht="17.45" customHeight="1">
      <c r="B3" s="224" t="s">
        <v>225</v>
      </c>
      <c r="C3" s="224"/>
      <c r="D3" s="71"/>
    </row>
    <row r="4" spans="2:4" ht="61.15" customHeight="1">
      <c r="B4" s="72" t="s">
        <v>223</v>
      </c>
      <c r="C4" s="223" t="s">
        <v>226</v>
      </c>
      <c r="D4" s="223"/>
    </row>
    <row r="5" spans="2:4" ht="13.5" thickBot="1"/>
    <row r="6" spans="2:4" ht="13.5" thickBot="1">
      <c r="C6" s="66" t="s">
        <v>227</v>
      </c>
      <c r="D6" s="67" t="s">
        <v>228</v>
      </c>
    </row>
    <row r="7" spans="2:4" ht="24.75" thickBot="1">
      <c r="C7" s="73" t="s">
        <v>229</v>
      </c>
      <c r="D7" s="68" t="s">
        <v>230</v>
      </c>
    </row>
    <row r="8" spans="2:4" ht="13.5" thickBot="1">
      <c r="C8" s="73" t="s">
        <v>231</v>
      </c>
      <c r="D8" s="69" t="s">
        <v>232</v>
      </c>
    </row>
    <row r="9" spans="2:4" ht="13.5" thickBot="1">
      <c r="C9" s="73" t="s">
        <v>25</v>
      </c>
      <c r="D9" s="69" t="s">
        <v>233</v>
      </c>
    </row>
    <row r="10" spans="2:4" ht="13.5" thickBot="1">
      <c r="C10" s="73" t="s">
        <v>26</v>
      </c>
      <c r="D10" s="69" t="s">
        <v>234</v>
      </c>
    </row>
    <row r="11" spans="2:4" ht="13.5" thickBot="1">
      <c r="C11" s="73" t="s">
        <v>27</v>
      </c>
      <c r="D11" s="69" t="s">
        <v>235</v>
      </c>
    </row>
    <row r="12" spans="2:4" ht="13.5" thickBot="1">
      <c r="C12" s="73" t="s">
        <v>28</v>
      </c>
      <c r="D12" s="69" t="s">
        <v>236</v>
      </c>
    </row>
    <row r="13" spans="2:4" ht="13.5" thickBot="1">
      <c r="C13" s="73" t="s">
        <v>29</v>
      </c>
      <c r="D13" s="69" t="s">
        <v>237</v>
      </c>
    </row>
    <row r="14" spans="2:4" ht="13.5" thickBot="1">
      <c r="C14" s="73" t="s">
        <v>238</v>
      </c>
      <c r="D14" s="69" t="s">
        <v>239</v>
      </c>
    </row>
    <row r="15" spans="2:4" ht="13.5" thickBot="1">
      <c r="C15" s="73" t="s">
        <v>31</v>
      </c>
      <c r="D15" s="69" t="s">
        <v>240</v>
      </c>
    </row>
    <row r="16" spans="2:4" ht="13.5" thickBot="1">
      <c r="C16" s="73" t="s">
        <v>241</v>
      </c>
      <c r="D16" s="69" t="s">
        <v>242</v>
      </c>
    </row>
    <row r="17" spans="2:4" ht="13.5" thickBot="1">
      <c r="C17" s="73" t="s">
        <v>243</v>
      </c>
      <c r="D17" s="69" t="s">
        <v>244</v>
      </c>
    </row>
    <row r="18" spans="2:4" ht="13.5" thickBot="1">
      <c r="C18" s="73" t="s">
        <v>245</v>
      </c>
      <c r="D18" s="69" t="s">
        <v>246</v>
      </c>
    </row>
    <row r="19" spans="2:4" ht="24.75" thickBot="1">
      <c r="C19" s="73" t="s">
        <v>247</v>
      </c>
      <c r="D19" s="69" t="s">
        <v>248</v>
      </c>
    </row>
    <row r="20" spans="2:4" ht="13.5" thickBot="1">
      <c r="C20" s="73" t="s">
        <v>249</v>
      </c>
      <c r="D20" s="69" t="s">
        <v>250</v>
      </c>
    </row>
    <row r="21" spans="2:4" ht="13.5" thickBot="1">
      <c r="C21" s="73" t="s">
        <v>251</v>
      </c>
      <c r="D21" s="69" t="s">
        <v>252</v>
      </c>
    </row>
    <row r="22" spans="2:4" ht="13.5" thickBot="1">
      <c r="C22" s="73" t="s">
        <v>253</v>
      </c>
      <c r="D22" s="69" t="s">
        <v>254</v>
      </c>
    </row>
    <row r="23" spans="2:4" ht="13.5" thickBot="1">
      <c r="C23" s="73" t="s">
        <v>255</v>
      </c>
      <c r="D23" s="69" t="s">
        <v>256</v>
      </c>
    </row>
    <row r="24" spans="2:4" ht="13.5" thickBot="1">
      <c r="C24" s="73" t="s">
        <v>257</v>
      </c>
      <c r="D24" s="69" t="s">
        <v>258</v>
      </c>
    </row>
    <row r="25" spans="2:4" ht="13.5" thickBot="1">
      <c r="C25" s="73" t="s">
        <v>259</v>
      </c>
      <c r="D25" s="69" t="s">
        <v>260</v>
      </c>
    </row>
    <row r="26" spans="2:4">
      <c r="C26" s="70" t="s">
        <v>261</v>
      </c>
    </row>
    <row r="28" spans="2:4" ht="50.45" customHeight="1">
      <c r="B28" s="72" t="s">
        <v>223</v>
      </c>
      <c r="C28" s="223" t="s">
        <v>262</v>
      </c>
      <c r="D28" s="223"/>
    </row>
    <row r="29" spans="2:4" ht="13.9" customHeight="1">
      <c r="B29" s="74"/>
      <c r="C29" s="75"/>
      <c r="D29" s="75"/>
    </row>
    <row r="30" spans="2:4" ht="45.6" customHeight="1">
      <c r="B30" s="72" t="s">
        <v>223</v>
      </c>
      <c r="C30" s="223" t="s">
        <v>263</v>
      </c>
      <c r="D30" s="223"/>
    </row>
    <row r="32" spans="2:4" ht="60.6" customHeight="1">
      <c r="B32" s="72" t="s">
        <v>223</v>
      </c>
      <c r="C32" s="223" t="s">
        <v>264</v>
      </c>
      <c r="D32" s="223"/>
    </row>
    <row r="34" spans="2:4" ht="18">
      <c r="B34" s="72" t="s">
        <v>223</v>
      </c>
      <c r="C34" s="223" t="s">
        <v>265</v>
      </c>
      <c r="D34" s="223"/>
    </row>
  </sheetData>
  <mergeCells count="6">
    <mergeCell ref="C30:D30"/>
    <mergeCell ref="C32:D32"/>
    <mergeCell ref="C34:D34"/>
    <mergeCell ref="B3:C3"/>
    <mergeCell ref="C4:D4"/>
    <mergeCell ref="C28:D28"/>
  </mergeCells>
  <phoneticPr fontId="3" type="noConversion"/>
  <hyperlinks>
    <hyperlink ref="D1" location="Menu!A1" display="Voltar ao Menu"/>
  </hyperlinks>
  <pageMargins left="0.78740157499999996" right="0.78740157499999996" top="0.984251969" bottom="0.984251969" header="0.5" footer="0.5"/>
  <headerFooter alignWithMargins="0"/>
</worksheet>
</file>

<file path=xl/worksheets/sheet8.xml><?xml version="1.0" encoding="utf-8"?>
<worksheet xmlns="http://schemas.openxmlformats.org/spreadsheetml/2006/main" xmlns:r="http://schemas.openxmlformats.org/officeDocument/2006/relationships">
  <sheetPr enableFormatConditionsCalculation="0">
    <tabColor indexed="47"/>
  </sheetPr>
  <dimension ref="B1:W54"/>
  <sheetViews>
    <sheetView showGridLines="0" workbookViewId="0">
      <selection activeCell="B42" sqref="B42"/>
    </sheetView>
  </sheetViews>
  <sheetFormatPr defaultRowHeight="12.75"/>
  <cols>
    <col min="1" max="1" width="1.7109375" customWidth="1"/>
    <col min="2" max="2" width="40" customWidth="1"/>
    <col min="3" max="3" width="7.140625" style="2" bestFit="1" customWidth="1"/>
    <col min="4" max="5" width="5.28515625" style="2" bestFit="1" customWidth="1"/>
    <col min="6" max="6" width="7.140625" style="2" bestFit="1" customWidth="1"/>
    <col min="7" max="7" width="6.7109375" style="2" customWidth="1"/>
    <col min="8" max="8" width="5.5703125" style="2" customWidth="1"/>
    <col min="9" max="9" width="8" style="2" bestFit="1" customWidth="1"/>
    <col min="10" max="10" width="5.140625" style="2" customWidth="1"/>
    <col min="11" max="11" width="5.42578125" style="2" bestFit="1" customWidth="1"/>
    <col min="12" max="12" width="8" style="2" bestFit="1" customWidth="1"/>
    <col min="13" max="13" width="5.42578125" style="2" bestFit="1" customWidth="1"/>
    <col min="14" max="14" width="6.42578125" style="2" customWidth="1"/>
    <col min="15" max="15" width="7" bestFit="1" customWidth="1"/>
    <col min="16" max="16" width="5.5703125" customWidth="1"/>
    <col min="17" max="17" width="5.85546875" bestFit="1" customWidth="1"/>
    <col min="18" max="18" width="7" bestFit="1" customWidth="1"/>
    <col min="19" max="19" width="8.42578125" bestFit="1" customWidth="1"/>
    <col min="20" max="20" width="5.42578125" bestFit="1" customWidth="1"/>
    <col min="21" max="21" width="7" customWidth="1"/>
    <col min="22" max="23" width="5.42578125" bestFit="1" customWidth="1"/>
    <col min="24" max="24" width="25.42578125" customWidth="1"/>
  </cols>
  <sheetData>
    <row r="1" spans="2:23" ht="8.4499999999999993" customHeight="1"/>
    <row r="2" spans="2:23" ht="19.149999999999999" customHeight="1">
      <c r="B2" s="228" t="s">
        <v>316</v>
      </c>
      <c r="C2" s="228"/>
      <c r="D2" s="228"/>
      <c r="E2" s="228"/>
      <c r="F2" s="228"/>
      <c r="G2" s="228"/>
      <c r="H2" s="228"/>
      <c r="I2" s="228"/>
      <c r="J2" s="228"/>
      <c r="K2" s="228"/>
      <c r="L2" s="228"/>
      <c r="M2" s="228"/>
      <c r="N2" s="228"/>
      <c r="O2" s="228"/>
      <c r="P2" s="228"/>
      <c r="Q2" s="228"/>
      <c r="R2" s="228"/>
      <c r="S2" s="228"/>
      <c r="T2" s="228"/>
      <c r="U2" s="228"/>
      <c r="V2" s="228"/>
      <c r="W2" s="228"/>
    </row>
    <row r="3" spans="2:23" ht="19.149999999999999" customHeight="1">
      <c r="B3" s="24"/>
      <c r="C3" s="24"/>
      <c r="D3" s="24"/>
      <c r="E3" s="24"/>
      <c r="F3" s="24"/>
      <c r="G3" s="24"/>
      <c r="H3" s="24"/>
      <c r="I3" s="24"/>
      <c r="J3" s="24"/>
      <c r="K3" s="24"/>
      <c r="L3" s="24"/>
      <c r="M3" s="24"/>
      <c r="N3" s="24"/>
    </row>
    <row r="4" spans="2:23" ht="24.75" customHeight="1" thickBot="1">
      <c r="B4" s="200" t="s">
        <v>117</v>
      </c>
      <c r="C4" s="225">
        <v>2008</v>
      </c>
      <c r="D4" s="226"/>
      <c r="E4" s="227"/>
      <c r="F4" s="225">
        <v>2009</v>
      </c>
      <c r="G4" s="226"/>
      <c r="H4" s="227"/>
      <c r="I4" s="225">
        <v>2010</v>
      </c>
      <c r="J4" s="226"/>
      <c r="K4" s="227"/>
      <c r="L4" s="225">
        <v>2011</v>
      </c>
      <c r="M4" s="226"/>
      <c r="N4" s="226"/>
      <c r="O4" s="225">
        <v>2012</v>
      </c>
      <c r="P4" s="226"/>
      <c r="Q4" s="226"/>
      <c r="R4" s="225">
        <v>2013</v>
      </c>
      <c r="S4" s="226"/>
      <c r="T4" s="226"/>
      <c r="U4" s="225">
        <v>2014</v>
      </c>
      <c r="V4" s="226"/>
      <c r="W4" s="226"/>
    </row>
    <row r="5" spans="2:23" ht="13.5">
      <c r="B5" s="200"/>
      <c r="C5" s="201" t="s">
        <v>118</v>
      </c>
      <c r="D5" s="202" t="s">
        <v>22</v>
      </c>
      <c r="E5" s="199" t="s">
        <v>110</v>
      </c>
      <c r="F5" s="201" t="s">
        <v>118</v>
      </c>
      <c r="G5" s="202" t="s">
        <v>22</v>
      </c>
      <c r="H5" s="199" t="s">
        <v>110</v>
      </c>
      <c r="I5" s="201" t="s">
        <v>118</v>
      </c>
      <c r="J5" s="202" t="s">
        <v>22</v>
      </c>
      <c r="K5" s="202" t="s">
        <v>110</v>
      </c>
      <c r="L5" s="201" t="s">
        <v>118</v>
      </c>
      <c r="M5" s="202" t="s">
        <v>22</v>
      </c>
      <c r="N5" s="202" t="s">
        <v>110</v>
      </c>
      <c r="O5" s="201" t="s">
        <v>118</v>
      </c>
      <c r="P5" s="202" t="s">
        <v>22</v>
      </c>
      <c r="Q5" s="202" t="s">
        <v>110</v>
      </c>
      <c r="R5" s="201" t="s">
        <v>118</v>
      </c>
      <c r="S5" s="202" t="s">
        <v>22</v>
      </c>
      <c r="T5" s="202" t="s">
        <v>110</v>
      </c>
      <c r="U5" s="201" t="s">
        <v>118</v>
      </c>
      <c r="V5" s="202" t="s">
        <v>22</v>
      </c>
      <c r="W5" s="202" t="s">
        <v>110</v>
      </c>
    </row>
    <row r="6" spans="2:23">
      <c r="B6" s="127" t="s">
        <v>124</v>
      </c>
      <c r="C6" s="135">
        <v>12914</v>
      </c>
      <c r="D6" s="13">
        <f>C6/$C$25*100</f>
        <v>14.796736789037077</v>
      </c>
      <c r="E6" s="21">
        <f>C6/Apoio2!$C$12*10000</f>
        <v>21.336331059760063</v>
      </c>
      <c r="F6" s="135">
        <v>12369</v>
      </c>
      <c r="G6" s="13">
        <f>F6/$F$25*100</f>
        <v>15.163105439299768</v>
      </c>
      <c r="H6" s="21">
        <f>F6/Apoio2!$D$12*10000</f>
        <v>20.214989163595629</v>
      </c>
      <c r="I6" s="135">
        <v>12158</v>
      </c>
      <c r="J6" s="13">
        <f>I6/$I$25*100</f>
        <v>15.237116502907561</v>
      </c>
      <c r="K6" s="21">
        <f>I6/Apoio2!$E$12*10000</f>
        <v>19.457669087112357</v>
      </c>
      <c r="L6" s="135">
        <v>11712</v>
      </c>
      <c r="M6" s="13">
        <f>L6/$L$25*100</f>
        <v>15.464244216752931</v>
      </c>
      <c r="N6" s="21">
        <f>L6/Apoio2!$F$12*10000</f>
        <v>18.540287925352548</v>
      </c>
      <c r="O6" s="135">
        <v>10768</v>
      </c>
      <c r="P6" s="13">
        <f>O6/$O$25*100</f>
        <v>14.144226980165506</v>
      </c>
      <c r="Q6" s="21">
        <f>O6/Apoio2!$G$12*10000</f>
        <v>16.869054590378685</v>
      </c>
      <c r="R6" s="135">
        <v>10926</v>
      </c>
      <c r="S6" s="13">
        <f>R6/$R$25*100</f>
        <v>14.276940767552171</v>
      </c>
      <c r="T6" s="21">
        <f>R6/Apoio2!$H$12*10000</f>
        <v>16.469080905904963</v>
      </c>
      <c r="U6">
        <v>10258</v>
      </c>
      <c r="V6" s="13">
        <f>U6/$U$25*100</f>
        <v>12.826508283838701</v>
      </c>
      <c r="W6" s="21">
        <f>U6/Apoio2!$I$12*10000</f>
        <v>15.248661096797633</v>
      </c>
    </row>
    <row r="7" spans="2:23">
      <c r="B7" s="127" t="s">
        <v>125</v>
      </c>
      <c r="C7" s="135">
        <v>13060</v>
      </c>
      <c r="D7" s="13">
        <f>C7/$C$25*100</f>
        <v>14.964022182501491</v>
      </c>
      <c r="E7" s="21">
        <f>C7/Apoio2!$C$12*10000</f>
        <v>21.577550227696026</v>
      </c>
      <c r="F7" s="135">
        <v>11640</v>
      </c>
      <c r="G7" s="13">
        <f t="shared" ref="G7:G25" si="0">F7/$F$25*100</f>
        <v>14.269427384060904</v>
      </c>
      <c r="H7" s="21">
        <f>F7/Apoio2!$D$12*10000</f>
        <v>19.023564868967025</v>
      </c>
      <c r="I7" s="135">
        <v>10941</v>
      </c>
      <c r="J7" s="13">
        <f t="shared" ref="J7:J25" si="1">I7/$I$25*100</f>
        <v>13.71190094245037</v>
      </c>
      <c r="K7" s="21">
        <f>I7/Apoio2!$E$12*10000</f>
        <v>17.509981697820063</v>
      </c>
      <c r="L7" s="135">
        <v>11115</v>
      </c>
      <c r="M7" s="13">
        <f t="shared" ref="M7:M25" si="2">L7/$L$25*100</f>
        <v>14.67597971902398</v>
      </c>
      <c r="N7" s="21">
        <f>L7/Apoio2!$F$12*10000</f>
        <v>17.595227142272332</v>
      </c>
      <c r="O7" s="135">
        <v>9984</v>
      </c>
      <c r="P7" s="13">
        <f t="shared" ref="P7:P25" si="3">O7/$O$25*100</f>
        <v>13.114409562590307</v>
      </c>
      <c r="Q7" s="21">
        <f>O7/Apoio2!$G$12*10000</f>
        <v>15.64084704962303</v>
      </c>
      <c r="R7" s="135">
        <v>10397</v>
      </c>
      <c r="S7" s="13">
        <f>R7/$R$25*100</f>
        <v>13.58569953873695</v>
      </c>
      <c r="T7" s="21">
        <f>R7/Apoio2!$H$12*10000</f>
        <v>15.671703659042091</v>
      </c>
      <c r="U7">
        <v>9719</v>
      </c>
      <c r="V7" s="13">
        <f t="shared" ref="V7:V24" si="4">U7/$U$25*100</f>
        <v>12.152547671147234</v>
      </c>
      <c r="W7" s="21">
        <f>U7/Apoio2!$I$12*10000</f>
        <v>14.447430025324254</v>
      </c>
    </row>
    <row r="8" spans="2:23">
      <c r="B8" s="127" t="s">
        <v>126</v>
      </c>
      <c r="C8" s="135">
        <v>8256</v>
      </c>
      <c r="D8" s="13">
        <f t="shared" ref="D8:D24" si="5">C8/$C$25*100</f>
        <v>9.459645263302626</v>
      </c>
      <c r="E8" s="21">
        <f>C8/Apoio2!$C$12*10000</f>
        <v>13.640448290953936</v>
      </c>
      <c r="F8" s="135">
        <v>8057</v>
      </c>
      <c r="G8" s="13">
        <f t="shared" si="0"/>
        <v>9.8770426489156939</v>
      </c>
      <c r="H8" s="21">
        <f>F8/Apoio2!$D$12*10000</f>
        <v>13.167771662308189</v>
      </c>
      <c r="I8" s="135">
        <v>7829</v>
      </c>
      <c r="J8" s="13">
        <f t="shared" si="1"/>
        <v>9.811760577501504</v>
      </c>
      <c r="K8" s="21">
        <f>I8/Apoio2!$E$12*10000</f>
        <v>12.529535390936228</v>
      </c>
      <c r="L8" s="135">
        <v>7634</v>
      </c>
      <c r="M8" s="13">
        <f t="shared" si="2"/>
        <v>10.079750713003063</v>
      </c>
      <c r="N8" s="21">
        <f>L8/Apoio2!$F$12*10000</f>
        <v>12.084747098885019</v>
      </c>
      <c r="O8" s="135">
        <v>8110</v>
      </c>
      <c r="P8" s="13">
        <f t="shared" si="3"/>
        <v>10.652830684355708</v>
      </c>
      <c r="Q8" s="21">
        <f>O8/Apoio2!$G$12*10000</f>
        <v>12.705055045316785</v>
      </c>
      <c r="R8" s="135">
        <v>8430</v>
      </c>
      <c r="S8" s="13">
        <f t="shared" ref="S8:S24" si="6">R8/$R$25*100</f>
        <v>11.015432058435366</v>
      </c>
      <c r="T8" s="21">
        <f>R8/Apoio2!$H$12*10000</f>
        <v>12.706786750574668</v>
      </c>
      <c r="U8">
        <v>9635</v>
      </c>
      <c r="V8" s="13">
        <f t="shared" si="4"/>
        <v>12.047514848390122</v>
      </c>
      <c r="W8" s="21">
        <f>U8/Apoio2!$I$12*10000</f>
        <v>14.322562845354376</v>
      </c>
    </row>
    <row r="9" spans="2:23">
      <c r="B9" s="127" t="s">
        <v>127</v>
      </c>
      <c r="C9" s="135">
        <v>11949</v>
      </c>
      <c r="D9" s="13">
        <f t="shared" si="5"/>
        <v>13.691049085659287</v>
      </c>
      <c r="E9" s="21">
        <f>C9/Apoio2!$C$12*10000</f>
        <v>19.741971490868284</v>
      </c>
      <c r="F9" s="135">
        <v>9221</v>
      </c>
      <c r="G9" s="13">
        <f t="shared" si="0"/>
        <v>11.303985387321786</v>
      </c>
      <c r="H9" s="21">
        <f>F9/Apoio2!$D$12*10000</f>
        <v>15.070128149204892</v>
      </c>
      <c r="I9" s="135">
        <v>9626</v>
      </c>
      <c r="J9" s="13">
        <f t="shared" si="1"/>
        <v>12.063866051734509</v>
      </c>
      <c r="K9" s="21">
        <f>I9/Apoio2!$E$12*10000</f>
        <v>15.405455061074484</v>
      </c>
      <c r="L9" s="135">
        <v>7445</v>
      </c>
      <c r="M9" s="13">
        <f t="shared" si="2"/>
        <v>9.8301996408577157</v>
      </c>
      <c r="N9" s="21">
        <f>L9/Apoio2!$F$12*10000</f>
        <v>11.785557001728971</v>
      </c>
      <c r="O9" s="135">
        <v>8056</v>
      </c>
      <c r="P9" s="13">
        <f t="shared" si="3"/>
        <v>10.581899382634967</v>
      </c>
      <c r="Q9" s="21">
        <f>O9/Apoio2!$G$12*10000</f>
        <v>12.620459117764739</v>
      </c>
      <c r="R9" s="135">
        <v>6484</v>
      </c>
      <c r="S9" s="13">
        <f>R9/$R$25*100</f>
        <v>8.4726051562152911</v>
      </c>
      <c r="T9" s="21">
        <f>R9/Apoio2!$H$12*10000</f>
        <v>9.773523759279497</v>
      </c>
      <c r="U9">
        <v>7510</v>
      </c>
      <c r="V9" s="13">
        <f t="shared" si="4"/>
        <v>9.3904345107846208</v>
      </c>
      <c r="W9" s="21">
        <f>U9/Apoio2!$I$12*10000</f>
        <v>11.163720494925933</v>
      </c>
    </row>
    <row r="10" spans="2:23">
      <c r="B10" s="127" t="s">
        <v>128</v>
      </c>
      <c r="C10" s="135">
        <v>7964</v>
      </c>
      <c r="D10" s="13">
        <f t="shared" si="5"/>
        <v>9.1250744763738023</v>
      </c>
      <c r="E10" s="21">
        <f>C10/Apoio2!$C$12*10000</f>
        <v>13.158009955082017</v>
      </c>
      <c r="F10" s="135">
        <v>7741</v>
      </c>
      <c r="G10" s="13">
        <f t="shared" si="0"/>
        <v>9.4896595687298504</v>
      </c>
      <c r="H10" s="21">
        <f>F10/Apoio2!$D$12*10000</f>
        <v>12.651324368614583</v>
      </c>
      <c r="I10" s="135">
        <v>7623</v>
      </c>
      <c r="J10" s="13">
        <f t="shared" si="1"/>
        <v>9.5535893322638863</v>
      </c>
      <c r="K10" s="21">
        <f>I10/Apoio2!$E$12*10000</f>
        <v>12.199852891187492</v>
      </c>
      <c r="L10" s="135">
        <v>7309</v>
      </c>
      <c r="M10" s="13">
        <f t="shared" si="2"/>
        <v>9.6506284989965128</v>
      </c>
      <c r="N10" s="21">
        <f>L10/Apoio2!$F$12*10000</f>
        <v>11.570266773087582</v>
      </c>
      <c r="O10" s="135">
        <v>8021</v>
      </c>
      <c r="P10" s="13">
        <f t="shared" si="3"/>
        <v>10.53592539077893</v>
      </c>
      <c r="Q10" s="21">
        <f>O10/Apoio2!$G$12*10000</f>
        <v>12.565628423981002</v>
      </c>
      <c r="R10" s="135">
        <v>8270</v>
      </c>
      <c r="S10" s="13">
        <f t="shared" si="6"/>
        <v>10.806360987338133</v>
      </c>
      <c r="T10" s="21">
        <f>R10/Apoio2!$H$12*10000</f>
        <v>12.465614048309908</v>
      </c>
      <c r="U10">
        <v>8956</v>
      </c>
      <c r="V10" s="13">
        <f t="shared" si="4"/>
        <v>11.198499531103471</v>
      </c>
      <c r="W10" s="21">
        <f>U10/Apoio2!$I$12*10000</f>
        <v>13.313219807264534</v>
      </c>
    </row>
    <row r="11" spans="2:23">
      <c r="B11" s="127" t="s">
        <v>129</v>
      </c>
      <c r="C11" s="135">
        <v>5646</v>
      </c>
      <c r="D11" s="13">
        <f t="shared" si="5"/>
        <v>6.4691324075347181</v>
      </c>
      <c r="E11" s="21">
        <f>C11/Apoio2!$C$12*10000</f>
        <v>9.3282426175782351</v>
      </c>
      <c r="F11" s="135">
        <v>5594</v>
      </c>
      <c r="G11" s="13">
        <f t="shared" si="0"/>
        <v>6.8576612359481688</v>
      </c>
      <c r="H11" s="21">
        <f>F11/Apoio2!$D$12*10000</f>
        <v>9.1424245598798581</v>
      </c>
      <c r="I11" s="135">
        <v>5941</v>
      </c>
      <c r="J11" s="13">
        <f t="shared" si="1"/>
        <v>7.4456085823140157</v>
      </c>
      <c r="K11" s="21">
        <f>I11/Apoio2!$E$12*10000</f>
        <v>9.5079792767342095</v>
      </c>
      <c r="L11" s="135">
        <v>6125</v>
      </c>
      <c r="M11" s="13">
        <f t="shared" si="2"/>
        <v>8.0873032639695772</v>
      </c>
      <c r="N11" s="21">
        <f>L11/Apoio2!$F$12*10000</f>
        <v>9.6959753707978447</v>
      </c>
      <c r="O11" s="135">
        <v>6141</v>
      </c>
      <c r="P11" s="13">
        <f t="shared" si="3"/>
        <v>8.0664652567975832</v>
      </c>
      <c r="Q11" s="21">
        <f>O11/Apoio2!$G$12*10000</f>
        <v>9.620436872168975</v>
      </c>
      <c r="R11" s="135">
        <v>6583</v>
      </c>
      <c r="S11" s="13">
        <f t="shared" si="6"/>
        <v>8.6019678814567033</v>
      </c>
      <c r="T11" s="21">
        <f>R11/Apoio2!$H$12*10000</f>
        <v>9.9227493688058175</v>
      </c>
      <c r="U11">
        <v>6769</v>
      </c>
      <c r="V11" s="13">
        <f t="shared" si="4"/>
        <v>8.463894967177243</v>
      </c>
      <c r="W11" s="21">
        <f>U11/Apoio2!$I$12*10000</f>
        <v>10.062213585905944</v>
      </c>
    </row>
    <row r="12" spans="2:23">
      <c r="B12" s="127" t="s">
        <v>130</v>
      </c>
      <c r="C12" s="135">
        <v>5788</v>
      </c>
      <c r="D12" s="13">
        <f t="shared" si="5"/>
        <v>6.6318346395343504</v>
      </c>
      <c r="E12" s="21">
        <f>C12/Apoio2!$C$12*10000</f>
        <v>9.5628530411871822</v>
      </c>
      <c r="F12" s="135">
        <v>6698</v>
      </c>
      <c r="G12" s="13">
        <f t="shared" si="0"/>
        <v>8.2110502249518831</v>
      </c>
      <c r="H12" s="21">
        <f>F12/Apoio2!$D$12*10000</f>
        <v>10.946721434049927</v>
      </c>
      <c r="I12" s="135">
        <v>5976</v>
      </c>
      <c r="J12" s="13">
        <f t="shared" si="1"/>
        <v>7.4894726288349718</v>
      </c>
      <c r="K12" s="21">
        <f>I12/Apoio2!$E$12*10000</f>
        <v>9.5639932936818113</v>
      </c>
      <c r="L12" s="135">
        <v>5235</v>
      </c>
      <c r="M12" s="13">
        <f t="shared" si="2"/>
        <v>6.9121685856131823</v>
      </c>
      <c r="N12" s="21">
        <f>L12/Apoio2!$F$12*10000</f>
        <v>8.2870907863064023</v>
      </c>
      <c r="O12" s="135">
        <v>6324</v>
      </c>
      <c r="P12" s="13">
        <f t="shared" si="3"/>
        <v>8.306843557073428</v>
      </c>
      <c r="Q12" s="21">
        <f>O12/Apoio2!$G$12*10000</f>
        <v>9.9071230710953557</v>
      </c>
      <c r="R12" s="135">
        <v>7121</v>
      </c>
      <c r="S12" s="13">
        <f t="shared" si="6"/>
        <v>9.3049693580211432</v>
      </c>
      <c r="T12" s="21">
        <f>R12/Apoio2!$H$12*10000</f>
        <v>10.733692580171081</v>
      </c>
      <c r="U12">
        <v>7968</v>
      </c>
      <c r="V12" s="13">
        <f t="shared" si="4"/>
        <v>9.9631134729603001</v>
      </c>
      <c r="W12" s="21">
        <f>U12/Apoio2!$I$12*10000</f>
        <v>11.844543928571216</v>
      </c>
    </row>
    <row r="13" spans="2:23">
      <c r="B13" s="127" t="s">
        <v>131</v>
      </c>
      <c r="C13" s="135">
        <v>5136</v>
      </c>
      <c r="D13" s="13">
        <f t="shared" si="5"/>
        <v>5.8847793207754711</v>
      </c>
      <c r="E13" s="21">
        <f>C13/Apoio2!$C$12*10000</f>
        <v>8.4856277158841333</v>
      </c>
      <c r="F13" s="135">
        <v>4762</v>
      </c>
      <c r="G13" s="13">
        <f t="shared" si="0"/>
        <v>5.8377159109018919</v>
      </c>
      <c r="H13" s="21">
        <f>F13/Apoio2!$D$12*10000</f>
        <v>7.782664596737197</v>
      </c>
      <c r="I13" s="135">
        <v>4518</v>
      </c>
      <c r="J13" s="13">
        <f t="shared" si="1"/>
        <v>5.6622217766192096</v>
      </c>
      <c r="K13" s="21">
        <f>I13/Apoio2!$E$12*10000</f>
        <v>7.2306093876931765</v>
      </c>
      <c r="L13" s="135">
        <v>4414</v>
      </c>
      <c r="M13" s="13">
        <f t="shared" si="2"/>
        <v>5.8281398542304848</v>
      </c>
      <c r="N13" s="21">
        <f>L13/Apoio2!$F$12*10000</f>
        <v>6.9874343325227235</v>
      </c>
      <c r="O13" s="135">
        <v>4299</v>
      </c>
      <c r="P13" s="13">
        <f t="shared" si="3"/>
        <v>5.646919742545645</v>
      </c>
      <c r="Q13" s="21">
        <f>O13/Apoio2!$G$12*10000</f>
        <v>6.7347757878935708</v>
      </c>
      <c r="R13" s="135">
        <v>4214</v>
      </c>
      <c r="S13" s="13">
        <f t="shared" si="6"/>
        <v>5.5064093350233243</v>
      </c>
      <c r="T13" s="21">
        <f>R13/Apoio2!$H$12*10000</f>
        <v>6.3518860458981798</v>
      </c>
      <c r="U13">
        <v>4134</v>
      </c>
      <c r="V13" s="13">
        <f t="shared" si="4"/>
        <v>5.1691153485464207</v>
      </c>
      <c r="W13" s="21">
        <f>U13/Apoio2!$I$12*10000</f>
        <v>6.1452490713746748</v>
      </c>
    </row>
    <row r="14" spans="2:23">
      <c r="B14" s="127" t="s">
        <v>133</v>
      </c>
      <c r="C14" s="135">
        <v>1192</v>
      </c>
      <c r="D14" s="13">
        <f t="shared" si="5"/>
        <v>1.3657821165039643</v>
      </c>
      <c r="E14" s="21">
        <f>C14/Apoio2!$C$12*10000</f>
        <v>1.9694058094497444</v>
      </c>
      <c r="F14" s="135">
        <v>1708</v>
      </c>
      <c r="G14" s="13">
        <f t="shared" si="0"/>
        <v>2.0938300663209639</v>
      </c>
      <c r="H14" s="21">
        <f>F14/Apoio2!$D$12*10000</f>
        <v>2.7914303089515187</v>
      </c>
      <c r="I14" s="135">
        <v>2434</v>
      </c>
      <c r="J14" s="13">
        <f t="shared" si="1"/>
        <v>3.0504311209143773</v>
      </c>
      <c r="K14" s="21">
        <f>I14/Apoio2!$E$12*10000</f>
        <v>3.8953747785845931</v>
      </c>
      <c r="L14" s="135">
        <v>2784</v>
      </c>
      <c r="M14" s="13">
        <f t="shared" si="2"/>
        <v>3.675926903982254</v>
      </c>
      <c r="N14" s="21">
        <f>L14/Apoio2!$F$12*10000</f>
        <v>4.4071176216001957</v>
      </c>
      <c r="O14" s="135">
        <v>2796</v>
      </c>
      <c r="P14" s="13">
        <f t="shared" si="3"/>
        <v>3.6726651779850252</v>
      </c>
      <c r="Q14" s="21">
        <f>O14/Apoio2!$G$12*10000</f>
        <v>4.3801891376949111</v>
      </c>
      <c r="R14" s="135">
        <v>2690</v>
      </c>
      <c r="S14" s="13">
        <f t="shared" si="6"/>
        <v>3.5150073828221982</v>
      </c>
      <c r="T14" s="21">
        <f>R14/Apoio2!$H$12*10000</f>
        <v>4.0547160568263179</v>
      </c>
      <c r="U14">
        <v>2668</v>
      </c>
      <c r="V14" s="13">
        <f t="shared" si="4"/>
        <v>3.3360425132854017</v>
      </c>
      <c r="W14" s="21">
        <f>U14/Apoio2!$I$12*10000</f>
        <v>3.9660194780908644</v>
      </c>
    </row>
    <row r="15" spans="2:23">
      <c r="B15" s="127" t="s">
        <v>132</v>
      </c>
      <c r="C15" s="135">
        <v>4762</v>
      </c>
      <c r="D15" s="13">
        <f t="shared" si="5"/>
        <v>5.4562537238186906</v>
      </c>
      <c r="E15" s="21">
        <f>C15/Apoio2!$C$12*10000</f>
        <v>7.8677101213084581</v>
      </c>
      <c r="F15" s="135">
        <v>4198</v>
      </c>
      <c r="G15" s="13">
        <f t="shared" si="0"/>
        <v>5.1463106665195593</v>
      </c>
      <c r="H15" s="21">
        <f>F15/Apoio2!$D$12*10000</f>
        <v>6.8609042371068361</v>
      </c>
      <c r="I15" s="135">
        <v>3727</v>
      </c>
      <c r="J15" s="13">
        <f t="shared" si="1"/>
        <v>4.6708943252456381</v>
      </c>
      <c r="K15" s="21">
        <f>I15/Apoio2!$E$12*10000</f>
        <v>5.9646926046773947</v>
      </c>
      <c r="L15" s="135">
        <v>2904</v>
      </c>
      <c r="M15" s="13">
        <f t="shared" si="2"/>
        <v>3.8343720291539034</v>
      </c>
      <c r="N15" s="21">
        <f>L15/Apoio2!$F$12*10000</f>
        <v>4.59707958804848</v>
      </c>
      <c r="O15" s="135">
        <v>2507</v>
      </c>
      <c r="P15" s="13">
        <f t="shared" si="3"/>
        <v>3.2930513595166162</v>
      </c>
      <c r="Q15" s="21">
        <f>O15/Apoio2!$G$12*10000</f>
        <v>3.92744426616636</v>
      </c>
      <c r="R15" s="135">
        <v>2186</v>
      </c>
      <c r="S15" s="13">
        <f t="shared" si="6"/>
        <v>2.8564335088659201</v>
      </c>
      <c r="T15" s="21">
        <f>R15/Apoio2!$H$12*10000</f>
        <v>3.2950220446923164</v>
      </c>
      <c r="U15">
        <v>2273</v>
      </c>
      <c r="V15" s="13">
        <f t="shared" si="4"/>
        <v>2.8421381681775557</v>
      </c>
      <c r="W15" s="21">
        <f>U15/Apoio2!$I$12*10000</f>
        <v>3.378846429422989</v>
      </c>
    </row>
    <row r="16" spans="2:23">
      <c r="B16" s="127" t="s">
        <v>134</v>
      </c>
      <c r="C16" s="135">
        <v>2217</v>
      </c>
      <c r="D16" s="13">
        <f t="shared" si="5"/>
        <v>2.5402172418534303</v>
      </c>
      <c r="E16" s="21">
        <f>C16/Apoio2!$C$12*10000</f>
        <v>3.6628965432467142</v>
      </c>
      <c r="F16" s="135">
        <v>2108</v>
      </c>
      <c r="G16" s="13">
        <f t="shared" si="0"/>
        <v>2.5841883956701359</v>
      </c>
      <c r="H16" s="21">
        <f>F16/Apoio2!$D$12*10000</f>
        <v>3.445161060462413</v>
      </c>
      <c r="I16" s="135">
        <v>1868</v>
      </c>
      <c r="J16" s="13">
        <f t="shared" si="1"/>
        <v>2.3410868257469422</v>
      </c>
      <c r="K16" s="21">
        <f>I16/Apoio2!$E$12*10000</f>
        <v>2.9895481045176746</v>
      </c>
      <c r="L16" s="135">
        <v>1756</v>
      </c>
      <c r="M16" s="13">
        <f t="shared" si="2"/>
        <v>2.3185803316784619</v>
      </c>
      <c r="N16" s="21">
        <f>L16/Apoio2!$F$12*10000</f>
        <v>2.7797767756932266</v>
      </c>
      <c r="O16" s="135">
        <v>1686</v>
      </c>
      <c r="P16" s="13">
        <f t="shared" si="3"/>
        <v>2.2146328648364642</v>
      </c>
      <c r="Q16" s="21">
        <f>O16/Apoio2!$G$12*10000</f>
        <v>2.641272849125043</v>
      </c>
      <c r="R16" s="135">
        <v>1610</v>
      </c>
      <c r="S16" s="13">
        <f t="shared" si="6"/>
        <v>2.103777652915888</v>
      </c>
      <c r="T16" s="21">
        <f>R16/Apoio2!$H$12*10000</f>
        <v>2.4268003165391718</v>
      </c>
      <c r="U16">
        <v>1710</v>
      </c>
      <c r="V16" s="13">
        <f t="shared" si="4"/>
        <v>2.1381681775554862</v>
      </c>
      <c r="W16" s="21">
        <f>U16/Apoio2!$I$12*10000</f>
        <v>2.5419390208153589</v>
      </c>
    </row>
    <row r="17" spans="2:23">
      <c r="B17" s="127" t="s">
        <v>135</v>
      </c>
      <c r="C17" s="135">
        <v>2219</v>
      </c>
      <c r="D17" s="13">
        <f t="shared" si="5"/>
        <v>2.5425088225858197</v>
      </c>
      <c r="E17" s="21">
        <f>C17/Apoio2!$C$12*10000</f>
        <v>3.6662009154102204</v>
      </c>
      <c r="F17" s="135">
        <v>1719</v>
      </c>
      <c r="G17" s="13">
        <f t="shared" si="0"/>
        <v>2.1073149203780663</v>
      </c>
      <c r="H17" s="21">
        <f>F17/Apoio2!$D$12*10000</f>
        <v>2.8094079046180682</v>
      </c>
      <c r="I17" s="135">
        <v>1553</v>
      </c>
      <c r="J17" s="13">
        <f t="shared" si="1"/>
        <v>1.9463104070583517</v>
      </c>
      <c r="K17" s="21">
        <f>I17/Apoio2!$E$12*10000</f>
        <v>2.4854219519892657</v>
      </c>
      <c r="L17" s="135">
        <v>1409</v>
      </c>
      <c r="M17" s="13">
        <f t="shared" si="2"/>
        <v>1.8604098447237774</v>
      </c>
      <c r="N17" s="21">
        <f>L17/Apoio2!$F$12*10000</f>
        <v>2.2304700893802716</v>
      </c>
      <c r="O17" s="135">
        <v>1300</v>
      </c>
      <c r="P17" s="13">
        <f t="shared" si="3"/>
        <v>1.7076054117956128</v>
      </c>
      <c r="Q17" s="21">
        <f>O17/Apoio2!$G$12*10000</f>
        <v>2.0365686262529987</v>
      </c>
      <c r="R17" s="135">
        <v>1311</v>
      </c>
      <c r="S17" s="13">
        <f t="shared" si="6"/>
        <v>1.7130760888029375</v>
      </c>
      <c r="T17" s="21">
        <f>R17/Apoio2!$H$12*10000</f>
        <v>1.9761088291818971</v>
      </c>
      <c r="U17">
        <v>1547</v>
      </c>
      <c r="V17" s="13">
        <f t="shared" si="4"/>
        <v>1.9343544857768051</v>
      </c>
      <c r="W17" s="21">
        <f>U17/Apoio2!$I$12*10000</f>
        <v>2.2996372311119067</v>
      </c>
    </row>
    <row r="18" spans="2:23">
      <c r="B18" s="127" t="s">
        <v>136</v>
      </c>
      <c r="C18" s="135">
        <v>946</v>
      </c>
      <c r="D18" s="13">
        <f t="shared" si="5"/>
        <v>1.0839176864200926</v>
      </c>
      <c r="E18" s="21">
        <f>C18/Apoio2!$C$12*10000</f>
        <v>1.5629680333384717</v>
      </c>
      <c r="F18" s="135">
        <v>809</v>
      </c>
      <c r="G18" s="13">
        <f t="shared" si="0"/>
        <v>0.99174972110870008</v>
      </c>
      <c r="H18" s="21">
        <f>F18/Apoio2!$D$12*10000</f>
        <v>1.3221704449307836</v>
      </c>
      <c r="I18" s="135">
        <v>1104</v>
      </c>
      <c r="J18" s="13">
        <f t="shared" si="1"/>
        <v>1.3835973531181072</v>
      </c>
      <c r="K18" s="21">
        <f>I18/Apoio2!$E$12*10000</f>
        <v>1.7668421345757561</v>
      </c>
      <c r="L18" s="135">
        <v>1155</v>
      </c>
      <c r="M18" s="13">
        <f t="shared" si="2"/>
        <v>1.5250343297771205</v>
      </c>
      <c r="N18" s="21">
        <f>L18/Apoio2!$F$12*10000</f>
        <v>1.8283839270647362</v>
      </c>
      <c r="O18" s="135">
        <v>1303</v>
      </c>
      <c r="P18" s="13">
        <f t="shared" si="3"/>
        <v>1.711546039668987</v>
      </c>
      <c r="Q18" s="21">
        <f>O18/Apoio2!$G$12*10000</f>
        <v>2.0412684000058903</v>
      </c>
      <c r="R18" s="135">
        <v>1474</v>
      </c>
      <c r="S18" s="13">
        <f t="shared" si="6"/>
        <v>1.9260672424832415</v>
      </c>
      <c r="T18" s="21">
        <f>R18/Apoio2!$H$12*10000</f>
        <v>2.2218035196141237</v>
      </c>
      <c r="U18">
        <v>1573</v>
      </c>
      <c r="V18" s="13">
        <f t="shared" si="4"/>
        <v>1.9668646452016256</v>
      </c>
      <c r="W18" s="21">
        <f>U18/Apoio2!$I$12*10000</f>
        <v>2.3382865963406778</v>
      </c>
    </row>
    <row r="19" spans="2:23">
      <c r="B19" s="127" t="s">
        <v>138</v>
      </c>
      <c r="C19" s="135">
        <v>1368</v>
      </c>
      <c r="D19" s="13">
        <f t="shared" si="5"/>
        <v>1.5674412209542143</v>
      </c>
      <c r="E19" s="21">
        <f>C19/Apoio2!$C$12*10000</f>
        <v>2.2601905598382972</v>
      </c>
      <c r="F19" s="135">
        <v>1253</v>
      </c>
      <c r="G19" s="13">
        <f t="shared" si="0"/>
        <v>1.5360474666862811</v>
      </c>
      <c r="H19" s="21">
        <f>F19/Apoio2!$D$12*10000</f>
        <v>2.0478115791078766</v>
      </c>
      <c r="I19" s="135">
        <v>1135</v>
      </c>
      <c r="J19" s="13">
        <f t="shared" si="1"/>
        <v>1.4224483657509526</v>
      </c>
      <c r="K19" s="21">
        <f>I19/Apoio2!$E$12*10000</f>
        <v>1.8164545495864886</v>
      </c>
      <c r="L19" s="135">
        <v>1102</v>
      </c>
      <c r="M19" s="13">
        <f t="shared" si="2"/>
        <v>1.4550543994929757</v>
      </c>
      <c r="N19" s="21">
        <f>L19/Apoio2!$F$12*10000</f>
        <v>1.7444840585500774</v>
      </c>
      <c r="O19" s="135">
        <v>1164</v>
      </c>
      <c r="P19" s="13">
        <f t="shared" si="3"/>
        <v>1.5289636148693027</v>
      </c>
      <c r="Q19" s="21">
        <f>O19/Apoio2!$G$12*10000</f>
        <v>1.8235122161219159</v>
      </c>
      <c r="R19" s="135">
        <v>1201</v>
      </c>
      <c r="S19" s="13">
        <f t="shared" si="6"/>
        <v>1.569339727423591</v>
      </c>
      <c r="T19" s="21">
        <f>R19/Apoio2!$H$12*10000</f>
        <v>1.8103025963748729</v>
      </c>
      <c r="U19">
        <v>1258</v>
      </c>
      <c r="V19" s="13">
        <f t="shared" si="4"/>
        <v>1.5729915598624571</v>
      </c>
      <c r="W19" s="21">
        <f>U19/Apoio2!$I$12*10000</f>
        <v>1.8700346714536382</v>
      </c>
    </row>
    <row r="20" spans="2:23">
      <c r="B20" s="127" t="s">
        <v>137</v>
      </c>
      <c r="C20" s="135">
        <v>987</v>
      </c>
      <c r="D20" s="13">
        <f t="shared" si="5"/>
        <v>1.1308950914340712</v>
      </c>
      <c r="E20" s="21">
        <f>C20/Apoio2!$C$12*10000</f>
        <v>1.6307076626903503</v>
      </c>
      <c r="F20" s="135">
        <v>1113</v>
      </c>
      <c r="G20" s="13">
        <f t="shared" si="0"/>
        <v>1.3644220514140708</v>
      </c>
      <c r="H20" s="21">
        <f>F20/Apoio2!$D$12*10000</f>
        <v>1.8190058160790634</v>
      </c>
      <c r="I20" s="135">
        <v>1036</v>
      </c>
      <c r="J20" s="13">
        <f t="shared" si="1"/>
        <v>1.2983757770202526</v>
      </c>
      <c r="K20" s="21">
        <f>I20/Apoio2!$E$12*10000</f>
        <v>1.6580149016489887</v>
      </c>
      <c r="L20" s="135">
        <v>1119</v>
      </c>
      <c r="M20" s="13">
        <f t="shared" si="2"/>
        <v>1.4775007922256258</v>
      </c>
      <c r="N20" s="21">
        <f>L20/Apoio2!$F$12*10000</f>
        <v>1.7713953371302509</v>
      </c>
      <c r="O20" s="135">
        <v>1115</v>
      </c>
      <c r="P20" s="13">
        <f t="shared" si="3"/>
        <v>1.4646000262708525</v>
      </c>
      <c r="Q20" s="21">
        <f>O20/Apoio2!$G$12*10000</f>
        <v>1.7467492448246875</v>
      </c>
      <c r="R20" s="135">
        <v>1158</v>
      </c>
      <c r="S20" s="13">
        <f t="shared" si="6"/>
        <v>1.5131518770662102</v>
      </c>
      <c r="T20" s="21">
        <f>R20/Apoio2!$H$12*10000</f>
        <v>1.7454874326412178</v>
      </c>
      <c r="U20">
        <v>1293</v>
      </c>
      <c r="V20" s="13">
        <f t="shared" si="4"/>
        <v>1.6167552360112536</v>
      </c>
      <c r="W20" s="21">
        <f>U20/Apoio2!$I$12*10000</f>
        <v>1.9220626631077538</v>
      </c>
    </row>
    <row r="21" spans="2:23">
      <c r="B21" s="127" t="s">
        <v>140</v>
      </c>
      <c r="C21" s="135">
        <v>1020</v>
      </c>
      <c r="D21" s="13">
        <f t="shared" si="5"/>
        <v>1.1687061735184932</v>
      </c>
      <c r="E21" s="21">
        <f>C21/Apoio2!$C$12*10000</f>
        <v>1.6852298033882041</v>
      </c>
      <c r="F21" s="135">
        <v>889</v>
      </c>
      <c r="G21" s="13">
        <f t="shared" si="0"/>
        <v>1.0898213869785345</v>
      </c>
      <c r="H21" s="21">
        <f>F21/Apoio2!$D$12*10000</f>
        <v>1.4529165952329628</v>
      </c>
      <c r="I21" s="135">
        <v>898</v>
      </c>
      <c r="J21" s="13">
        <f t="shared" si="1"/>
        <v>1.1254261078804892</v>
      </c>
      <c r="K21" s="21">
        <f>I21/Apoio2!$E$12*10000</f>
        <v>1.4371596348270193</v>
      </c>
      <c r="L21" s="135">
        <v>858</v>
      </c>
      <c r="M21" s="13">
        <f t="shared" si="2"/>
        <v>1.1328826449772895</v>
      </c>
      <c r="N21" s="21">
        <f>L21/Apoio2!$F$12*10000</f>
        <v>1.3582280601052326</v>
      </c>
      <c r="O21" s="135">
        <v>827</v>
      </c>
      <c r="P21" s="13">
        <f t="shared" si="3"/>
        <v>1.0862997504269012</v>
      </c>
      <c r="Q21" s="21">
        <f>O21/Apoio2!$G$12*10000</f>
        <v>1.2955709645471001</v>
      </c>
      <c r="R21" s="135">
        <v>704</v>
      </c>
      <c r="S21" s="13">
        <f t="shared" si="6"/>
        <v>0.91991271282781695</v>
      </c>
      <c r="T21" s="21">
        <f>R21/Apoio2!$H$12*10000</f>
        <v>1.0611598899649546</v>
      </c>
      <c r="U21">
        <v>818</v>
      </c>
      <c r="V21" s="13">
        <f t="shared" si="4"/>
        <v>1.0228196311347295</v>
      </c>
      <c r="W21" s="21">
        <f>U21/Apoio2!$I$12*10000</f>
        <v>1.2159684906590431</v>
      </c>
    </row>
    <row r="22" spans="2:23">
      <c r="B22" s="127" t="s">
        <v>139</v>
      </c>
      <c r="C22" s="135">
        <v>761</v>
      </c>
      <c r="D22" s="13">
        <f t="shared" si="5"/>
        <v>0.87194646867409142</v>
      </c>
      <c r="E22" s="21">
        <f>C22/Apoio2!$C$12*10000</f>
        <v>1.2573136082141405</v>
      </c>
      <c r="F22" s="135">
        <v>744</v>
      </c>
      <c r="G22" s="13">
        <f t="shared" si="0"/>
        <v>0.91206649258945971</v>
      </c>
      <c r="H22" s="21">
        <f>F22/Apoio2!$D$12*10000</f>
        <v>1.2159391978102636</v>
      </c>
      <c r="I22" s="135">
        <v>713</v>
      </c>
      <c r="J22" s="13">
        <f t="shared" si="1"/>
        <v>0.89357329055544421</v>
      </c>
      <c r="K22" s="21">
        <f>I22/Apoio2!$E$12*10000</f>
        <v>1.1410855452468425</v>
      </c>
      <c r="L22" s="135">
        <v>894</v>
      </c>
      <c r="M22" s="13">
        <f t="shared" si="2"/>
        <v>1.1804161825287842</v>
      </c>
      <c r="N22" s="21">
        <f>L22/Apoio2!$F$12*10000</f>
        <v>1.4152166500397179</v>
      </c>
      <c r="O22" s="135">
        <v>781</v>
      </c>
      <c r="P22" s="13">
        <f t="shared" si="3"/>
        <v>1.0258767897018259</v>
      </c>
      <c r="Q22" s="21">
        <f>O22/Apoio2!$G$12*10000</f>
        <v>1.2235077670027632</v>
      </c>
      <c r="R22" s="135">
        <v>685</v>
      </c>
      <c r="S22" s="13">
        <f t="shared" si="6"/>
        <v>0.89508552313502066</v>
      </c>
      <c r="T22" s="21">
        <f>R22/Apoio2!$H$12*10000</f>
        <v>1.032520631571014</v>
      </c>
      <c r="U22">
        <v>780</v>
      </c>
      <c r="V22" s="13">
        <f t="shared" si="4"/>
        <v>0.97530478274460775</v>
      </c>
      <c r="W22" s="21">
        <f>U22/Apoio2!$I$12*10000</f>
        <v>1.1594809568631461</v>
      </c>
    </row>
    <row r="23" spans="2:23">
      <c r="B23" s="127" t="s">
        <v>297</v>
      </c>
      <c r="C23" s="135">
        <v>684</v>
      </c>
      <c r="D23" s="13">
        <f t="shared" si="5"/>
        <v>0.78372061047710717</v>
      </c>
      <c r="E23" s="21">
        <f>C23/Apoio2!$C$12*10000</f>
        <v>1.1300952799191486</v>
      </c>
      <c r="F23" s="135">
        <v>716</v>
      </c>
      <c r="G23" s="13">
        <f t="shared" si="0"/>
        <v>0.87774140953501767</v>
      </c>
      <c r="H23" s="21">
        <f>F23/Apoio2!$D$12*10000</f>
        <v>1.170178045204501</v>
      </c>
      <c r="I23" s="135">
        <v>496</v>
      </c>
      <c r="J23" s="13">
        <f t="shared" si="1"/>
        <v>0.62161620212552637</v>
      </c>
      <c r="K23" s="21">
        <f>I23/Apoio2!$E$12*10000</f>
        <v>0.79379864017171653</v>
      </c>
      <c r="L23" s="135">
        <v>533</v>
      </c>
      <c r="M23" s="13">
        <f t="shared" si="2"/>
        <v>0.70376043097074048</v>
      </c>
      <c r="N23" s="21">
        <f>L23/Apoio2!$F$12*10000</f>
        <v>0.84374773430779604</v>
      </c>
      <c r="O23" s="135">
        <v>706</v>
      </c>
      <c r="P23" s="13">
        <f t="shared" si="3"/>
        <v>0.92736109286746349</v>
      </c>
      <c r="Q23" s="21">
        <f>O23/Apoio2!$G$12*10000</f>
        <v>1.1060134231804748</v>
      </c>
      <c r="R23" s="135">
        <v>747</v>
      </c>
      <c r="S23" s="13">
        <f t="shared" si="6"/>
        <v>0.97610056318519789</v>
      </c>
      <c r="T23" s="21">
        <f>R23/Apoio2!$H$12*10000</f>
        <v>1.1259750536986095</v>
      </c>
      <c r="U23">
        <v>859</v>
      </c>
      <c r="V23" s="13">
        <f t="shared" si="4"/>
        <v>1.074085651766177</v>
      </c>
      <c r="W23" s="21">
        <f>U23/Apoio2!$I$12*10000</f>
        <v>1.2769155665967211</v>
      </c>
    </row>
    <row r="24" spans="2:23">
      <c r="B24" s="127" t="s">
        <v>141</v>
      </c>
      <c r="C24" s="135">
        <v>407</v>
      </c>
      <c r="D24" s="13">
        <f t="shared" si="5"/>
        <v>0.46633667904120263</v>
      </c>
      <c r="E24" s="21">
        <f>C24/Apoio2!$C$12*10000</f>
        <v>0.67243973527352852</v>
      </c>
      <c r="F24" s="135">
        <v>234</v>
      </c>
      <c r="G24" s="13">
        <f t="shared" si="0"/>
        <v>0.28685962266926557</v>
      </c>
      <c r="H24" s="21">
        <f>F24/Apoio2!$D$12*10000</f>
        <v>0.38243248963387322</v>
      </c>
      <c r="I24" s="135">
        <v>216</v>
      </c>
      <c r="J24" s="13">
        <f t="shared" si="1"/>
        <v>0.27070382995789055</v>
      </c>
      <c r="K24" s="21">
        <f>I24/Apoio2!$E$12*10000</f>
        <v>0.34568650459090883</v>
      </c>
      <c r="L24" s="135">
        <v>233</v>
      </c>
      <c r="M24" s="13">
        <f t="shared" si="2"/>
        <v>0.30764761804161828</v>
      </c>
      <c r="N24" s="21">
        <f>L24/Apoio2!$F$12*10000</f>
        <v>0.36884281818708525</v>
      </c>
      <c r="O24" s="135">
        <v>242</v>
      </c>
      <c r="P24" s="13">
        <f t="shared" si="3"/>
        <v>0.31787731511887563</v>
      </c>
      <c r="Q24" s="21">
        <f>O24/Apoio2!$G$12*10000</f>
        <v>0.37911508273325056</v>
      </c>
      <c r="R24" s="135">
        <v>338</v>
      </c>
      <c r="S24" s="13">
        <f t="shared" si="6"/>
        <v>0.44166263769290071</v>
      </c>
      <c r="T24" s="21">
        <f>R24/Apoio2!$H$12*10000</f>
        <v>0.50947733353431057</v>
      </c>
      <c r="U24">
        <v>247</v>
      </c>
      <c r="V24" s="13">
        <f t="shared" si="4"/>
        <v>0.30884651453579243</v>
      </c>
      <c r="W24" s="21">
        <f>U24/Apoio2!$I$12*10000</f>
        <v>0.36716896967332963</v>
      </c>
    </row>
    <row r="25" spans="2:23">
      <c r="B25" s="175" t="s">
        <v>111</v>
      </c>
      <c r="C25" s="195">
        <v>87276</v>
      </c>
      <c r="D25" s="176">
        <f>C25/$C$25*100</f>
        <v>100</v>
      </c>
      <c r="E25" s="196">
        <f>C25/Apoio2!$C$12*10000</f>
        <v>144.19619247108716</v>
      </c>
      <c r="F25" s="195">
        <v>81573</v>
      </c>
      <c r="G25" s="176">
        <f t="shared" si="0"/>
        <v>100</v>
      </c>
      <c r="H25" s="196">
        <f>F25/Apoio2!$D$12*10000</f>
        <v>133.31694648249547</v>
      </c>
      <c r="I25" s="195">
        <v>79792</v>
      </c>
      <c r="J25" s="176">
        <f t="shared" si="1"/>
        <v>100</v>
      </c>
      <c r="K25" s="196">
        <f>I25/Apoio2!$E$12*10000</f>
        <v>127.69915543665647</v>
      </c>
      <c r="L25" s="195">
        <v>75736</v>
      </c>
      <c r="M25" s="176">
        <f t="shared" si="2"/>
        <v>100</v>
      </c>
      <c r="N25" s="196">
        <f>L25/Apoio2!$F$12*10000</f>
        <v>119.89132909106048</v>
      </c>
      <c r="O25" s="197">
        <v>76130</v>
      </c>
      <c r="P25" s="176">
        <f t="shared" si="3"/>
        <v>100</v>
      </c>
      <c r="Q25" s="196">
        <f>O25/Apoio2!$G$12*10000</f>
        <v>119.26459193587753</v>
      </c>
      <c r="R25" s="195">
        <v>76529</v>
      </c>
      <c r="S25" s="176">
        <f>R25/$R$25*100</f>
        <v>100</v>
      </c>
      <c r="T25" s="196">
        <f>R25/Apoio2!$H$12*10000</f>
        <v>115.35441082262501</v>
      </c>
      <c r="U25" s="195">
        <v>79975</v>
      </c>
      <c r="V25" s="176">
        <f>U25/$U$25*100</f>
        <v>100</v>
      </c>
      <c r="W25" s="196">
        <f>U25/Apoio2!$I$12*10000</f>
        <v>118.88396092965399</v>
      </c>
    </row>
    <row r="26" spans="2:23">
      <c r="B26" s="175" t="s">
        <v>115</v>
      </c>
      <c r="C26" s="195"/>
      <c r="D26" s="198">
        <f>C25/C27*100</f>
        <v>21.844230085749039</v>
      </c>
      <c r="E26" s="199"/>
      <c r="F26" s="195"/>
      <c r="G26" s="198">
        <f>F25/F27*100</f>
        <v>24.343609179623385</v>
      </c>
      <c r="H26" s="199"/>
      <c r="I26" s="195"/>
      <c r="J26" s="198">
        <f>I25/I27*100</f>
        <v>23.983023847166535</v>
      </c>
      <c r="K26" s="199"/>
      <c r="L26" s="195"/>
      <c r="M26" s="198">
        <f>L25/L27*100</f>
        <v>22.545374441470916</v>
      </c>
      <c r="N26" s="199"/>
      <c r="O26" s="195"/>
      <c r="P26" s="198">
        <f>O25/O27*100</f>
        <v>21.277011995394126</v>
      </c>
      <c r="Q26" s="199"/>
      <c r="R26" s="195"/>
      <c r="S26" s="198">
        <f>R25/R27*100</f>
        <v>20.778984523486287</v>
      </c>
      <c r="T26" s="199"/>
      <c r="U26" s="195"/>
      <c r="V26" s="198">
        <f>U25/U27*100</f>
        <v>20.444343326925438</v>
      </c>
      <c r="W26" s="199"/>
    </row>
    <row r="27" spans="2:23">
      <c r="B27" s="9" t="s">
        <v>107</v>
      </c>
      <c r="C27" s="134">
        <f>Apoio2!Q12</f>
        <v>399538</v>
      </c>
      <c r="D27" s="18" t="s">
        <v>116</v>
      </c>
      <c r="E27" s="23">
        <f>C27/Apoio2!C12*10000</f>
        <v>660.11112273148649</v>
      </c>
      <c r="F27" s="134">
        <f>Apoio2!R12</f>
        <v>335090</v>
      </c>
      <c r="G27" s="18" t="s">
        <v>116</v>
      </c>
      <c r="H27" s="23">
        <f>F27/Apoio2!D12*10000</f>
        <v>547.64659380946398</v>
      </c>
      <c r="I27" s="134">
        <f>Apoio2!S12</f>
        <v>332702</v>
      </c>
      <c r="J27" s="18" t="s">
        <v>116</v>
      </c>
      <c r="K27" s="23">
        <f>I27/Apoio2!E12*10000</f>
        <v>532.4564419000211</v>
      </c>
      <c r="L27" s="134">
        <f>Apoio2!T12</f>
        <v>335927</v>
      </c>
      <c r="M27" s="18" t="s">
        <v>116</v>
      </c>
      <c r="N27" s="23">
        <f>L27/Apoio2!F12*10000</f>
        <v>531.77794585893992</v>
      </c>
      <c r="O27" s="134">
        <f>Apoio2!U12</f>
        <v>357804</v>
      </c>
      <c r="P27" s="154" t="s">
        <v>116</v>
      </c>
      <c r="Q27" s="23">
        <f>O27/Apoio2!G12*10000</f>
        <v>560.53261595986771</v>
      </c>
      <c r="R27" s="18">
        <f>Apoio2!V12</f>
        <v>368300</v>
      </c>
      <c r="S27" s="154" t="s">
        <v>116</v>
      </c>
      <c r="T27" s="23">
        <f>R27/Apoio2!H12*10000</f>
        <v>555.14941402569991</v>
      </c>
      <c r="U27" s="18">
        <f>Apoio2!W12</f>
        <v>391184</v>
      </c>
      <c r="V27" s="154" t="s">
        <v>116</v>
      </c>
      <c r="W27" s="23">
        <f>U27/Apoio2!I12*10000</f>
        <v>581.50051106352942</v>
      </c>
    </row>
    <row r="28" spans="2:23">
      <c r="B28" t="s">
        <v>120</v>
      </c>
      <c r="L28" s="132"/>
      <c r="O28" s="133"/>
    </row>
    <row r="29" spans="2:23" ht="12.75" hidden="1" customHeight="1">
      <c r="B29" s="5" t="s">
        <v>108</v>
      </c>
      <c r="C29" s="6">
        <v>6052587</v>
      </c>
      <c r="D29" s="7"/>
      <c r="E29" s="7"/>
      <c r="F29" s="6">
        <v>6118727</v>
      </c>
      <c r="G29" s="7"/>
      <c r="H29" s="7"/>
      <c r="I29" s="6">
        <v>6248436</v>
      </c>
      <c r="J29" s="7"/>
      <c r="K29" s="7"/>
      <c r="L29" s="6">
        <v>6317054</v>
      </c>
      <c r="M29" s="7"/>
      <c r="N29" s="7"/>
    </row>
    <row r="30" spans="2:23">
      <c r="B30" t="s">
        <v>122</v>
      </c>
    </row>
    <row r="31" spans="2:23">
      <c r="B31" t="s">
        <v>121</v>
      </c>
    </row>
    <row r="32" spans="2:23">
      <c r="N32" s="203"/>
      <c r="O32" s="203"/>
    </row>
    <row r="33" spans="2:15">
      <c r="B33" s="155" t="s">
        <v>295</v>
      </c>
      <c r="N33" s="203"/>
      <c r="O33" s="203"/>
    </row>
    <row r="34" spans="2:15">
      <c r="C34" s="124"/>
      <c r="D34" s="124"/>
      <c r="E34" s="124"/>
      <c r="F34" s="124"/>
      <c r="G34" s="124"/>
      <c r="H34" s="124"/>
      <c r="N34" s="203"/>
      <c r="O34" s="203"/>
    </row>
    <row r="35" spans="2:15">
      <c r="C35" s="127"/>
      <c r="D35" s="127"/>
      <c r="E35" s="127"/>
      <c r="F35" s="127"/>
      <c r="G35" s="127"/>
      <c r="H35" s="124"/>
      <c r="N35" s="203"/>
      <c r="O35" s="203"/>
    </row>
    <row r="36" spans="2:15">
      <c r="C36" s="127"/>
      <c r="D36" s="127"/>
      <c r="E36" s="127"/>
      <c r="F36" s="127"/>
      <c r="G36" s="127"/>
      <c r="H36" s="124"/>
      <c r="N36" s="203"/>
      <c r="O36" s="203"/>
    </row>
    <row r="37" spans="2:15">
      <c r="C37" s="127"/>
      <c r="D37" s="127"/>
      <c r="E37" s="127"/>
      <c r="F37" s="127"/>
      <c r="G37" s="127"/>
      <c r="H37" s="124"/>
      <c r="N37" s="203"/>
      <c r="O37" s="203"/>
    </row>
    <row r="38" spans="2:15">
      <c r="C38" s="127"/>
      <c r="D38" s="127"/>
      <c r="E38" s="127"/>
      <c r="F38" s="127"/>
      <c r="G38" s="127"/>
      <c r="H38" s="124"/>
      <c r="N38" s="203"/>
      <c r="O38" s="203"/>
    </row>
    <row r="39" spans="2:15">
      <c r="C39" s="127"/>
      <c r="D39" s="127"/>
      <c r="E39" s="127"/>
      <c r="F39" s="127"/>
      <c r="G39" s="127"/>
      <c r="H39" s="124"/>
      <c r="N39" s="203"/>
      <c r="O39" s="203"/>
    </row>
    <row r="40" spans="2:15">
      <c r="C40" s="127"/>
      <c r="D40" s="127"/>
      <c r="E40" s="127"/>
      <c r="F40" s="127"/>
      <c r="G40" s="127"/>
      <c r="H40" s="124"/>
      <c r="N40" s="203"/>
      <c r="O40" s="203"/>
    </row>
    <row r="41" spans="2:15">
      <c r="C41" s="127"/>
      <c r="D41" s="127"/>
      <c r="E41" s="127"/>
      <c r="F41" s="127"/>
      <c r="G41" s="127"/>
      <c r="H41" s="124"/>
      <c r="N41" s="203"/>
      <c r="O41" s="203"/>
    </row>
    <row r="42" spans="2:15">
      <c r="C42" s="127"/>
      <c r="D42" s="127"/>
      <c r="E42" s="127"/>
      <c r="F42" s="127"/>
      <c r="G42" s="127"/>
      <c r="H42" s="124"/>
      <c r="N42" s="203"/>
      <c r="O42" s="203"/>
    </row>
    <row r="43" spans="2:15">
      <c r="C43" s="127"/>
      <c r="D43" s="127"/>
      <c r="E43" s="127"/>
      <c r="F43" s="127"/>
      <c r="G43" s="127"/>
      <c r="H43" s="124"/>
      <c r="N43" s="203"/>
      <c r="O43" s="203"/>
    </row>
    <row r="44" spans="2:15">
      <c r="C44" s="127"/>
      <c r="D44" s="127"/>
      <c r="E44" s="127"/>
      <c r="F44" s="127"/>
      <c r="G44" s="127"/>
      <c r="H44" s="124"/>
      <c r="N44" s="203"/>
      <c r="O44" s="203"/>
    </row>
    <row r="45" spans="2:15">
      <c r="C45" s="127"/>
      <c r="D45" s="127"/>
      <c r="E45" s="127"/>
      <c r="F45" s="127"/>
      <c r="G45" s="127"/>
      <c r="H45" s="124"/>
      <c r="N45" s="203"/>
      <c r="O45" s="203"/>
    </row>
    <row r="46" spans="2:15">
      <c r="C46" s="127"/>
      <c r="D46" s="127"/>
      <c r="E46" s="127"/>
      <c r="F46" s="127"/>
      <c r="G46" s="127"/>
      <c r="H46" s="124"/>
      <c r="N46" s="203"/>
      <c r="O46" s="203"/>
    </row>
    <row r="47" spans="2:15">
      <c r="C47" s="127"/>
      <c r="D47" s="127"/>
      <c r="E47" s="127"/>
      <c r="F47" s="127"/>
      <c r="G47" s="127"/>
      <c r="H47" s="124"/>
      <c r="N47" s="203"/>
      <c r="O47" s="203"/>
    </row>
    <row r="48" spans="2:15">
      <c r="C48" s="127"/>
      <c r="D48" s="127"/>
      <c r="E48" s="127"/>
      <c r="F48" s="127"/>
      <c r="G48" s="127"/>
      <c r="H48" s="124"/>
      <c r="N48" s="203"/>
      <c r="O48" s="203"/>
    </row>
    <row r="49" spans="3:15">
      <c r="C49" s="127"/>
      <c r="D49" s="127"/>
      <c r="E49" s="127"/>
      <c r="F49" s="127"/>
      <c r="G49" s="127"/>
      <c r="H49" s="124"/>
      <c r="N49" s="203"/>
      <c r="O49" s="203"/>
    </row>
    <row r="50" spans="3:15">
      <c r="C50" s="127"/>
      <c r="D50" s="127"/>
      <c r="E50" s="127"/>
      <c r="F50" s="127"/>
      <c r="G50" s="127"/>
      <c r="H50" s="124"/>
      <c r="N50" s="203"/>
      <c r="O50" s="203"/>
    </row>
    <row r="51" spans="3:15">
      <c r="C51" s="127"/>
      <c r="D51" s="127"/>
      <c r="E51" s="127"/>
      <c r="F51" s="127"/>
      <c r="G51" s="127"/>
      <c r="H51" s="124"/>
      <c r="N51" s="204"/>
    </row>
    <row r="52" spans="3:15">
      <c r="C52" s="127"/>
      <c r="D52" s="127"/>
      <c r="E52" s="127"/>
      <c r="F52" s="127"/>
      <c r="G52" s="127"/>
      <c r="H52" s="124"/>
      <c r="N52" s="204"/>
    </row>
    <row r="53" spans="3:15">
      <c r="C53" s="127"/>
      <c r="D53" s="127"/>
      <c r="E53" s="127"/>
      <c r="F53" s="127"/>
      <c r="G53" s="127"/>
      <c r="H53" s="124"/>
      <c r="N53" s="204"/>
    </row>
    <row r="54" spans="3:15">
      <c r="C54" s="127"/>
      <c r="D54" s="127"/>
      <c r="E54" s="127"/>
      <c r="F54" s="127"/>
      <c r="G54" s="127"/>
      <c r="H54" s="124"/>
      <c r="N54" s="204"/>
    </row>
  </sheetData>
  <sortState ref="V5:W24">
    <sortCondition descending="1" ref="W5:W24"/>
  </sortState>
  <mergeCells count="8">
    <mergeCell ref="B2:W2"/>
    <mergeCell ref="U4:W4"/>
    <mergeCell ref="R4:T4"/>
    <mergeCell ref="O4:Q4"/>
    <mergeCell ref="C4:E4"/>
    <mergeCell ref="F4:H4"/>
    <mergeCell ref="I4:K4"/>
    <mergeCell ref="L4:N4"/>
  </mergeCells>
  <phoneticPr fontId="3" type="noConversion"/>
  <hyperlinks>
    <hyperlink ref="B33" location="Menu!A1" display="Voltar ao Menu"/>
  </hyperlinks>
  <pageMargins left="0.78740157499999996" right="0.78740157499999996" top="0.984251969" bottom="0.984251969"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sheetPr enableFormatConditionsCalculation="0">
    <tabColor indexed="43"/>
  </sheetPr>
  <dimension ref="B1:R93"/>
  <sheetViews>
    <sheetView showGridLines="0" topLeftCell="A64" workbookViewId="0">
      <selection activeCell="A26" sqref="A26"/>
    </sheetView>
  </sheetViews>
  <sheetFormatPr defaultRowHeight="12.75"/>
  <cols>
    <col min="1" max="1" width="1.85546875" customWidth="1"/>
    <col min="2" max="2" width="43.42578125" bestFit="1" customWidth="1"/>
    <col min="3" max="6" width="6" style="2" bestFit="1" customWidth="1"/>
    <col min="7" max="7" width="7" style="2" bestFit="1" customWidth="1"/>
    <col min="8" max="8" width="7" style="151" customWidth="1"/>
    <col min="9" max="9" width="7" style="181" customWidth="1"/>
    <col min="10" max="10" width="8.7109375" style="3" customWidth="1"/>
    <col min="11" max="11" width="6.5703125" style="2" customWidth="1"/>
    <col min="12" max="13" width="4.7109375" style="2" bestFit="1" customWidth="1"/>
    <col min="14" max="14" width="42.7109375" style="2" customWidth="1"/>
    <col min="15" max="15" width="9" style="2" customWidth="1"/>
    <col min="16" max="16" width="4.7109375" style="2" bestFit="1" customWidth="1"/>
  </cols>
  <sheetData>
    <row r="1" spans="2:18" ht="8.4499999999999993" customHeight="1"/>
    <row r="2" spans="2:18" ht="49.5" customHeight="1">
      <c r="B2" s="229" t="s">
        <v>316</v>
      </c>
      <c r="C2" s="229"/>
      <c r="D2" s="229"/>
      <c r="E2" s="229"/>
      <c r="F2" s="229"/>
      <c r="G2" s="229"/>
      <c r="H2" s="229"/>
      <c r="I2" s="229"/>
      <c r="J2" s="229"/>
      <c r="K2" s="156"/>
      <c r="L2" s="157" t="s">
        <v>295</v>
      </c>
      <c r="M2" s="157"/>
      <c r="N2" s="157"/>
      <c r="O2" s="156"/>
      <c r="P2" s="156"/>
      <c r="R2" s="122"/>
    </row>
    <row r="3" spans="2:18">
      <c r="B3" s="42" t="s">
        <v>296</v>
      </c>
      <c r="C3" s="43">
        <v>2008</v>
      </c>
      <c r="D3" s="43">
        <v>2009</v>
      </c>
      <c r="E3" s="43">
        <v>2010</v>
      </c>
      <c r="F3" s="43">
        <v>2011</v>
      </c>
      <c r="G3" s="43">
        <v>2012</v>
      </c>
      <c r="H3" s="43">
        <v>2013</v>
      </c>
      <c r="I3" s="43">
        <v>2014</v>
      </c>
      <c r="J3" s="44" t="s">
        <v>21</v>
      </c>
      <c r="M3" s="178"/>
      <c r="N3" s="181"/>
      <c r="O3" s="181"/>
      <c r="P3" s="178"/>
    </row>
    <row r="4" spans="2:18">
      <c r="B4" s="26" t="s">
        <v>23</v>
      </c>
      <c r="C4" s="38">
        <v>684</v>
      </c>
      <c r="D4" s="38">
        <v>716</v>
      </c>
      <c r="E4" s="38">
        <v>496</v>
      </c>
      <c r="F4" s="38">
        <v>533</v>
      </c>
      <c r="G4" s="38">
        <v>706</v>
      </c>
      <c r="H4" s="38">
        <v>747</v>
      </c>
      <c r="I4" s="38">
        <v>859</v>
      </c>
      <c r="J4" s="137">
        <f>SUM(C4:I4)</f>
        <v>4741</v>
      </c>
      <c r="L4" s="178"/>
      <c r="M4" s="178"/>
      <c r="N4" s="181"/>
      <c r="O4" s="181"/>
      <c r="P4" s="178"/>
    </row>
    <row r="5" spans="2:18">
      <c r="B5" t="s">
        <v>42</v>
      </c>
      <c r="C5" s="124">
        <v>67</v>
      </c>
      <c r="D5" s="124">
        <v>36</v>
      </c>
      <c r="E5" s="124">
        <v>22</v>
      </c>
      <c r="F5" s="124">
        <v>55</v>
      </c>
      <c r="G5" s="124">
        <v>185</v>
      </c>
      <c r="H5" s="151">
        <v>176</v>
      </c>
      <c r="I5" s="181">
        <v>176</v>
      </c>
      <c r="J5" s="138">
        <f>SUM(C5:I5)</f>
        <v>717</v>
      </c>
      <c r="L5" s="178"/>
      <c r="M5" s="178"/>
      <c r="N5" s="181"/>
      <c r="O5" s="181"/>
      <c r="P5" s="178"/>
    </row>
    <row r="6" spans="2:18">
      <c r="B6" t="s">
        <v>43</v>
      </c>
      <c r="C6" s="124">
        <v>1</v>
      </c>
      <c r="D6" s="124">
        <v>9</v>
      </c>
      <c r="E6" s="124">
        <v>15</v>
      </c>
      <c r="F6" s="124">
        <v>10</v>
      </c>
      <c r="G6" s="124">
        <v>4</v>
      </c>
      <c r="H6" s="151">
        <v>2</v>
      </c>
      <c r="I6" s="181">
        <v>2</v>
      </c>
      <c r="J6" s="138">
        <f t="shared" ref="J6:J21" si="0">SUM(C6:I6)</f>
        <v>43</v>
      </c>
      <c r="L6" s="178"/>
      <c r="M6" s="178"/>
      <c r="N6" s="181"/>
      <c r="O6" s="181"/>
      <c r="P6" s="178"/>
    </row>
    <row r="7" spans="2:18">
      <c r="B7" t="s">
        <v>44</v>
      </c>
      <c r="C7" s="124">
        <v>14</v>
      </c>
      <c r="D7" s="124">
        <v>8</v>
      </c>
      <c r="E7" s="124">
        <v>11</v>
      </c>
      <c r="F7" s="124">
        <v>11</v>
      </c>
      <c r="G7" s="124">
        <v>7</v>
      </c>
      <c r="H7" s="151">
        <v>12</v>
      </c>
      <c r="I7" s="181">
        <v>13</v>
      </c>
      <c r="J7" s="138">
        <f t="shared" si="0"/>
        <v>76</v>
      </c>
      <c r="L7" s="178"/>
      <c r="M7" s="178"/>
      <c r="N7" s="181"/>
      <c r="O7" s="181"/>
      <c r="P7" s="178"/>
    </row>
    <row r="8" spans="2:18">
      <c r="B8" t="s">
        <v>45</v>
      </c>
      <c r="C8" s="124">
        <v>5</v>
      </c>
      <c r="D8" s="124">
        <v>4</v>
      </c>
      <c r="E8" s="124">
        <v>5</v>
      </c>
      <c r="F8" s="124">
        <v>5</v>
      </c>
      <c r="G8" s="124">
        <v>7</v>
      </c>
      <c r="H8" s="151">
        <v>11</v>
      </c>
      <c r="I8" s="181">
        <v>13</v>
      </c>
      <c r="J8" s="138">
        <f t="shared" si="0"/>
        <v>50</v>
      </c>
      <c r="L8" s="178"/>
      <c r="M8" s="178"/>
      <c r="N8" s="181"/>
      <c r="O8" s="181"/>
      <c r="P8" s="178"/>
    </row>
    <row r="9" spans="2:18">
      <c r="B9" t="s">
        <v>46</v>
      </c>
      <c r="C9" s="124">
        <v>1</v>
      </c>
      <c r="D9" s="124">
        <v>0</v>
      </c>
      <c r="E9" s="124">
        <v>1</v>
      </c>
      <c r="F9" s="124">
        <v>3</v>
      </c>
      <c r="G9" s="124">
        <v>1</v>
      </c>
      <c r="H9" s="151">
        <v>1</v>
      </c>
      <c r="I9" s="181">
        <v>1</v>
      </c>
      <c r="J9" s="138">
        <f t="shared" si="0"/>
        <v>8</v>
      </c>
      <c r="L9" s="178"/>
      <c r="M9" s="178"/>
      <c r="N9" s="181"/>
      <c r="O9" s="181"/>
      <c r="P9" s="178"/>
    </row>
    <row r="10" spans="2:18">
      <c r="B10" t="s">
        <v>47</v>
      </c>
      <c r="C10" s="124">
        <v>2</v>
      </c>
      <c r="D10" s="124">
        <v>3</v>
      </c>
      <c r="E10" s="124">
        <v>1</v>
      </c>
      <c r="F10" s="124">
        <v>1</v>
      </c>
      <c r="G10" s="124">
        <v>0</v>
      </c>
      <c r="H10" s="151">
        <v>0</v>
      </c>
      <c r="I10" s="181">
        <v>0</v>
      </c>
      <c r="J10" s="138">
        <f t="shared" si="0"/>
        <v>7</v>
      </c>
      <c r="L10" s="178"/>
      <c r="M10" s="178"/>
      <c r="N10" s="181"/>
      <c r="O10" s="181"/>
      <c r="P10" s="178"/>
    </row>
    <row r="11" spans="2:18">
      <c r="B11" t="s">
        <v>189</v>
      </c>
      <c r="C11" s="124">
        <v>1</v>
      </c>
      <c r="D11" s="124">
        <v>0</v>
      </c>
      <c r="E11" s="124">
        <v>0</v>
      </c>
      <c r="F11" s="124">
        <v>0</v>
      </c>
      <c r="G11" s="124">
        <v>0</v>
      </c>
      <c r="H11" s="151">
        <v>0</v>
      </c>
      <c r="I11" s="181">
        <v>0</v>
      </c>
      <c r="J11" s="138">
        <f t="shared" si="0"/>
        <v>1</v>
      </c>
      <c r="L11" s="178"/>
      <c r="M11" s="178"/>
      <c r="N11" s="181"/>
      <c r="O11" s="181"/>
      <c r="P11" s="178"/>
    </row>
    <row r="12" spans="2:18">
      <c r="B12" t="s">
        <v>48</v>
      </c>
      <c r="C12" s="124">
        <v>50</v>
      </c>
      <c r="D12" s="124">
        <v>44</v>
      </c>
      <c r="E12" s="124">
        <v>26</v>
      </c>
      <c r="F12" s="124">
        <v>27</v>
      </c>
      <c r="G12" s="124">
        <v>30</v>
      </c>
      <c r="H12" s="151">
        <v>25</v>
      </c>
      <c r="I12" s="181">
        <v>29</v>
      </c>
      <c r="J12" s="138">
        <f t="shared" si="0"/>
        <v>231</v>
      </c>
      <c r="L12" s="178"/>
      <c r="M12" s="178"/>
      <c r="N12" s="181"/>
      <c r="O12" s="181"/>
      <c r="P12" s="178"/>
    </row>
    <row r="13" spans="2:18">
      <c r="B13" t="s">
        <v>190</v>
      </c>
      <c r="C13" s="124">
        <v>0</v>
      </c>
      <c r="D13" s="124">
        <v>0</v>
      </c>
      <c r="E13" s="124">
        <v>0</v>
      </c>
      <c r="F13" s="124">
        <v>0</v>
      </c>
      <c r="G13" s="124">
        <v>0</v>
      </c>
      <c r="H13" s="151">
        <v>0</v>
      </c>
      <c r="I13" s="181">
        <v>1</v>
      </c>
      <c r="J13" s="138">
        <f t="shared" si="0"/>
        <v>1</v>
      </c>
      <c r="L13" s="178"/>
      <c r="M13" s="178"/>
      <c r="N13" s="181"/>
      <c r="O13" s="181"/>
      <c r="P13" s="178"/>
    </row>
    <row r="14" spans="2:18">
      <c r="B14" t="s">
        <v>49</v>
      </c>
      <c r="C14" s="124">
        <v>0</v>
      </c>
      <c r="D14" s="124">
        <v>0</v>
      </c>
      <c r="E14" s="124">
        <v>0</v>
      </c>
      <c r="F14" s="124">
        <v>1</v>
      </c>
      <c r="G14" s="124">
        <v>0</v>
      </c>
      <c r="H14" s="151">
        <v>0</v>
      </c>
      <c r="I14" s="181">
        <v>3</v>
      </c>
      <c r="J14" s="138">
        <f t="shared" si="0"/>
        <v>4</v>
      </c>
      <c r="L14" s="178"/>
      <c r="M14" s="178"/>
      <c r="N14" s="181"/>
      <c r="O14" s="181"/>
      <c r="P14" s="178"/>
    </row>
    <row r="15" spans="2:18">
      <c r="B15" t="s">
        <v>50</v>
      </c>
      <c r="C15" s="124">
        <v>11</v>
      </c>
      <c r="D15" s="124">
        <v>13</v>
      </c>
      <c r="E15" s="124">
        <v>24</v>
      </c>
      <c r="F15" s="124">
        <v>30</v>
      </c>
      <c r="G15" s="124">
        <v>32</v>
      </c>
      <c r="H15" s="151">
        <v>39</v>
      </c>
      <c r="I15" s="181">
        <v>34</v>
      </c>
      <c r="J15" s="138">
        <f t="shared" si="0"/>
        <v>183</v>
      </c>
      <c r="L15" s="178"/>
      <c r="M15" s="178"/>
      <c r="N15" s="181"/>
      <c r="O15" s="181"/>
      <c r="P15" s="178"/>
    </row>
    <row r="16" spans="2:18">
      <c r="B16" t="s">
        <v>51</v>
      </c>
      <c r="C16" s="124">
        <v>339</v>
      </c>
      <c r="D16" s="124">
        <v>394</v>
      </c>
      <c r="E16" s="124">
        <v>229</v>
      </c>
      <c r="F16" s="124">
        <v>258</v>
      </c>
      <c r="G16" s="124">
        <v>284</v>
      </c>
      <c r="H16" s="151">
        <v>324</v>
      </c>
      <c r="I16" s="181">
        <v>406</v>
      </c>
      <c r="J16" s="138">
        <f t="shared" si="0"/>
        <v>2234</v>
      </c>
      <c r="L16" s="178"/>
      <c r="M16" s="178"/>
      <c r="N16" s="181"/>
      <c r="O16" s="181"/>
      <c r="P16" s="178"/>
    </row>
    <row r="17" spans="2:16">
      <c r="B17" t="s">
        <v>52</v>
      </c>
      <c r="C17" s="124">
        <v>11</v>
      </c>
      <c r="D17" s="124">
        <v>4</v>
      </c>
      <c r="E17" s="124">
        <v>18</v>
      </c>
      <c r="F17" s="124">
        <v>26</v>
      </c>
      <c r="G17" s="124">
        <v>36</v>
      </c>
      <c r="H17" s="151">
        <v>31</v>
      </c>
      <c r="I17" s="181">
        <v>35</v>
      </c>
      <c r="J17" s="138">
        <f t="shared" si="0"/>
        <v>161</v>
      </c>
      <c r="L17" s="178"/>
      <c r="M17" s="178"/>
      <c r="N17" s="181"/>
      <c r="O17" s="181"/>
      <c r="P17" s="178"/>
    </row>
    <row r="18" spans="2:16">
      <c r="B18" t="s">
        <v>53</v>
      </c>
      <c r="C18" s="124">
        <v>158</v>
      </c>
      <c r="D18" s="124">
        <v>176</v>
      </c>
      <c r="E18" s="124">
        <v>113</v>
      </c>
      <c r="F18" s="124">
        <v>77</v>
      </c>
      <c r="G18" s="124">
        <v>80</v>
      </c>
      <c r="H18" s="151">
        <v>63</v>
      </c>
      <c r="I18" s="181">
        <v>77</v>
      </c>
      <c r="J18" s="138">
        <f t="shared" si="0"/>
        <v>744</v>
      </c>
      <c r="L18" s="178"/>
      <c r="M18" s="178"/>
      <c r="N18" s="181"/>
      <c r="O18" s="181"/>
      <c r="P18" s="178"/>
    </row>
    <row r="19" spans="2:16">
      <c r="B19" t="s">
        <v>54</v>
      </c>
      <c r="C19" s="124">
        <v>17</v>
      </c>
      <c r="D19" s="124">
        <v>14</v>
      </c>
      <c r="E19" s="124">
        <v>7</v>
      </c>
      <c r="F19" s="124">
        <v>14</v>
      </c>
      <c r="G19" s="124">
        <v>21</v>
      </c>
      <c r="H19" s="151">
        <v>33</v>
      </c>
      <c r="I19" s="181">
        <v>49</v>
      </c>
      <c r="J19" s="138">
        <f t="shared" si="0"/>
        <v>155</v>
      </c>
      <c r="L19" s="178"/>
      <c r="M19" s="178"/>
      <c r="N19" s="181"/>
      <c r="O19" s="181"/>
      <c r="P19" s="178"/>
    </row>
    <row r="20" spans="2:16">
      <c r="B20" t="s">
        <v>55</v>
      </c>
      <c r="C20" s="124">
        <v>6</v>
      </c>
      <c r="D20" s="124">
        <v>7</v>
      </c>
      <c r="E20" s="124">
        <v>11</v>
      </c>
      <c r="F20" s="124">
        <v>9</v>
      </c>
      <c r="G20" s="124">
        <v>15</v>
      </c>
      <c r="H20" s="151">
        <v>19</v>
      </c>
      <c r="I20" s="181">
        <v>15</v>
      </c>
      <c r="J20" s="138">
        <f t="shared" si="0"/>
        <v>82</v>
      </c>
      <c r="L20" s="178"/>
      <c r="M20" s="178"/>
      <c r="N20" s="181"/>
      <c r="O20" s="181"/>
      <c r="P20" s="178"/>
    </row>
    <row r="21" spans="2:16">
      <c r="B21" t="s">
        <v>56</v>
      </c>
      <c r="C21" s="124">
        <v>1</v>
      </c>
      <c r="D21" s="124">
        <v>4</v>
      </c>
      <c r="E21" s="124">
        <v>13</v>
      </c>
      <c r="F21" s="124">
        <v>6</v>
      </c>
      <c r="G21" s="124">
        <v>4</v>
      </c>
      <c r="H21" s="151">
        <v>11</v>
      </c>
      <c r="I21" s="181">
        <v>5</v>
      </c>
      <c r="J21" s="138">
        <f t="shared" si="0"/>
        <v>44</v>
      </c>
      <c r="L21" s="178"/>
      <c r="M21" s="178"/>
      <c r="N21" s="181"/>
      <c r="O21" s="181"/>
      <c r="P21" s="178"/>
    </row>
    <row r="22" spans="2:16">
      <c r="B22" s="26" t="s">
        <v>24</v>
      </c>
      <c r="C22" s="38">
        <v>11949</v>
      </c>
      <c r="D22" s="38">
        <v>9221</v>
      </c>
      <c r="E22" s="38">
        <v>9626</v>
      </c>
      <c r="F22" s="38">
        <v>7445</v>
      </c>
      <c r="G22" s="38">
        <v>8021</v>
      </c>
      <c r="H22" s="38">
        <v>6484</v>
      </c>
      <c r="I22" s="38">
        <v>7510</v>
      </c>
      <c r="J22" s="137">
        <f t="shared" ref="J22:J31" si="1">SUM(C22:I22)</f>
        <v>60256</v>
      </c>
      <c r="L22" s="178"/>
      <c r="M22" s="178"/>
      <c r="N22" s="181"/>
      <c r="O22" s="181"/>
      <c r="P22" s="178"/>
    </row>
    <row r="23" spans="2:16">
      <c r="B23" t="s">
        <v>57</v>
      </c>
      <c r="C23" s="124">
        <v>586</v>
      </c>
      <c r="D23" s="124">
        <v>457</v>
      </c>
      <c r="E23" s="124">
        <v>448</v>
      </c>
      <c r="F23" s="124">
        <v>330</v>
      </c>
      <c r="G23" s="124">
        <v>431</v>
      </c>
      <c r="H23" s="151">
        <v>323</v>
      </c>
      <c r="I23" s="181">
        <v>338</v>
      </c>
      <c r="J23" s="138">
        <f t="shared" si="1"/>
        <v>2913</v>
      </c>
      <c r="L23" s="178"/>
      <c r="M23" s="178"/>
      <c r="N23" s="181"/>
      <c r="O23" s="181"/>
      <c r="P23" s="178"/>
    </row>
    <row r="24" spans="2:16">
      <c r="B24" t="s">
        <v>58</v>
      </c>
      <c r="C24" s="124">
        <v>11363</v>
      </c>
      <c r="D24" s="124">
        <v>8764</v>
      </c>
      <c r="E24" s="124">
        <v>9178</v>
      </c>
      <c r="F24" s="124">
        <v>7115</v>
      </c>
      <c r="G24" s="124">
        <v>7590</v>
      </c>
      <c r="H24" s="151">
        <v>6161</v>
      </c>
      <c r="I24" s="181">
        <v>7172</v>
      </c>
      <c r="J24" s="138">
        <f t="shared" si="1"/>
        <v>57343</v>
      </c>
      <c r="L24" s="178"/>
      <c r="M24" s="178"/>
      <c r="N24" s="181"/>
      <c r="O24" s="181"/>
      <c r="P24" s="178"/>
    </row>
    <row r="25" spans="2:16">
      <c r="B25" s="26" t="s">
        <v>25</v>
      </c>
      <c r="C25" s="38">
        <v>407</v>
      </c>
      <c r="D25" s="38">
        <v>234</v>
      </c>
      <c r="E25" s="38">
        <v>216</v>
      </c>
      <c r="F25" s="38">
        <v>233</v>
      </c>
      <c r="G25" s="38">
        <v>242</v>
      </c>
      <c r="H25" s="38">
        <v>338</v>
      </c>
      <c r="I25" s="38">
        <v>247</v>
      </c>
      <c r="J25" s="137">
        <f t="shared" si="1"/>
        <v>1917</v>
      </c>
      <c r="L25" s="178"/>
      <c r="M25" s="178"/>
      <c r="N25" s="181"/>
      <c r="O25" s="181"/>
      <c r="P25" s="178"/>
    </row>
    <row r="26" spans="2:16">
      <c r="B26" t="s">
        <v>59</v>
      </c>
      <c r="C26" s="124">
        <v>407</v>
      </c>
      <c r="D26" s="124">
        <v>234</v>
      </c>
      <c r="E26" s="124">
        <v>216</v>
      </c>
      <c r="F26" s="124">
        <v>233</v>
      </c>
      <c r="G26" s="124">
        <v>242</v>
      </c>
      <c r="H26" s="151">
        <v>338</v>
      </c>
      <c r="I26" s="181">
        <v>247</v>
      </c>
      <c r="J26" s="138">
        <f t="shared" si="1"/>
        <v>1917</v>
      </c>
      <c r="L26" s="178"/>
      <c r="M26" s="178"/>
      <c r="N26" s="181"/>
      <c r="O26" s="181"/>
      <c r="P26" s="178"/>
    </row>
    <row r="27" spans="2:16">
      <c r="B27" s="26" t="s">
        <v>26</v>
      </c>
      <c r="C27" s="38">
        <v>987</v>
      </c>
      <c r="D27" s="38">
        <v>1113</v>
      </c>
      <c r="E27" s="38">
        <v>1036</v>
      </c>
      <c r="F27" s="38">
        <v>1119</v>
      </c>
      <c r="G27" s="38">
        <v>1115</v>
      </c>
      <c r="H27" s="38">
        <v>1158</v>
      </c>
      <c r="I27" s="38">
        <v>1293</v>
      </c>
      <c r="J27" s="137">
        <f t="shared" si="1"/>
        <v>7821</v>
      </c>
      <c r="L27" s="178"/>
      <c r="M27" s="178"/>
      <c r="N27" s="181"/>
      <c r="O27" s="181"/>
      <c r="P27" s="178"/>
    </row>
    <row r="28" spans="2:16">
      <c r="B28" t="s">
        <v>60</v>
      </c>
      <c r="C28" s="124">
        <v>985</v>
      </c>
      <c r="D28" s="124">
        <v>1113</v>
      </c>
      <c r="E28" s="124">
        <v>1036</v>
      </c>
      <c r="F28" s="124">
        <v>1119</v>
      </c>
      <c r="G28" s="124">
        <v>1115</v>
      </c>
      <c r="H28" s="151">
        <v>1158</v>
      </c>
      <c r="I28" s="181">
        <v>1293</v>
      </c>
      <c r="J28" s="138">
        <f t="shared" si="1"/>
        <v>7819</v>
      </c>
      <c r="L28" s="178"/>
      <c r="M28" s="178"/>
      <c r="N28" s="181"/>
      <c r="O28" s="181"/>
      <c r="P28" s="178"/>
    </row>
    <row r="29" spans="2:16">
      <c r="B29" t="s">
        <v>191</v>
      </c>
      <c r="C29" s="124">
        <v>2</v>
      </c>
      <c r="D29" s="124">
        <v>0</v>
      </c>
      <c r="E29" s="124">
        <v>0</v>
      </c>
      <c r="F29" s="124">
        <v>0</v>
      </c>
      <c r="G29" s="124">
        <v>0</v>
      </c>
      <c r="H29" s="151">
        <v>0</v>
      </c>
      <c r="I29" s="181">
        <v>0</v>
      </c>
      <c r="J29" s="138">
        <f t="shared" si="1"/>
        <v>2</v>
      </c>
      <c r="L29" s="178"/>
      <c r="M29" s="178"/>
      <c r="N29" s="181"/>
      <c r="O29" s="181"/>
      <c r="P29" s="178"/>
    </row>
    <row r="30" spans="2:16">
      <c r="B30" s="26" t="s">
        <v>27</v>
      </c>
      <c r="C30" s="38">
        <v>761</v>
      </c>
      <c r="D30" s="38">
        <v>744</v>
      </c>
      <c r="E30" s="38">
        <v>713</v>
      </c>
      <c r="F30" s="38">
        <v>894</v>
      </c>
      <c r="G30" s="38">
        <v>781</v>
      </c>
      <c r="H30" s="38">
        <v>685</v>
      </c>
      <c r="I30" s="38">
        <v>780</v>
      </c>
      <c r="J30" s="137">
        <f t="shared" si="1"/>
        <v>5358</v>
      </c>
      <c r="L30" s="178"/>
      <c r="M30" s="178"/>
      <c r="N30" s="181"/>
      <c r="O30" s="181"/>
      <c r="P30" s="178"/>
    </row>
    <row r="31" spans="2:16">
      <c r="B31" t="s">
        <v>61</v>
      </c>
      <c r="C31" s="124">
        <v>50</v>
      </c>
      <c r="D31" s="124">
        <v>37</v>
      </c>
      <c r="E31" s="124">
        <v>51</v>
      </c>
      <c r="F31" s="124">
        <v>58</v>
      </c>
      <c r="G31" s="124">
        <v>51</v>
      </c>
      <c r="H31" s="151">
        <v>54</v>
      </c>
      <c r="I31" s="181">
        <v>53</v>
      </c>
      <c r="J31" s="138">
        <f t="shared" si="1"/>
        <v>354</v>
      </c>
      <c r="L31" s="178"/>
      <c r="M31" s="178"/>
      <c r="N31" s="181"/>
      <c r="O31" s="181"/>
      <c r="P31" s="178"/>
    </row>
    <row r="32" spans="2:16">
      <c r="B32" t="s">
        <v>192</v>
      </c>
      <c r="C32" s="124">
        <v>0</v>
      </c>
      <c r="D32" s="124">
        <v>0</v>
      </c>
      <c r="E32" s="124">
        <v>0</v>
      </c>
      <c r="F32" s="124">
        <v>0</v>
      </c>
      <c r="G32" s="124">
        <v>0</v>
      </c>
      <c r="H32" s="151">
        <v>0</v>
      </c>
      <c r="I32" s="181">
        <v>0</v>
      </c>
      <c r="J32" s="138">
        <f t="shared" ref="J32:J37" si="2">SUM(C32:I32)</f>
        <v>0</v>
      </c>
      <c r="L32" s="178"/>
      <c r="M32" s="178"/>
      <c r="N32" s="181"/>
      <c r="O32" s="181"/>
      <c r="P32" s="178"/>
    </row>
    <row r="33" spans="2:16">
      <c r="B33" t="s">
        <v>62</v>
      </c>
      <c r="C33" s="124">
        <v>22</v>
      </c>
      <c r="D33" s="124">
        <v>25</v>
      </c>
      <c r="E33" s="124">
        <v>31</v>
      </c>
      <c r="F33" s="124">
        <v>16</v>
      </c>
      <c r="G33" s="124">
        <v>39</v>
      </c>
      <c r="H33" s="151">
        <v>30</v>
      </c>
      <c r="I33" s="181">
        <v>27</v>
      </c>
      <c r="J33" s="138">
        <f t="shared" si="2"/>
        <v>190</v>
      </c>
      <c r="L33" s="178"/>
      <c r="M33" s="178"/>
      <c r="N33" s="181"/>
      <c r="O33" s="181"/>
      <c r="P33" s="178"/>
    </row>
    <row r="34" spans="2:16">
      <c r="B34" t="s">
        <v>193</v>
      </c>
      <c r="C34" s="124">
        <v>0</v>
      </c>
      <c r="D34" s="124">
        <v>0</v>
      </c>
      <c r="E34" s="124">
        <v>0</v>
      </c>
      <c r="F34" s="124">
        <v>0</v>
      </c>
      <c r="G34" s="124">
        <v>0</v>
      </c>
      <c r="H34" s="151">
        <v>1</v>
      </c>
      <c r="I34" s="181">
        <v>2</v>
      </c>
      <c r="J34" s="138">
        <f t="shared" si="2"/>
        <v>3</v>
      </c>
      <c r="L34" s="178"/>
      <c r="M34" s="178"/>
      <c r="N34" s="181"/>
      <c r="O34" s="181"/>
      <c r="P34" s="178"/>
    </row>
    <row r="35" spans="2:16">
      <c r="B35" t="s">
        <v>63</v>
      </c>
      <c r="C35" s="124">
        <v>71</v>
      </c>
      <c r="D35" s="124">
        <v>101</v>
      </c>
      <c r="E35" s="124">
        <v>124</v>
      </c>
      <c r="F35" s="124">
        <v>251</v>
      </c>
      <c r="G35" s="124">
        <v>194</v>
      </c>
      <c r="H35" s="151">
        <v>194</v>
      </c>
      <c r="I35" s="181">
        <v>220</v>
      </c>
      <c r="J35" s="138">
        <f t="shared" si="2"/>
        <v>1155</v>
      </c>
      <c r="L35" s="178"/>
      <c r="M35" s="178"/>
      <c r="N35" s="181"/>
      <c r="O35" s="181"/>
      <c r="P35" s="178"/>
    </row>
    <row r="36" spans="2:16">
      <c r="B36" t="s">
        <v>64</v>
      </c>
      <c r="C36" s="124">
        <v>617</v>
      </c>
      <c r="D36" s="124">
        <v>577</v>
      </c>
      <c r="E36" s="124">
        <v>498</v>
      </c>
      <c r="F36" s="124">
        <v>567</v>
      </c>
      <c r="G36" s="124">
        <v>495</v>
      </c>
      <c r="H36" s="151">
        <v>397</v>
      </c>
      <c r="I36" s="181">
        <v>476</v>
      </c>
      <c r="J36" s="138">
        <f t="shared" si="2"/>
        <v>3627</v>
      </c>
      <c r="L36" s="178"/>
      <c r="M36" s="178"/>
      <c r="N36" s="181"/>
      <c r="O36" s="181"/>
      <c r="P36" s="178"/>
    </row>
    <row r="37" spans="2:16">
      <c r="B37" t="s">
        <v>65</v>
      </c>
      <c r="C37" s="124">
        <v>1</v>
      </c>
      <c r="D37" s="124">
        <v>4</v>
      </c>
      <c r="E37" s="124">
        <v>9</v>
      </c>
      <c r="F37" s="124">
        <v>2</v>
      </c>
      <c r="G37" s="124">
        <v>2</v>
      </c>
      <c r="H37" s="151">
        <v>9</v>
      </c>
      <c r="I37" s="181">
        <v>2</v>
      </c>
      <c r="J37" s="138">
        <f t="shared" si="2"/>
        <v>29</v>
      </c>
      <c r="L37" s="178"/>
      <c r="M37" s="178"/>
      <c r="N37" s="181"/>
      <c r="O37" s="181"/>
      <c r="P37" s="178"/>
    </row>
    <row r="38" spans="2:16">
      <c r="B38" s="26" t="s">
        <v>28</v>
      </c>
      <c r="C38" s="38">
        <v>5788</v>
      </c>
      <c r="D38" s="38">
        <v>6698</v>
      </c>
      <c r="E38" s="38">
        <v>5976</v>
      </c>
      <c r="F38" s="38">
        <v>5235</v>
      </c>
      <c r="G38" s="38">
        <v>6141</v>
      </c>
      <c r="H38" s="38">
        <v>7121</v>
      </c>
      <c r="I38" s="38">
        <v>7968</v>
      </c>
      <c r="J38" s="137">
        <f>SUM(C38:I38)</f>
        <v>44927</v>
      </c>
      <c r="L38" s="178"/>
      <c r="M38" s="178"/>
      <c r="N38" s="181"/>
      <c r="O38" s="181"/>
      <c r="P38" s="178"/>
    </row>
    <row r="39" spans="2:16">
      <c r="B39" t="s">
        <v>66</v>
      </c>
      <c r="C39" s="124">
        <v>93</v>
      </c>
      <c r="D39" s="124">
        <v>71</v>
      </c>
      <c r="E39" s="124">
        <v>63</v>
      </c>
      <c r="F39" s="124">
        <v>113</v>
      </c>
      <c r="G39" s="124">
        <v>101</v>
      </c>
      <c r="H39" s="151">
        <v>89</v>
      </c>
      <c r="I39" s="181">
        <v>171</v>
      </c>
      <c r="J39" s="138">
        <f>SUM(C39:I39)</f>
        <v>701</v>
      </c>
      <c r="L39" s="178"/>
      <c r="M39" s="178"/>
      <c r="N39" s="181"/>
      <c r="O39" s="181"/>
      <c r="P39" s="178"/>
    </row>
    <row r="40" spans="2:16">
      <c r="B40" t="s">
        <v>67</v>
      </c>
      <c r="C40" s="124">
        <v>152</v>
      </c>
      <c r="D40" s="124">
        <v>143</v>
      </c>
      <c r="E40" s="124">
        <v>105</v>
      </c>
      <c r="F40" s="124">
        <v>83</v>
      </c>
      <c r="G40" s="124">
        <v>156</v>
      </c>
      <c r="H40" s="151">
        <v>106</v>
      </c>
      <c r="I40" s="181">
        <v>102</v>
      </c>
      <c r="J40" s="138">
        <f t="shared" ref="J40:J43" si="3">SUM(C40:I40)</f>
        <v>847</v>
      </c>
      <c r="L40" s="178"/>
      <c r="M40" s="178"/>
      <c r="N40" s="181"/>
      <c r="O40" s="181"/>
      <c r="P40" s="178"/>
    </row>
    <row r="41" spans="2:16">
      <c r="B41" t="s">
        <v>68</v>
      </c>
      <c r="C41" s="124">
        <v>33</v>
      </c>
      <c r="D41" s="124">
        <v>17</v>
      </c>
      <c r="E41" s="124">
        <v>17</v>
      </c>
      <c r="F41" s="124">
        <v>29</v>
      </c>
      <c r="G41" s="124">
        <v>18</v>
      </c>
      <c r="H41" s="151">
        <v>26</v>
      </c>
      <c r="I41" s="181">
        <v>38</v>
      </c>
      <c r="J41" s="138">
        <f t="shared" si="3"/>
        <v>178</v>
      </c>
      <c r="L41" s="178"/>
      <c r="M41" s="178"/>
      <c r="N41" s="181"/>
      <c r="O41" s="181"/>
      <c r="P41" s="178"/>
    </row>
    <row r="42" spans="2:16">
      <c r="B42" t="s">
        <v>69</v>
      </c>
      <c r="C42" s="124">
        <v>4991</v>
      </c>
      <c r="D42" s="124">
        <v>5853</v>
      </c>
      <c r="E42" s="124">
        <v>5329</v>
      </c>
      <c r="F42" s="124">
        <v>4617</v>
      </c>
      <c r="G42" s="124">
        <v>5549</v>
      </c>
      <c r="H42" s="151">
        <v>6647</v>
      </c>
      <c r="I42" s="181">
        <v>7266</v>
      </c>
      <c r="J42" s="138">
        <f t="shared" si="3"/>
        <v>40252</v>
      </c>
      <c r="L42" s="178"/>
      <c r="M42" s="178"/>
      <c r="N42" s="181"/>
      <c r="O42" s="181"/>
      <c r="P42" s="178"/>
    </row>
    <row r="43" spans="2:16">
      <c r="B43" t="s">
        <v>70</v>
      </c>
      <c r="C43" s="124">
        <v>519</v>
      </c>
      <c r="D43" s="124">
        <v>614</v>
      </c>
      <c r="E43" s="124">
        <v>462</v>
      </c>
      <c r="F43" s="124">
        <v>393</v>
      </c>
      <c r="G43" s="124">
        <v>317</v>
      </c>
      <c r="H43" s="151">
        <v>253</v>
      </c>
      <c r="I43" s="181">
        <v>391</v>
      </c>
      <c r="J43" s="138">
        <f t="shared" si="3"/>
        <v>2949</v>
      </c>
      <c r="L43" s="178"/>
      <c r="M43" s="178"/>
      <c r="N43" s="181"/>
      <c r="O43" s="181"/>
      <c r="P43" s="178"/>
    </row>
    <row r="44" spans="2:16">
      <c r="B44" s="26" t="s">
        <v>29</v>
      </c>
      <c r="C44" s="38">
        <v>4762</v>
      </c>
      <c r="D44" s="38">
        <v>4198</v>
      </c>
      <c r="E44" s="38">
        <v>3727</v>
      </c>
      <c r="F44" s="38">
        <v>2904</v>
      </c>
      <c r="G44" s="38">
        <v>2507</v>
      </c>
      <c r="H44" s="38">
        <v>2186</v>
      </c>
      <c r="I44" s="38">
        <v>2273</v>
      </c>
      <c r="J44" s="137">
        <f>SUM(C44:I44)</f>
        <v>22557</v>
      </c>
      <c r="L44" s="178"/>
      <c r="M44" s="178"/>
      <c r="N44" s="181"/>
      <c r="O44" s="181"/>
      <c r="P44" s="178"/>
    </row>
    <row r="45" spans="2:16">
      <c r="B45" s="26" t="s">
        <v>30</v>
      </c>
      <c r="C45" s="38">
        <v>13060</v>
      </c>
      <c r="D45" s="38">
        <v>11640</v>
      </c>
      <c r="E45" s="38">
        <v>10941</v>
      </c>
      <c r="F45" s="38">
        <v>11115</v>
      </c>
      <c r="G45" s="38">
        <v>9984</v>
      </c>
      <c r="H45" s="38">
        <v>10397</v>
      </c>
      <c r="I45" s="38">
        <v>9719</v>
      </c>
      <c r="J45" s="137">
        <f>SUM(C45:I45)</f>
        <v>76856</v>
      </c>
      <c r="L45" s="178"/>
      <c r="M45" s="178"/>
      <c r="N45" s="181"/>
      <c r="O45" s="181"/>
      <c r="P45" s="178"/>
    </row>
    <row r="46" spans="2:16">
      <c r="B46" t="s">
        <v>71</v>
      </c>
      <c r="C46" s="124">
        <v>988</v>
      </c>
      <c r="D46" s="124">
        <v>1323</v>
      </c>
      <c r="E46" s="124">
        <v>1115</v>
      </c>
      <c r="F46" s="124">
        <v>1234</v>
      </c>
      <c r="G46" s="124">
        <v>1269</v>
      </c>
      <c r="H46" s="151">
        <v>1266</v>
      </c>
      <c r="I46" s="181">
        <v>1174</v>
      </c>
      <c r="J46" s="138">
        <f>SUM(C46:I46)</f>
        <v>8369</v>
      </c>
      <c r="L46" s="178"/>
      <c r="M46" s="178"/>
      <c r="N46" s="181"/>
      <c r="O46" s="181"/>
      <c r="P46" s="178"/>
    </row>
    <row r="47" spans="2:16">
      <c r="B47" t="s">
        <v>72</v>
      </c>
      <c r="C47" s="124">
        <v>75</v>
      </c>
      <c r="D47" s="124">
        <v>209</v>
      </c>
      <c r="E47" s="124">
        <v>276</v>
      </c>
      <c r="F47" s="124">
        <v>292</v>
      </c>
      <c r="G47" s="124">
        <v>264</v>
      </c>
      <c r="H47" s="151">
        <v>322</v>
      </c>
      <c r="I47" s="181">
        <v>305</v>
      </c>
      <c r="J47" s="138">
        <f t="shared" ref="J47:J52" si="4">SUM(C47:I47)</f>
        <v>1743</v>
      </c>
      <c r="L47" s="178"/>
      <c r="M47" s="178"/>
      <c r="N47" s="181"/>
      <c r="O47" s="181"/>
      <c r="P47" s="178"/>
    </row>
    <row r="48" spans="2:16">
      <c r="B48" t="s">
        <v>73</v>
      </c>
      <c r="C48" s="124">
        <v>50</v>
      </c>
      <c r="D48" s="124">
        <v>102</v>
      </c>
      <c r="E48" s="124">
        <v>116</v>
      </c>
      <c r="F48" s="124">
        <v>106</v>
      </c>
      <c r="G48" s="124">
        <v>103</v>
      </c>
      <c r="H48" s="151">
        <v>103</v>
      </c>
      <c r="I48" s="181">
        <v>133</v>
      </c>
      <c r="J48" s="138">
        <f t="shared" si="4"/>
        <v>713</v>
      </c>
      <c r="L48" s="178"/>
      <c r="M48" s="178"/>
      <c r="N48" s="181"/>
      <c r="O48" s="181"/>
      <c r="P48" s="178"/>
    </row>
    <row r="49" spans="2:16">
      <c r="B49" t="s">
        <v>74</v>
      </c>
      <c r="C49" s="124">
        <v>63</v>
      </c>
      <c r="D49" s="124">
        <v>101</v>
      </c>
      <c r="E49" s="124">
        <v>131</v>
      </c>
      <c r="F49" s="124">
        <v>133</v>
      </c>
      <c r="G49" s="124">
        <v>127</v>
      </c>
      <c r="H49" s="151">
        <v>149</v>
      </c>
      <c r="I49" s="181">
        <v>167</v>
      </c>
      <c r="J49" s="138">
        <f t="shared" si="4"/>
        <v>871</v>
      </c>
      <c r="L49" s="178"/>
      <c r="M49" s="178"/>
      <c r="N49" s="181"/>
      <c r="O49" s="181"/>
      <c r="P49" s="178"/>
    </row>
    <row r="50" spans="2:16">
      <c r="B50" t="s">
        <v>75</v>
      </c>
      <c r="C50" s="124">
        <v>769</v>
      </c>
      <c r="D50" s="124">
        <v>540</v>
      </c>
      <c r="E50" s="124">
        <v>552</v>
      </c>
      <c r="F50" s="124">
        <v>484</v>
      </c>
      <c r="G50" s="124">
        <v>377</v>
      </c>
      <c r="H50" s="151">
        <v>345</v>
      </c>
      <c r="I50" s="181">
        <v>361</v>
      </c>
      <c r="J50" s="138">
        <f t="shared" si="4"/>
        <v>3428</v>
      </c>
      <c r="L50" s="178"/>
      <c r="M50" s="178"/>
      <c r="N50" s="181"/>
      <c r="O50" s="181"/>
      <c r="P50" s="178"/>
    </row>
    <row r="51" spans="2:16">
      <c r="B51" t="s">
        <v>76</v>
      </c>
      <c r="C51" s="124">
        <v>133</v>
      </c>
      <c r="D51" s="124">
        <v>86</v>
      </c>
      <c r="E51" s="124">
        <v>51</v>
      </c>
      <c r="F51" s="124">
        <v>74</v>
      </c>
      <c r="G51" s="124">
        <v>68</v>
      </c>
      <c r="H51" s="151">
        <v>62</v>
      </c>
      <c r="I51" s="181">
        <v>59</v>
      </c>
      <c r="J51" s="138">
        <f t="shared" si="4"/>
        <v>533</v>
      </c>
      <c r="L51" s="178"/>
      <c r="M51" s="178"/>
      <c r="N51" s="181"/>
      <c r="O51" s="181"/>
      <c r="P51" s="178"/>
    </row>
    <row r="52" spans="2:16">
      <c r="B52" t="s">
        <v>77</v>
      </c>
      <c r="C52" s="124">
        <v>10982</v>
      </c>
      <c r="D52" s="124">
        <v>9279</v>
      </c>
      <c r="E52" s="124">
        <v>8700</v>
      </c>
      <c r="F52" s="124">
        <v>8792</v>
      </c>
      <c r="G52" s="124">
        <v>7776</v>
      </c>
      <c r="H52" s="151">
        <v>8150</v>
      </c>
      <c r="I52" s="181">
        <v>7520</v>
      </c>
      <c r="J52" s="138">
        <f t="shared" si="4"/>
        <v>61199</v>
      </c>
      <c r="L52" s="178"/>
      <c r="M52" s="178"/>
      <c r="N52" s="181"/>
      <c r="O52" s="181"/>
      <c r="P52" s="178"/>
    </row>
    <row r="53" spans="2:16">
      <c r="B53" s="26" t="s">
        <v>31</v>
      </c>
      <c r="C53" s="38">
        <v>2219</v>
      </c>
      <c r="D53" s="38">
        <v>1719</v>
      </c>
      <c r="E53" s="38">
        <v>1553</v>
      </c>
      <c r="F53" s="38">
        <v>1409</v>
      </c>
      <c r="G53" s="38">
        <v>1303</v>
      </c>
      <c r="H53" s="38">
        <v>1311</v>
      </c>
      <c r="I53" s="38">
        <v>1547</v>
      </c>
      <c r="J53" s="137">
        <f t="shared" ref="J53:J63" si="5">SUM(C53:I53)</f>
        <v>11061</v>
      </c>
      <c r="L53" s="178"/>
      <c r="M53" s="178"/>
      <c r="N53" s="181"/>
      <c r="O53" s="181"/>
      <c r="P53" s="178"/>
    </row>
    <row r="54" spans="2:16">
      <c r="B54" t="s">
        <v>78</v>
      </c>
      <c r="C54" s="124">
        <v>1967</v>
      </c>
      <c r="D54" s="124">
        <v>1499</v>
      </c>
      <c r="E54" s="124">
        <v>1351</v>
      </c>
      <c r="F54" s="124">
        <v>1268</v>
      </c>
      <c r="G54" s="124">
        <v>1159</v>
      </c>
      <c r="H54" s="151">
        <v>1151</v>
      </c>
      <c r="I54" s="181">
        <v>1295</v>
      </c>
      <c r="J54" s="138">
        <f t="shared" si="5"/>
        <v>9690</v>
      </c>
      <c r="L54" s="178"/>
      <c r="M54" s="178"/>
      <c r="N54" s="181"/>
      <c r="O54" s="181"/>
      <c r="P54" s="178"/>
    </row>
    <row r="55" spans="2:16">
      <c r="B55" t="s">
        <v>79</v>
      </c>
      <c r="C55" s="124">
        <v>252</v>
      </c>
      <c r="D55" s="124">
        <v>220</v>
      </c>
      <c r="E55" s="124">
        <v>202</v>
      </c>
      <c r="F55" s="124">
        <v>141</v>
      </c>
      <c r="G55" s="124">
        <v>144</v>
      </c>
      <c r="H55" s="151">
        <v>160</v>
      </c>
      <c r="I55" s="181">
        <v>252</v>
      </c>
      <c r="J55" s="138">
        <f t="shared" si="5"/>
        <v>1371</v>
      </c>
      <c r="L55" s="178"/>
      <c r="M55" s="178"/>
      <c r="N55" s="181"/>
      <c r="O55" s="181"/>
      <c r="P55" s="178"/>
    </row>
    <row r="56" spans="2:16">
      <c r="B56" s="26" t="s">
        <v>32</v>
      </c>
      <c r="C56" s="38">
        <v>5646</v>
      </c>
      <c r="D56" s="38">
        <v>5594</v>
      </c>
      <c r="E56" s="38">
        <v>5941</v>
      </c>
      <c r="F56" s="38">
        <v>6125</v>
      </c>
      <c r="G56" s="38">
        <v>6324</v>
      </c>
      <c r="H56" s="38">
        <v>6583</v>
      </c>
      <c r="I56" s="38">
        <v>6769</v>
      </c>
      <c r="J56" s="137">
        <f t="shared" si="5"/>
        <v>42982</v>
      </c>
      <c r="L56" s="178"/>
      <c r="M56" s="178"/>
      <c r="N56" s="181"/>
      <c r="O56" s="181"/>
      <c r="P56" s="178"/>
    </row>
    <row r="57" spans="2:16">
      <c r="B57" t="s">
        <v>80</v>
      </c>
      <c r="C57" s="124">
        <v>5646</v>
      </c>
      <c r="D57" s="124">
        <v>5594</v>
      </c>
      <c r="E57" s="124">
        <v>5941</v>
      </c>
      <c r="F57" s="124">
        <v>6125</v>
      </c>
      <c r="G57" s="124">
        <v>6324</v>
      </c>
      <c r="H57" s="151">
        <v>6583</v>
      </c>
      <c r="I57" s="181">
        <v>6769</v>
      </c>
      <c r="J57" s="138">
        <f t="shared" si="5"/>
        <v>42982</v>
      </c>
      <c r="L57" s="178"/>
      <c r="M57" s="178"/>
      <c r="N57" s="181"/>
      <c r="O57" s="181"/>
      <c r="P57" s="178"/>
    </row>
    <row r="58" spans="2:16">
      <c r="B58" s="26" t="s">
        <v>33</v>
      </c>
      <c r="C58" s="38">
        <v>12914</v>
      </c>
      <c r="D58" s="38">
        <v>12369</v>
      </c>
      <c r="E58" s="38">
        <v>12158</v>
      </c>
      <c r="F58" s="38">
        <v>11712</v>
      </c>
      <c r="G58" s="38">
        <v>10768</v>
      </c>
      <c r="H58" s="38">
        <v>10926</v>
      </c>
      <c r="I58" s="38">
        <v>10258</v>
      </c>
      <c r="J58" s="137">
        <f t="shared" si="5"/>
        <v>81105</v>
      </c>
      <c r="L58" s="178"/>
      <c r="M58" s="178"/>
      <c r="N58" s="181"/>
      <c r="O58" s="181"/>
      <c r="P58" s="178"/>
    </row>
    <row r="59" spans="2:16">
      <c r="B59" t="s">
        <v>81</v>
      </c>
      <c r="C59" s="124">
        <v>12329</v>
      </c>
      <c r="D59" s="124">
        <v>11879</v>
      </c>
      <c r="E59" s="124">
        <v>11667</v>
      </c>
      <c r="F59" s="124">
        <v>11213</v>
      </c>
      <c r="G59" s="124">
        <v>10317</v>
      </c>
      <c r="H59" s="151">
        <v>10406</v>
      </c>
      <c r="I59" s="181">
        <v>9732</v>
      </c>
      <c r="J59" s="138">
        <f t="shared" si="5"/>
        <v>77543</v>
      </c>
      <c r="L59" s="178"/>
      <c r="M59" s="178"/>
      <c r="N59" s="181"/>
      <c r="O59" s="181"/>
      <c r="P59" s="178"/>
    </row>
    <row r="60" spans="2:16">
      <c r="B60" t="s">
        <v>82</v>
      </c>
      <c r="C60" s="124">
        <v>585</v>
      </c>
      <c r="D60" s="124">
        <v>490</v>
      </c>
      <c r="E60" s="124">
        <v>491</v>
      </c>
      <c r="F60" s="124">
        <v>499</v>
      </c>
      <c r="G60" s="124">
        <v>451</v>
      </c>
      <c r="H60" s="151">
        <v>520</v>
      </c>
      <c r="I60" s="181">
        <v>526</v>
      </c>
      <c r="J60" s="138">
        <f t="shared" si="5"/>
        <v>3562</v>
      </c>
      <c r="L60" s="178"/>
      <c r="M60" s="178"/>
      <c r="N60" s="181"/>
      <c r="O60" s="181"/>
      <c r="P60" s="178"/>
    </row>
    <row r="61" spans="2:16">
      <c r="B61" s="26" t="s">
        <v>34</v>
      </c>
      <c r="C61" s="38">
        <v>7964</v>
      </c>
      <c r="D61" s="38">
        <v>7741</v>
      </c>
      <c r="E61" s="38">
        <v>7623</v>
      </c>
      <c r="F61" s="38">
        <v>7309</v>
      </c>
      <c r="G61" s="38">
        <v>8056</v>
      </c>
      <c r="H61" s="38">
        <v>8270</v>
      </c>
      <c r="I61" s="38">
        <v>8956</v>
      </c>
      <c r="J61" s="137">
        <f t="shared" si="5"/>
        <v>55919</v>
      </c>
      <c r="L61" s="178"/>
      <c r="M61" s="178"/>
      <c r="N61" s="181"/>
      <c r="O61" s="181"/>
      <c r="P61" s="178"/>
    </row>
    <row r="62" spans="2:16">
      <c r="B62" s="26" t="s">
        <v>35</v>
      </c>
      <c r="C62" s="38">
        <v>5136</v>
      </c>
      <c r="D62" s="38">
        <v>4762</v>
      </c>
      <c r="E62" s="38">
        <v>4518</v>
      </c>
      <c r="F62" s="38">
        <v>4414</v>
      </c>
      <c r="G62" s="38">
        <v>4299</v>
      </c>
      <c r="H62" s="38">
        <v>4214</v>
      </c>
      <c r="I62" s="38">
        <v>4134</v>
      </c>
      <c r="J62" s="137">
        <f t="shared" si="5"/>
        <v>31477</v>
      </c>
      <c r="L62" s="178"/>
      <c r="M62" s="178"/>
      <c r="N62" s="181"/>
      <c r="O62" s="181"/>
      <c r="P62" s="178"/>
    </row>
    <row r="63" spans="2:16">
      <c r="B63" t="s">
        <v>83</v>
      </c>
      <c r="C63" s="124">
        <v>631</v>
      </c>
      <c r="D63" s="124">
        <v>629</v>
      </c>
      <c r="E63" s="124">
        <v>543</v>
      </c>
      <c r="F63" s="124">
        <v>472</v>
      </c>
      <c r="G63" s="124">
        <v>463</v>
      </c>
      <c r="H63" s="151">
        <v>495</v>
      </c>
      <c r="I63" s="181">
        <v>547</v>
      </c>
      <c r="J63" s="138">
        <f t="shared" si="5"/>
        <v>3780</v>
      </c>
      <c r="L63" s="178"/>
      <c r="M63" s="178"/>
      <c r="N63" s="181"/>
      <c r="O63" s="181"/>
      <c r="P63" s="178"/>
    </row>
    <row r="64" spans="2:16">
      <c r="B64" t="s">
        <v>84</v>
      </c>
      <c r="C64" s="124">
        <v>3390</v>
      </c>
      <c r="D64" s="124">
        <v>2823</v>
      </c>
      <c r="E64" s="124">
        <v>2569</v>
      </c>
      <c r="F64" s="124">
        <v>2465</v>
      </c>
      <c r="G64" s="124">
        <v>2406</v>
      </c>
      <c r="H64" s="151">
        <v>2439</v>
      </c>
      <c r="I64" s="181">
        <v>2453</v>
      </c>
      <c r="J64" s="138">
        <f t="shared" ref="J64:J65" si="6">SUM(C64:I64)</f>
        <v>18545</v>
      </c>
      <c r="L64" s="178"/>
      <c r="M64" s="178"/>
      <c r="N64" s="181"/>
      <c r="O64" s="181"/>
      <c r="P64" s="178"/>
    </row>
    <row r="65" spans="2:16">
      <c r="B65" t="s">
        <v>85</v>
      </c>
      <c r="C65" s="124">
        <v>1115</v>
      </c>
      <c r="D65" s="124">
        <v>1310</v>
      </c>
      <c r="E65" s="124">
        <v>1406</v>
      </c>
      <c r="F65" s="124">
        <v>1477</v>
      </c>
      <c r="G65" s="124">
        <v>1430</v>
      </c>
      <c r="H65" s="151">
        <v>1280</v>
      </c>
      <c r="I65" s="181">
        <v>1134</v>
      </c>
      <c r="J65" s="138">
        <f t="shared" si="6"/>
        <v>9152</v>
      </c>
      <c r="L65" s="178"/>
      <c r="M65" s="178"/>
      <c r="N65" s="181"/>
      <c r="O65" s="181"/>
      <c r="P65" s="178"/>
    </row>
    <row r="66" spans="2:16">
      <c r="B66" s="26" t="s">
        <v>36</v>
      </c>
      <c r="C66" s="38">
        <v>2217</v>
      </c>
      <c r="D66" s="38">
        <v>2108</v>
      </c>
      <c r="E66" s="38">
        <v>1868</v>
      </c>
      <c r="F66" s="38">
        <v>1756</v>
      </c>
      <c r="G66" s="38">
        <v>1686</v>
      </c>
      <c r="H66" s="38">
        <v>1610</v>
      </c>
      <c r="I66" s="38">
        <v>1710</v>
      </c>
      <c r="J66" s="137">
        <f>SUM(C66:I66)</f>
        <v>12955</v>
      </c>
      <c r="L66" s="178"/>
      <c r="M66" s="178"/>
      <c r="N66" s="181"/>
      <c r="O66" s="181"/>
      <c r="P66" s="178"/>
    </row>
    <row r="67" spans="2:16">
      <c r="B67" s="26" t="s">
        <v>37</v>
      </c>
      <c r="C67" s="38">
        <v>8256</v>
      </c>
      <c r="D67" s="38">
        <v>8057</v>
      </c>
      <c r="E67" s="38">
        <v>7829</v>
      </c>
      <c r="F67" s="38">
        <v>7634</v>
      </c>
      <c r="G67" s="38">
        <v>8110</v>
      </c>
      <c r="H67" s="38">
        <v>8430</v>
      </c>
      <c r="I67" s="38">
        <v>9635</v>
      </c>
      <c r="J67" s="137">
        <f>SUM(C67:I67)</f>
        <v>57951</v>
      </c>
      <c r="L67" s="178"/>
      <c r="M67" s="178"/>
      <c r="N67" s="181"/>
      <c r="O67" s="181"/>
      <c r="P67" s="178"/>
    </row>
    <row r="68" spans="2:16">
      <c r="B68" t="s">
        <v>86</v>
      </c>
      <c r="C68" s="124">
        <v>1210</v>
      </c>
      <c r="D68" s="124">
        <v>1037</v>
      </c>
      <c r="E68" s="124">
        <v>1021</v>
      </c>
      <c r="F68" s="124">
        <v>1150</v>
      </c>
      <c r="G68" s="124">
        <v>1044</v>
      </c>
      <c r="H68" s="151">
        <v>1267</v>
      </c>
      <c r="I68" s="181">
        <v>1451</v>
      </c>
      <c r="J68" s="138">
        <f>SUM(C68:I68)</f>
        <v>8180</v>
      </c>
      <c r="L68" s="178"/>
      <c r="M68" s="178"/>
      <c r="N68" s="181"/>
      <c r="O68" s="181"/>
      <c r="P68" s="178"/>
    </row>
    <row r="69" spans="2:16">
      <c r="B69" t="s">
        <v>87</v>
      </c>
      <c r="C69" s="124">
        <v>3349</v>
      </c>
      <c r="D69" s="124">
        <v>2942</v>
      </c>
      <c r="E69" s="124">
        <v>2475</v>
      </c>
      <c r="F69" s="124">
        <v>2151</v>
      </c>
      <c r="G69" s="124">
        <v>2482</v>
      </c>
      <c r="H69" s="151">
        <v>2293</v>
      </c>
      <c r="I69" s="181">
        <v>2364</v>
      </c>
      <c r="J69" s="138">
        <f t="shared" ref="J69:J73" si="7">SUM(C69:I69)</f>
        <v>18056</v>
      </c>
      <c r="L69" s="178"/>
      <c r="M69" s="178"/>
      <c r="N69" s="181"/>
      <c r="O69" s="181"/>
      <c r="P69" s="178"/>
    </row>
    <row r="70" spans="2:16">
      <c r="B70" t="s">
        <v>88</v>
      </c>
      <c r="C70" s="124">
        <v>40</v>
      </c>
      <c r="D70" s="124">
        <v>124</v>
      </c>
      <c r="E70" s="124">
        <v>40</v>
      </c>
      <c r="F70" s="124">
        <v>68</v>
      </c>
      <c r="G70" s="124">
        <v>44</v>
      </c>
      <c r="H70" s="151">
        <v>71</v>
      </c>
      <c r="I70" s="181">
        <v>52</v>
      </c>
      <c r="J70" s="138">
        <f t="shared" si="7"/>
        <v>439</v>
      </c>
      <c r="L70" s="178"/>
      <c r="M70" s="178"/>
      <c r="N70" s="181"/>
      <c r="O70" s="181"/>
      <c r="P70" s="178"/>
    </row>
    <row r="71" spans="2:16">
      <c r="B71" t="s">
        <v>89</v>
      </c>
      <c r="C71" s="124">
        <v>625</v>
      </c>
      <c r="D71" s="124">
        <v>700</v>
      </c>
      <c r="E71" s="124">
        <v>676</v>
      </c>
      <c r="F71" s="124">
        <v>493</v>
      </c>
      <c r="G71" s="124">
        <v>606</v>
      </c>
      <c r="H71" s="151">
        <v>657</v>
      </c>
      <c r="I71" s="181">
        <v>702</v>
      </c>
      <c r="J71" s="138">
        <f t="shared" si="7"/>
        <v>4459</v>
      </c>
      <c r="L71" s="178"/>
      <c r="M71" s="178"/>
      <c r="N71" s="181"/>
      <c r="O71" s="181"/>
      <c r="P71" s="178"/>
    </row>
    <row r="72" spans="2:16">
      <c r="B72" t="s">
        <v>90</v>
      </c>
      <c r="C72" s="124">
        <v>102</v>
      </c>
      <c r="D72" s="124">
        <v>105</v>
      </c>
      <c r="E72" s="124">
        <v>138</v>
      </c>
      <c r="F72" s="124">
        <v>80</v>
      </c>
      <c r="G72" s="124">
        <v>30</v>
      </c>
      <c r="H72" s="151">
        <v>62</v>
      </c>
      <c r="I72" s="181">
        <v>62</v>
      </c>
      <c r="J72" s="138">
        <f t="shared" si="7"/>
        <v>579</v>
      </c>
      <c r="L72" s="178"/>
      <c r="M72" s="178"/>
      <c r="N72" s="181"/>
      <c r="O72" s="181"/>
      <c r="P72" s="178"/>
    </row>
    <row r="73" spans="2:16">
      <c r="B73" t="s">
        <v>91</v>
      </c>
      <c r="C73" s="124">
        <v>2930</v>
      </c>
      <c r="D73" s="124">
        <v>3149</v>
      </c>
      <c r="E73" s="124">
        <v>3479</v>
      </c>
      <c r="F73" s="124">
        <v>3692</v>
      </c>
      <c r="G73" s="124">
        <v>3904</v>
      </c>
      <c r="H73" s="151">
        <v>4080</v>
      </c>
      <c r="I73" s="181">
        <v>5004</v>
      </c>
      <c r="J73" s="138">
        <f t="shared" si="7"/>
        <v>26238</v>
      </c>
      <c r="L73" s="178"/>
      <c r="M73" s="178"/>
      <c r="N73" s="181"/>
      <c r="O73" s="181"/>
      <c r="P73" s="178"/>
    </row>
    <row r="74" spans="2:16">
      <c r="B74" s="26" t="s">
        <v>38</v>
      </c>
      <c r="C74" s="38">
        <v>1192</v>
      </c>
      <c r="D74" s="38">
        <v>1708</v>
      </c>
      <c r="E74" s="38">
        <v>2434</v>
      </c>
      <c r="F74" s="38">
        <v>2784</v>
      </c>
      <c r="G74" s="38">
        <v>2796</v>
      </c>
      <c r="H74" s="38">
        <v>2690</v>
      </c>
      <c r="I74" s="38">
        <v>2668</v>
      </c>
      <c r="J74" s="137">
        <f>SUM(C74:I74)</f>
        <v>16272</v>
      </c>
      <c r="L74" s="178"/>
      <c r="M74" s="178"/>
      <c r="N74" s="181"/>
      <c r="O74" s="181"/>
      <c r="P74" s="178"/>
    </row>
    <row r="75" spans="2:16">
      <c r="B75" t="s">
        <v>92</v>
      </c>
      <c r="C75" s="124">
        <v>359</v>
      </c>
      <c r="D75" s="124">
        <v>485</v>
      </c>
      <c r="E75" s="124">
        <v>605</v>
      </c>
      <c r="F75" s="124">
        <v>770</v>
      </c>
      <c r="G75" s="124">
        <v>778</v>
      </c>
      <c r="H75" s="151">
        <v>755</v>
      </c>
      <c r="I75" s="181">
        <v>859</v>
      </c>
      <c r="J75" s="138">
        <f>SUM(C75:I75)</f>
        <v>4611</v>
      </c>
      <c r="L75" s="178"/>
      <c r="M75" s="178"/>
      <c r="N75" s="181"/>
      <c r="O75" s="181"/>
      <c r="P75" s="178"/>
    </row>
    <row r="76" spans="2:16">
      <c r="B76" t="s">
        <v>93</v>
      </c>
      <c r="C76" s="124">
        <v>10</v>
      </c>
      <c r="D76" s="124">
        <v>22</v>
      </c>
      <c r="E76" s="124">
        <v>44</v>
      </c>
      <c r="F76" s="124">
        <v>52</v>
      </c>
      <c r="G76" s="124">
        <v>54</v>
      </c>
      <c r="H76" s="151">
        <v>55</v>
      </c>
      <c r="I76" s="181">
        <v>70</v>
      </c>
      <c r="J76" s="138">
        <f t="shared" ref="J76:J80" si="8">SUM(C76:I76)</f>
        <v>307</v>
      </c>
      <c r="L76" s="178"/>
      <c r="M76" s="178"/>
      <c r="N76" s="181"/>
      <c r="O76" s="181"/>
      <c r="P76" s="178"/>
    </row>
    <row r="77" spans="2:16">
      <c r="B77" t="s">
        <v>94</v>
      </c>
      <c r="C77" s="124">
        <v>217</v>
      </c>
      <c r="D77" s="124">
        <v>234</v>
      </c>
      <c r="E77" s="124">
        <v>291</v>
      </c>
      <c r="F77" s="124">
        <v>283</v>
      </c>
      <c r="G77" s="124">
        <v>298</v>
      </c>
      <c r="H77" s="151">
        <v>323</v>
      </c>
      <c r="I77" s="181">
        <v>328</v>
      </c>
      <c r="J77" s="138">
        <f t="shared" si="8"/>
        <v>1974</v>
      </c>
      <c r="L77" s="178"/>
      <c r="M77" s="178"/>
      <c r="N77" s="181"/>
      <c r="O77" s="181"/>
      <c r="P77" s="178"/>
    </row>
    <row r="78" spans="2:16">
      <c r="B78" t="s">
        <v>95</v>
      </c>
      <c r="C78" s="124">
        <v>543</v>
      </c>
      <c r="D78" s="124">
        <v>711</v>
      </c>
      <c r="E78" s="124">
        <v>922</v>
      </c>
      <c r="F78" s="124">
        <v>1121</v>
      </c>
      <c r="G78" s="124">
        <v>1074</v>
      </c>
      <c r="H78" s="151">
        <v>992</v>
      </c>
      <c r="I78" s="181">
        <v>932</v>
      </c>
      <c r="J78" s="138">
        <f t="shared" si="8"/>
        <v>6295</v>
      </c>
      <c r="L78" s="178"/>
      <c r="M78" s="178"/>
      <c r="N78" s="181"/>
      <c r="O78" s="181"/>
      <c r="P78" s="178"/>
    </row>
    <row r="79" spans="2:16">
      <c r="B79" t="s">
        <v>96</v>
      </c>
      <c r="C79" s="124">
        <v>11</v>
      </c>
      <c r="D79" s="124">
        <v>20</v>
      </c>
      <c r="E79" s="124">
        <v>16</v>
      </c>
      <c r="F79" s="124">
        <v>17</v>
      </c>
      <c r="G79" s="124">
        <v>4</v>
      </c>
      <c r="H79" s="151">
        <v>20</v>
      </c>
      <c r="I79" s="181">
        <v>14</v>
      </c>
      <c r="J79" s="138">
        <f t="shared" si="8"/>
        <v>102</v>
      </c>
      <c r="L79" s="178"/>
      <c r="M79" s="178"/>
      <c r="N79" s="181"/>
      <c r="O79" s="181"/>
      <c r="P79" s="178"/>
    </row>
    <row r="80" spans="2:16">
      <c r="B80" t="s">
        <v>97</v>
      </c>
      <c r="C80" s="124">
        <v>52</v>
      </c>
      <c r="D80" s="124">
        <v>236</v>
      </c>
      <c r="E80" s="124">
        <v>556</v>
      </c>
      <c r="F80" s="124">
        <v>541</v>
      </c>
      <c r="G80" s="124">
        <v>588</v>
      </c>
      <c r="H80" s="151">
        <v>545</v>
      </c>
      <c r="I80" s="181">
        <v>465</v>
      </c>
      <c r="J80" s="138">
        <f t="shared" si="8"/>
        <v>2983</v>
      </c>
      <c r="L80" s="178"/>
      <c r="M80" s="178"/>
      <c r="N80" s="181"/>
      <c r="O80" s="181"/>
      <c r="P80" s="178"/>
    </row>
    <row r="81" spans="2:16">
      <c r="B81" s="26" t="s">
        <v>39</v>
      </c>
      <c r="C81" s="38">
        <v>1020</v>
      </c>
      <c r="D81" s="38">
        <v>889</v>
      </c>
      <c r="E81" s="38">
        <v>898</v>
      </c>
      <c r="F81" s="38">
        <v>858</v>
      </c>
      <c r="G81" s="38">
        <v>827</v>
      </c>
      <c r="H81" s="38">
        <v>704</v>
      </c>
      <c r="I81" s="38">
        <v>818</v>
      </c>
      <c r="J81" s="137">
        <f>SUM(C81:I81)</f>
        <v>6014</v>
      </c>
      <c r="L81" s="178"/>
      <c r="M81" s="178"/>
      <c r="N81" s="181"/>
      <c r="O81" s="181"/>
      <c r="P81" s="178"/>
    </row>
    <row r="82" spans="2:16">
      <c r="B82" t="s">
        <v>98</v>
      </c>
      <c r="C82" s="124">
        <v>470</v>
      </c>
      <c r="D82" s="124">
        <v>298</v>
      </c>
      <c r="E82" s="124">
        <v>244</v>
      </c>
      <c r="F82" s="124">
        <v>186</v>
      </c>
      <c r="G82" s="124">
        <v>196</v>
      </c>
      <c r="H82" s="151">
        <v>172</v>
      </c>
      <c r="I82" s="181">
        <v>159</v>
      </c>
      <c r="J82" s="138">
        <f>SUM(C82:I82)</f>
        <v>1725</v>
      </c>
      <c r="L82" s="178"/>
      <c r="M82" s="178"/>
      <c r="N82" s="181"/>
      <c r="O82" s="181"/>
      <c r="P82" s="178"/>
    </row>
    <row r="83" spans="2:16">
      <c r="B83" t="s">
        <v>99</v>
      </c>
      <c r="C83" s="124">
        <v>6</v>
      </c>
      <c r="D83" s="124">
        <v>49</v>
      </c>
      <c r="E83" s="124">
        <v>119</v>
      </c>
      <c r="F83" s="124">
        <v>111</v>
      </c>
      <c r="G83" s="124">
        <v>78</v>
      </c>
      <c r="H83" s="151">
        <v>54</v>
      </c>
      <c r="I83" s="181">
        <v>62</v>
      </c>
      <c r="J83" s="138">
        <f t="shared" ref="J83:J87" si="9">SUM(C83:I83)</f>
        <v>479</v>
      </c>
      <c r="L83" s="178"/>
      <c r="M83" s="178"/>
      <c r="N83" s="181"/>
      <c r="O83" s="181"/>
      <c r="P83" s="178"/>
    </row>
    <row r="84" spans="2:16">
      <c r="B84" t="s">
        <v>100</v>
      </c>
      <c r="C84" s="124">
        <v>3</v>
      </c>
      <c r="D84" s="124">
        <v>27</v>
      </c>
      <c r="E84" s="124">
        <v>31</v>
      </c>
      <c r="F84" s="124">
        <v>18</v>
      </c>
      <c r="G84" s="124">
        <v>11</v>
      </c>
      <c r="H84" s="151">
        <v>13</v>
      </c>
      <c r="I84" s="181">
        <v>24</v>
      </c>
      <c r="J84" s="138">
        <f t="shared" si="9"/>
        <v>127</v>
      </c>
      <c r="L84" s="178"/>
      <c r="M84" s="178"/>
      <c r="N84" s="181"/>
      <c r="O84" s="181"/>
      <c r="P84" s="178"/>
    </row>
    <row r="85" spans="2:16">
      <c r="B85" t="s">
        <v>101</v>
      </c>
      <c r="C85" s="124">
        <v>251</v>
      </c>
      <c r="D85" s="124">
        <v>231</v>
      </c>
      <c r="E85" s="124">
        <v>229</v>
      </c>
      <c r="F85" s="124">
        <v>270</v>
      </c>
      <c r="G85" s="124">
        <v>270</v>
      </c>
      <c r="H85" s="151">
        <v>216</v>
      </c>
      <c r="I85" s="181">
        <v>290</v>
      </c>
      <c r="J85" s="138">
        <f t="shared" si="9"/>
        <v>1757</v>
      </c>
      <c r="L85" s="178"/>
      <c r="M85" s="178"/>
      <c r="N85" s="181"/>
      <c r="O85" s="181"/>
      <c r="P85" s="178"/>
    </row>
    <row r="86" spans="2:16">
      <c r="B86" t="s">
        <v>102</v>
      </c>
      <c r="C86" s="124">
        <v>289</v>
      </c>
      <c r="D86" s="124">
        <v>279</v>
      </c>
      <c r="E86" s="124">
        <v>267</v>
      </c>
      <c r="F86" s="124">
        <v>269</v>
      </c>
      <c r="G86" s="124">
        <v>264</v>
      </c>
      <c r="H86" s="151">
        <v>245</v>
      </c>
      <c r="I86" s="181">
        <v>273</v>
      </c>
      <c r="J86" s="138">
        <f t="shared" si="9"/>
        <v>1886</v>
      </c>
      <c r="L86" s="178"/>
      <c r="M86" s="178"/>
      <c r="N86" s="181"/>
      <c r="O86" s="181"/>
      <c r="P86" s="178"/>
    </row>
    <row r="87" spans="2:16">
      <c r="B87" t="s">
        <v>103</v>
      </c>
      <c r="C87" s="124">
        <v>1</v>
      </c>
      <c r="D87" s="124">
        <v>5</v>
      </c>
      <c r="E87" s="124">
        <v>8</v>
      </c>
      <c r="F87" s="124">
        <v>4</v>
      </c>
      <c r="G87" s="124">
        <v>8</v>
      </c>
      <c r="H87" s="151">
        <v>4</v>
      </c>
      <c r="I87" s="181">
        <v>10</v>
      </c>
      <c r="J87" s="138">
        <f t="shared" si="9"/>
        <v>40</v>
      </c>
      <c r="L87" s="178"/>
      <c r="M87" s="178"/>
      <c r="N87" s="181"/>
      <c r="O87" s="181"/>
      <c r="P87" s="178"/>
    </row>
    <row r="88" spans="2:16">
      <c r="B88" s="26" t="s">
        <v>40</v>
      </c>
      <c r="C88" s="38">
        <v>1368</v>
      </c>
      <c r="D88" s="38">
        <v>1253</v>
      </c>
      <c r="E88" s="38">
        <v>1135</v>
      </c>
      <c r="F88" s="38">
        <v>1102</v>
      </c>
      <c r="G88" s="38">
        <v>1164</v>
      </c>
      <c r="H88" s="38">
        <v>1201</v>
      </c>
      <c r="I88" s="38">
        <v>1258</v>
      </c>
      <c r="J88" s="137">
        <f>SUM(C88:I88)</f>
        <v>8481</v>
      </c>
      <c r="L88" s="178"/>
      <c r="M88" s="178"/>
      <c r="N88" s="181"/>
      <c r="O88" s="181"/>
      <c r="P88" s="178"/>
    </row>
    <row r="89" spans="2:16">
      <c r="B89" s="26" t="s">
        <v>41</v>
      </c>
      <c r="C89" s="38">
        <v>946</v>
      </c>
      <c r="D89" s="38">
        <v>809</v>
      </c>
      <c r="E89" s="38">
        <v>1104</v>
      </c>
      <c r="F89" s="38">
        <v>1155</v>
      </c>
      <c r="G89" s="38">
        <v>1300</v>
      </c>
      <c r="H89" s="38">
        <v>1474</v>
      </c>
      <c r="I89" s="38">
        <v>1573</v>
      </c>
      <c r="J89" s="137">
        <f>SUM(C89:I89)</f>
        <v>8361</v>
      </c>
      <c r="L89" s="178"/>
      <c r="M89" s="178"/>
      <c r="N89" s="181"/>
      <c r="O89" s="181"/>
      <c r="P89" s="178"/>
    </row>
    <row r="90" spans="2:16">
      <c r="B90" t="s">
        <v>104</v>
      </c>
      <c r="C90" s="124">
        <v>934</v>
      </c>
      <c r="D90" s="124">
        <v>782</v>
      </c>
      <c r="E90" s="124">
        <v>1084</v>
      </c>
      <c r="F90" s="124">
        <v>1122</v>
      </c>
      <c r="G90" s="124">
        <v>1257</v>
      </c>
      <c r="H90" s="151">
        <v>1410</v>
      </c>
      <c r="I90" s="181">
        <v>1487</v>
      </c>
      <c r="J90" s="138">
        <f>SUM(C90:I90)</f>
        <v>8076</v>
      </c>
      <c r="L90" s="178"/>
      <c r="M90" s="178"/>
      <c r="N90" s="181"/>
      <c r="O90" s="181"/>
      <c r="P90" s="178"/>
    </row>
    <row r="91" spans="2:16">
      <c r="B91" t="s">
        <v>105</v>
      </c>
      <c r="C91" s="124">
        <v>9</v>
      </c>
      <c r="D91" s="124">
        <v>15</v>
      </c>
      <c r="E91" s="124">
        <v>17</v>
      </c>
      <c r="F91" s="124">
        <v>32</v>
      </c>
      <c r="G91" s="124">
        <v>42</v>
      </c>
      <c r="H91" s="151">
        <v>63</v>
      </c>
      <c r="I91" s="181">
        <v>83</v>
      </c>
      <c r="J91" s="138">
        <f t="shared" ref="J91:J92" si="10">SUM(C91:I91)</f>
        <v>261</v>
      </c>
      <c r="L91" s="178"/>
      <c r="M91" s="178"/>
      <c r="N91" s="181"/>
      <c r="O91" s="181"/>
      <c r="P91" s="178"/>
    </row>
    <row r="92" spans="2:16">
      <c r="B92" t="s">
        <v>106</v>
      </c>
      <c r="C92" s="124">
        <v>3</v>
      </c>
      <c r="D92" s="124">
        <v>12</v>
      </c>
      <c r="E92" s="124">
        <v>3</v>
      </c>
      <c r="F92" s="124">
        <v>1</v>
      </c>
      <c r="G92" s="124">
        <v>1</v>
      </c>
      <c r="H92" s="151">
        <v>1</v>
      </c>
      <c r="I92" s="181">
        <v>3</v>
      </c>
      <c r="J92" s="138">
        <f t="shared" si="10"/>
        <v>24</v>
      </c>
      <c r="L92" s="178"/>
      <c r="M92" s="178"/>
      <c r="N92" s="181"/>
      <c r="O92" s="181"/>
      <c r="P92" s="178"/>
    </row>
    <row r="93" spans="2:16">
      <c r="B93" s="40" t="s">
        <v>21</v>
      </c>
      <c r="C93" s="41">
        <v>87276</v>
      </c>
      <c r="D93" s="41">
        <v>81573</v>
      </c>
      <c r="E93" s="41">
        <v>79792</v>
      </c>
      <c r="F93" s="41">
        <v>75736</v>
      </c>
      <c r="G93" s="41">
        <v>76130</v>
      </c>
      <c r="H93" s="41">
        <v>76529</v>
      </c>
      <c r="I93" s="41">
        <v>79975</v>
      </c>
      <c r="J93" s="139">
        <f>SUM(C93:I93)</f>
        <v>557011</v>
      </c>
      <c r="L93" s="178"/>
      <c r="M93" s="178"/>
      <c r="N93" s="181"/>
      <c r="O93" s="181"/>
      <c r="P93" s="178"/>
    </row>
  </sheetData>
  <mergeCells count="1">
    <mergeCell ref="B2:J2"/>
  </mergeCells>
  <phoneticPr fontId="3" type="noConversion"/>
  <hyperlinks>
    <hyperlink ref="L2:N2" location="Menu!A1" display="Voltar ao Menu"/>
  </hyperlinks>
  <pageMargins left="0.78740157499999996" right="0.78740157499999996" top="0.984251969" bottom="0.984251969"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18</vt:i4>
      </vt:variant>
    </vt:vector>
  </HeadingPairs>
  <TitlesOfParts>
    <vt:vector size="18" baseType="lpstr">
      <vt:lpstr>Apoio1</vt:lpstr>
      <vt:lpstr>Apoio2</vt:lpstr>
      <vt:lpstr>Menu</vt:lpstr>
      <vt:lpstr>Matriz</vt:lpstr>
      <vt:lpstr>ICSAP</vt:lpstr>
      <vt:lpstr>Objetivos</vt:lpstr>
      <vt:lpstr>Metodologia</vt:lpstr>
      <vt:lpstr>Lista Ordenada</vt:lpstr>
      <vt:lpstr>Lista Detalhada</vt:lpstr>
      <vt:lpstr>apoioidadesexo</vt:lpstr>
      <vt:lpstr>%</vt:lpstr>
      <vt:lpstr>Taxas</vt:lpstr>
      <vt:lpstr>idade_sexo</vt:lpstr>
      <vt:lpstr>idade_sexo2</vt:lpstr>
      <vt:lpstr>Macros_%</vt:lpstr>
      <vt:lpstr>Macros_Taxas</vt:lpstr>
      <vt:lpstr>Gastos</vt:lpstr>
      <vt:lpstr>Biblio</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Heloisa</dc:creator>
  <cp:lastModifiedBy>lapafb</cp:lastModifiedBy>
  <dcterms:created xsi:type="dcterms:W3CDTF">2013-01-11T14:26:23Z</dcterms:created>
  <dcterms:modified xsi:type="dcterms:W3CDTF">2015-04-27T20:09:53Z</dcterms:modified>
</cp:coreProperties>
</file>