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EstaPasta_de_trabalho" defaultThemeVersion="124226"/>
  <bookViews>
    <workbookView xWindow="0" yWindow="120" windowWidth="15135" windowHeight="9210" tabRatio="744" activeTab="1"/>
  </bookViews>
  <sheets>
    <sheet name="Total-jan á abr" sheetId="27" r:id="rId1"/>
    <sheet name="Mês á Mês-jan á abr-17" sheetId="35" r:id="rId2"/>
  </sheets>
  <calcPr calcId="125725"/>
</workbook>
</file>

<file path=xl/calcChain.xml><?xml version="1.0" encoding="utf-8"?>
<calcChain xmlns="http://schemas.openxmlformats.org/spreadsheetml/2006/main">
  <c r="F14" i="27"/>
  <c r="F21" s="1"/>
  <c r="B21"/>
  <c r="C21"/>
  <c r="D21"/>
  <c r="E21"/>
  <c r="H89" i="35" l="1"/>
  <c r="I89" s="1"/>
  <c r="C20" l="1"/>
  <c r="D20"/>
  <c r="E20"/>
  <c r="F20"/>
  <c r="H7"/>
  <c r="H8"/>
  <c r="I8" s="1"/>
  <c r="H9"/>
  <c r="I9" s="1"/>
  <c r="H10"/>
  <c r="I10" s="1"/>
  <c r="H11"/>
  <c r="I11" s="1"/>
  <c r="H12"/>
  <c r="I12" s="1"/>
  <c r="H13"/>
  <c r="I13" s="1"/>
  <c r="H14"/>
  <c r="I14" s="1"/>
  <c r="H15"/>
  <c r="I15" s="1"/>
  <c r="H16"/>
  <c r="I16" s="1"/>
  <c r="H17"/>
  <c r="I17" s="1"/>
  <c r="H18"/>
  <c r="I18" s="1"/>
  <c r="H19"/>
  <c r="I19" s="1"/>
  <c r="C34"/>
  <c r="D34"/>
  <c r="E34"/>
  <c r="F34"/>
  <c r="H23"/>
  <c r="H34" s="1"/>
  <c r="C53"/>
  <c r="D53"/>
  <c r="E53"/>
  <c r="F53"/>
  <c r="H40"/>
  <c r="H41"/>
  <c r="I41" s="1"/>
  <c r="H42"/>
  <c r="I42" s="1"/>
  <c r="H43"/>
  <c r="I43" s="1"/>
  <c r="H44"/>
  <c r="I44" s="1"/>
  <c r="H45"/>
  <c r="I45" s="1"/>
  <c r="H46"/>
  <c r="I46" s="1"/>
  <c r="H47"/>
  <c r="I47" s="1"/>
  <c r="H48"/>
  <c r="I48" s="1"/>
  <c r="H49"/>
  <c r="I49" s="1"/>
  <c r="H50"/>
  <c r="I50" s="1"/>
  <c r="H51"/>
  <c r="I51" s="1"/>
  <c r="H52"/>
  <c r="I52" s="1"/>
  <c r="H56"/>
  <c r="I56" s="1"/>
  <c r="B85"/>
  <c r="C85"/>
  <c r="D85"/>
  <c r="E85"/>
  <c r="F85"/>
  <c r="G85"/>
  <c r="H72"/>
  <c r="H73"/>
  <c r="I73" s="1"/>
  <c r="H74"/>
  <c r="I74" s="1"/>
  <c r="H75"/>
  <c r="I75" s="1"/>
  <c r="H76"/>
  <c r="I76" s="1"/>
  <c r="H77"/>
  <c r="I77" s="1"/>
  <c r="H78"/>
  <c r="I78" s="1"/>
  <c r="H79"/>
  <c r="I79" s="1"/>
  <c r="H80"/>
  <c r="I80" s="1"/>
  <c r="H81"/>
  <c r="I81" s="1"/>
  <c r="H82"/>
  <c r="I82" s="1"/>
  <c r="H83"/>
  <c r="I83" s="1"/>
  <c r="H84"/>
  <c r="I84" s="1"/>
  <c r="H85" l="1"/>
  <c r="H53"/>
  <c r="H20"/>
  <c r="I72"/>
  <c r="I40"/>
  <c r="I53" s="1"/>
  <c r="I23"/>
  <c r="I34" s="1"/>
  <c r="I7"/>
  <c r="I20" s="1"/>
  <c r="I85" l="1"/>
  <c r="I67"/>
  <c r="F67"/>
  <c r="E67"/>
  <c r="D67"/>
  <c r="C67"/>
  <c r="H67"/>
  <c r="F17" i="27" l="1"/>
  <c r="F9" l="1"/>
  <c r="F10"/>
  <c r="F11"/>
  <c r="F12"/>
  <c r="F13"/>
  <c r="F15"/>
  <c r="F16"/>
  <c r="F18"/>
  <c r="F19"/>
  <c r="F20"/>
  <c r="F8"/>
  <c r="G21" l="1"/>
  <c r="F28" l="1"/>
  <c r="G30" l="1"/>
  <c r="G23"/>
  <c r="F32" l="1"/>
</calcChain>
</file>

<file path=xl/sharedStrings.xml><?xml version="1.0" encoding="utf-8"?>
<sst xmlns="http://schemas.openxmlformats.org/spreadsheetml/2006/main" count="155" uniqueCount="60">
  <si>
    <t>PROPOSTA</t>
  </si>
  <si>
    <t>DIFERENÇA Repasse x Vepe</t>
  </si>
  <si>
    <t>PROPOSTA PARA RESSARCIMENTO DE TERAPIA RENAL SUBSTITUTA - TRS</t>
  </si>
  <si>
    <t>Total</t>
  </si>
  <si>
    <t>420200 Balneário Camboriú</t>
  </si>
  <si>
    <t>420240 Blumenau</t>
  </si>
  <si>
    <t>420290 Brusque</t>
  </si>
  <si>
    <t>420420 Chapecó</t>
  </si>
  <si>
    <t>420430 Concórdia</t>
  </si>
  <si>
    <t>420460 Criciúma</t>
  </si>
  <si>
    <t>420820 Itajaí</t>
  </si>
  <si>
    <t>420890 Jaraguá do Sul</t>
  </si>
  <si>
    <t>420910 Joinville</t>
  </si>
  <si>
    <t>420930 Lages</t>
  </si>
  <si>
    <t>421480 Rio do Sul</t>
  </si>
  <si>
    <t>421580 São Bento do Sul</t>
  </si>
  <si>
    <t>TOTAL - PLENOS</t>
  </si>
  <si>
    <t>TOTAL - SES</t>
  </si>
  <si>
    <t>TOTAL GERAL</t>
  </si>
  <si>
    <t>MINISTÉRIO DA SAÚDE REPASSOU AO FUNDO MUNICIPAL</t>
  </si>
  <si>
    <t>SES</t>
  </si>
  <si>
    <t>420140 Araranguá</t>
  </si>
  <si>
    <t>420480 Curitibanos</t>
  </si>
  <si>
    <t>420900 Joaçaba</t>
  </si>
  <si>
    <t>421010 Mafra</t>
  </si>
  <si>
    <t>421660 São José</t>
  </si>
  <si>
    <t>421720 São Miguel do Oeste</t>
  </si>
  <si>
    <t>421820 Timbó</t>
  </si>
  <si>
    <t>421870 Tubarão</t>
  </si>
  <si>
    <t>421930 Videira</t>
  </si>
  <si>
    <t>421950 Xanxerê</t>
  </si>
  <si>
    <t>Municipios Gestão - SES</t>
  </si>
  <si>
    <t>MINISTÉRIO DA SAÚDE REPASSOU AO FUNDO ESTADUAL</t>
  </si>
  <si>
    <t xml:space="preserve">MS-PAGOU  </t>
  </si>
  <si>
    <t xml:space="preserve">VEPE  Aprovado     </t>
  </si>
  <si>
    <t xml:space="preserve">TETO  - FAEC               </t>
  </si>
  <si>
    <t>Munic.do Estabel-PLENO</t>
  </si>
  <si>
    <t>GESTÃO</t>
  </si>
  <si>
    <t xml:space="preserve"> GPSM - MUNICÍPIO</t>
  </si>
  <si>
    <t>420540 Florianópolis-SES</t>
  </si>
  <si>
    <t xml:space="preserve">  </t>
  </si>
  <si>
    <t>TRS -VEPE APROVADO - SIA- PRODUÇÃO</t>
  </si>
  <si>
    <t>MS - TETO DE TRS</t>
  </si>
  <si>
    <t xml:space="preserve">TERAPIA RENAL SUBSTITUTIVA - SC </t>
  </si>
  <si>
    <t>Média</t>
  </si>
  <si>
    <t xml:space="preserve">MS - Pg  </t>
  </si>
  <si>
    <t>Munic.do Estabel - bruto</t>
  </si>
  <si>
    <t>Munic.UPS-PLENO-liquido</t>
  </si>
  <si>
    <t>Saldo anterior</t>
  </si>
  <si>
    <t xml:space="preserve">TOTAL TETO     FAEC               </t>
  </si>
  <si>
    <t>420540 Fpolis-CLINIRIM</t>
  </si>
  <si>
    <t>jan</t>
  </si>
  <si>
    <t>fev</t>
  </si>
  <si>
    <t>mar</t>
  </si>
  <si>
    <t>abr</t>
  </si>
  <si>
    <t>saldo/dez</t>
  </si>
  <si>
    <t>Vl.saldo/mai17</t>
  </si>
  <si>
    <t xml:space="preserve">Janeiro a  Abril/17 </t>
  </si>
  <si>
    <t>TOTAL  - Janeiro á Abril/17</t>
  </si>
  <si>
    <t>TOTAL  - Janeiro á  Abril/17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</si>
</sst>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name val="Arial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9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left"/>
    </xf>
    <xf numFmtId="39" fontId="6" fillId="0" borderId="2" xfId="0" applyNumberFormat="1" applyFont="1" applyBorder="1" applyAlignment="1"/>
    <xf numFmtId="40" fontId="5" fillId="0" borderId="0" xfId="0" applyNumberFormat="1" applyFont="1" applyFill="1" applyBorder="1" applyAlignment="1">
      <alignment vertical="top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11" fillId="0" borderId="0" xfId="0" applyFont="1"/>
    <xf numFmtId="0" fontId="10" fillId="0" borderId="3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40" fontId="10" fillId="0" borderId="4" xfId="0" applyNumberFormat="1" applyFont="1" applyBorder="1" applyAlignment="1">
      <alignment vertical="top"/>
    </xf>
    <xf numFmtId="40" fontId="10" fillId="0" borderId="4" xfId="0" applyNumberFormat="1" applyFont="1" applyFill="1" applyBorder="1" applyAlignment="1">
      <alignment vertical="top"/>
    </xf>
    <xf numFmtId="40" fontId="10" fillId="0" borderId="2" xfId="0" applyNumberFormat="1" applyFont="1" applyFill="1" applyBorder="1" applyAlignment="1">
      <alignment vertical="top"/>
    </xf>
    <xf numFmtId="4" fontId="8" fillId="0" borderId="2" xfId="0" applyNumberFormat="1" applyFont="1" applyBorder="1"/>
    <xf numFmtId="0" fontId="12" fillId="0" borderId="0" xfId="0" applyFont="1" applyFill="1" applyBorder="1" applyAlignment="1"/>
    <xf numFmtId="40" fontId="16" fillId="0" borderId="8" xfId="0" applyNumberFormat="1" applyFont="1" applyBorder="1" applyAlignment="1">
      <alignment vertical="top"/>
    </xf>
    <xf numFmtId="40" fontId="16" fillId="0" borderId="8" xfId="0" applyNumberFormat="1" applyFont="1" applyFill="1" applyBorder="1" applyAlignment="1">
      <alignment vertical="top"/>
    </xf>
    <xf numFmtId="0" fontId="10" fillId="0" borderId="3" xfId="0" applyFont="1" applyFill="1" applyBorder="1" applyAlignment="1">
      <alignment vertical="top"/>
    </xf>
    <xf numFmtId="4" fontId="11" fillId="0" borderId="4" xfId="0" applyNumberFormat="1" applyFont="1" applyFill="1" applyBorder="1"/>
    <xf numFmtId="0" fontId="10" fillId="0" borderId="7" xfId="0" applyFont="1" applyBorder="1" applyAlignment="1">
      <alignment vertical="top"/>
    </xf>
    <xf numFmtId="4" fontId="14" fillId="0" borderId="4" xfId="0" applyNumberFormat="1" applyFont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40" fontId="16" fillId="0" borderId="8" xfId="0" applyNumberFormat="1" applyFont="1" applyBorder="1" applyAlignment="1">
      <alignment horizontal="right" vertical="top"/>
    </xf>
    <xf numFmtId="4" fontId="0" fillId="0" borderId="8" xfId="0" applyNumberFormat="1" applyBorder="1"/>
    <xf numFmtId="4" fontId="8" fillId="0" borderId="23" xfId="0" applyNumberFormat="1" applyFont="1" applyBorder="1"/>
    <xf numFmtId="4" fontId="11" fillId="0" borderId="2" xfId="0" applyNumberFormat="1" applyFont="1" applyFill="1" applyBorder="1"/>
    <xf numFmtId="39" fontId="14" fillId="0" borderId="9" xfId="0" applyNumberFormat="1" applyFont="1" applyFill="1" applyBorder="1"/>
    <xf numFmtId="40" fontId="16" fillId="0" borderId="10" xfId="0" applyNumberFormat="1" applyFont="1" applyBorder="1" applyAlignment="1">
      <alignment vertical="top"/>
    </xf>
    <xf numFmtId="39" fontId="14" fillId="0" borderId="15" xfId="0" applyNumberFormat="1" applyFont="1" applyFill="1" applyBorder="1"/>
    <xf numFmtId="40" fontId="16" fillId="0" borderId="11" xfId="0" applyNumberFormat="1" applyFont="1" applyBorder="1" applyAlignment="1">
      <alignment vertical="top"/>
    </xf>
    <xf numFmtId="39" fontId="14" fillId="0" borderId="12" xfId="0" applyNumberFormat="1" applyFont="1" applyFill="1" applyBorder="1"/>
    <xf numFmtId="4" fontId="9" fillId="0" borderId="4" xfId="0" applyNumberFormat="1" applyFont="1" applyFill="1" applyBorder="1"/>
    <xf numFmtId="4" fontId="9" fillId="0" borderId="4" xfId="0" applyNumberFormat="1" applyFont="1" applyBorder="1"/>
    <xf numFmtId="39" fontId="9" fillId="0" borderId="4" xfId="0" applyNumberFormat="1" applyFont="1" applyFill="1" applyBorder="1"/>
    <xf numFmtId="4" fontId="11" fillId="2" borderId="8" xfId="0" applyNumberFormat="1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center" vertical="top"/>
    </xf>
    <xf numFmtId="0" fontId="10" fillId="2" borderId="11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vertical="top"/>
    </xf>
    <xf numFmtId="4" fontId="11" fillId="2" borderId="22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vertical="top"/>
    </xf>
    <xf numFmtId="4" fontId="11" fillId="2" borderId="25" xfId="0" applyNumberFormat="1" applyFont="1" applyFill="1" applyBorder="1" applyAlignment="1">
      <alignment vertical="center"/>
    </xf>
    <xf numFmtId="0" fontId="10" fillId="2" borderId="7" xfId="0" applyFont="1" applyFill="1" applyBorder="1" applyAlignment="1">
      <alignment vertical="top"/>
    </xf>
    <xf numFmtId="4" fontId="11" fillId="2" borderId="13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top"/>
    </xf>
    <xf numFmtId="4" fontId="8" fillId="2" borderId="4" xfId="0" applyNumberFormat="1" applyFont="1" applyFill="1" applyBorder="1"/>
    <xf numFmtId="0" fontId="10" fillId="2" borderId="8" xfId="0" applyFont="1" applyFill="1" applyBorder="1" applyAlignment="1">
      <alignment horizontal="center" vertical="top"/>
    </xf>
    <xf numFmtId="4" fontId="8" fillId="2" borderId="8" xfId="0" applyNumberFormat="1" applyFont="1" applyFill="1" applyBorder="1"/>
    <xf numFmtId="4" fontId="11" fillId="2" borderId="10" xfId="0" applyNumberFormat="1" applyFont="1" applyFill="1" applyBorder="1" applyAlignment="1">
      <alignment horizontal="right" vertical="center"/>
    </xf>
    <xf numFmtId="4" fontId="8" fillId="2" borderId="10" xfId="0" applyNumberFormat="1" applyFont="1" applyFill="1" applyBorder="1"/>
    <xf numFmtId="0" fontId="10" fillId="2" borderId="28" xfId="0" applyFont="1" applyFill="1" applyBorder="1" applyAlignment="1">
      <alignment horizontal="center" vertical="top"/>
    </xf>
    <xf numFmtId="4" fontId="11" fillId="2" borderId="11" xfId="0" applyNumberFormat="1" applyFont="1" applyFill="1" applyBorder="1" applyAlignment="1">
      <alignment horizontal="right" vertical="center"/>
    </xf>
    <xf numFmtId="4" fontId="8" fillId="2" borderId="11" xfId="0" applyNumberFormat="1" applyFont="1" applyFill="1" applyBorder="1"/>
    <xf numFmtId="4" fontId="8" fillId="2" borderId="2" xfId="0" applyNumberFormat="1" applyFont="1" applyFill="1" applyBorder="1"/>
    <xf numFmtId="4" fontId="8" fillId="2" borderId="15" xfId="0" applyNumberFormat="1" applyFont="1" applyFill="1" applyBorder="1"/>
    <xf numFmtId="4" fontId="8" fillId="2" borderId="9" xfId="0" applyNumberFormat="1" applyFont="1" applyFill="1" applyBorder="1"/>
    <xf numFmtId="40" fontId="10" fillId="0" borderId="8" xfId="0" applyNumberFormat="1" applyFont="1" applyBorder="1" applyAlignment="1">
      <alignment vertical="top"/>
    </xf>
    <xf numFmtId="4" fontId="11" fillId="0" borderId="8" xfId="0" applyNumberFormat="1" applyFont="1" applyFill="1" applyBorder="1"/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/>
    <xf numFmtId="0" fontId="10" fillId="0" borderId="17" xfId="0" applyFont="1" applyBorder="1" applyAlignment="1">
      <alignment vertical="top"/>
    </xf>
    <xf numFmtId="4" fontId="8" fillId="0" borderId="14" xfId="0" applyNumberFormat="1" applyFont="1" applyBorder="1" applyAlignment="1">
      <alignment horizontal="right"/>
    </xf>
    <xf numFmtId="4" fontId="8" fillId="0" borderId="14" xfId="0" applyNumberFormat="1" applyFont="1" applyBorder="1" applyAlignment="1"/>
    <xf numFmtId="4" fontId="8" fillId="0" borderId="28" xfId="0" applyNumberFormat="1" applyFont="1" applyBorder="1" applyAlignment="1">
      <alignment horizontal="right"/>
    </xf>
    <xf numFmtId="0" fontId="10" fillId="0" borderId="5" xfId="0" applyFont="1" applyBorder="1" applyAlignment="1">
      <alignment vertical="top"/>
    </xf>
    <xf numFmtId="40" fontId="10" fillId="0" borderId="10" xfId="0" applyNumberFormat="1" applyFont="1" applyBorder="1" applyAlignment="1">
      <alignment vertical="top"/>
    </xf>
    <xf numFmtId="4" fontId="8" fillId="0" borderId="15" xfId="0" applyNumberFormat="1" applyFont="1" applyFill="1" applyBorder="1"/>
    <xf numFmtId="40" fontId="10" fillId="0" borderId="11" xfId="0" applyNumberFormat="1" applyFont="1" applyBorder="1" applyAlignment="1">
      <alignment vertical="top"/>
    </xf>
    <xf numFmtId="0" fontId="8" fillId="2" borderId="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40" fontId="10" fillId="2" borderId="4" xfId="0" applyNumberFormat="1" applyFont="1" applyFill="1" applyBorder="1" applyAlignment="1">
      <alignment vertical="top"/>
    </xf>
    <xf numFmtId="40" fontId="10" fillId="2" borderId="2" xfId="0" applyNumberFormat="1" applyFont="1" applyFill="1" applyBorder="1" applyAlignment="1">
      <alignment vertical="top"/>
    </xf>
    <xf numFmtId="4" fontId="11" fillId="2" borderId="22" xfId="0" applyNumberFormat="1" applyFont="1" applyFill="1" applyBorder="1" applyAlignment="1"/>
    <xf numFmtId="4" fontId="11" fillId="2" borderId="25" xfId="0" applyNumberFormat="1" applyFont="1" applyFill="1" applyBorder="1" applyAlignment="1"/>
    <xf numFmtId="4" fontId="11" fillId="2" borderId="13" xfId="0" applyNumberFormat="1" applyFont="1" applyFill="1" applyBorder="1" applyAlignment="1"/>
    <xf numFmtId="0" fontId="10" fillId="2" borderId="9" xfId="0" applyFont="1" applyFill="1" applyBorder="1" applyAlignment="1">
      <alignment horizontal="center" vertical="top"/>
    </xf>
    <xf numFmtId="0" fontId="10" fillId="2" borderId="22" xfId="0" applyFont="1" applyFill="1" applyBorder="1" applyAlignment="1">
      <alignment horizontal="center" vertical="top"/>
    </xf>
    <xf numFmtId="0" fontId="10" fillId="2" borderId="24" xfId="0" applyFont="1" applyFill="1" applyBorder="1" applyAlignment="1">
      <alignment horizontal="center" vertical="top"/>
    </xf>
    <xf numFmtId="0" fontId="10" fillId="2" borderId="26" xfId="0" applyFont="1" applyFill="1" applyBorder="1" applyAlignment="1">
      <alignment vertical="top"/>
    </xf>
    <xf numFmtId="0" fontId="9" fillId="2" borderId="1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top"/>
    </xf>
    <xf numFmtId="0" fontId="13" fillId="2" borderId="6" xfId="0" applyFont="1" applyFill="1" applyBorder="1" applyAlignment="1">
      <alignment vertical="top"/>
    </xf>
    <xf numFmtId="0" fontId="13" fillId="2" borderId="7" xfId="0" applyFont="1" applyFill="1" applyBorder="1" applyAlignment="1">
      <alignment vertical="top"/>
    </xf>
    <xf numFmtId="0" fontId="13" fillId="2" borderId="3" xfId="0" applyFont="1" applyFill="1" applyBorder="1" applyAlignment="1">
      <alignment vertical="top"/>
    </xf>
    <xf numFmtId="4" fontId="9" fillId="2" borderId="4" xfId="0" applyNumberFormat="1" applyFont="1" applyFill="1" applyBorder="1"/>
    <xf numFmtId="4" fontId="15" fillId="2" borderId="29" xfId="0" applyNumberFormat="1" applyFont="1" applyFill="1" applyBorder="1"/>
    <xf numFmtId="4" fontId="15" fillId="2" borderId="27" xfId="0" applyNumberFormat="1" applyFont="1" applyFill="1" applyBorder="1"/>
    <xf numFmtId="4" fontId="15" fillId="2" borderId="30" xfId="0" applyNumberFormat="1" applyFont="1" applyFill="1" applyBorder="1"/>
    <xf numFmtId="39" fontId="15" fillId="2" borderId="2" xfId="0" applyNumberFormat="1" applyFont="1" applyFill="1" applyBorder="1" applyAlignment="1"/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/>
    </xf>
    <xf numFmtId="4" fontId="14" fillId="0" borderId="4" xfId="0" applyNumberFormat="1" applyFont="1" applyBorder="1" applyAlignment="1">
      <alignment horizontal="right"/>
    </xf>
    <xf numFmtId="4" fontId="18" fillId="0" borderId="8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4" fontId="1" fillId="0" borderId="8" xfId="2" applyNumberFormat="1" applyBorder="1"/>
    <xf numFmtId="43" fontId="1" fillId="0" borderId="8" xfId="1" applyFont="1" applyBorder="1"/>
    <xf numFmtId="4" fontId="11" fillId="0" borderId="8" xfId="0" applyNumberFormat="1" applyFont="1" applyFill="1" applyBorder="1" applyAlignment="1">
      <alignment horizontal="right"/>
    </xf>
    <xf numFmtId="4" fontId="20" fillId="0" borderId="4" xfId="0" applyNumberFormat="1" applyFont="1" applyFill="1" applyBorder="1" applyAlignment="1">
      <alignment horizontal="right" wrapText="1"/>
    </xf>
    <xf numFmtId="0" fontId="6" fillId="2" borderId="20" xfId="0" applyFont="1" applyFill="1" applyBorder="1" applyAlignment="1">
      <alignment horizontal="left"/>
    </xf>
    <xf numFmtId="0" fontId="6" fillId="2" borderId="21" xfId="0" applyFont="1" applyFill="1" applyBorder="1" applyAlignment="1">
      <alignment horizontal="left"/>
    </xf>
    <xf numFmtId="39" fontId="6" fillId="2" borderId="21" xfId="0" applyNumberFormat="1" applyFont="1" applyFill="1" applyBorder="1" applyAlignment="1">
      <alignment horizontal="right"/>
    </xf>
    <xf numFmtId="39" fontId="6" fillId="2" borderId="1" xfId="0" applyNumberFormat="1" applyFont="1" applyFill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10" fillId="2" borderId="16" xfId="0" applyNumberFormat="1" applyFont="1" applyFill="1" applyBorder="1" applyAlignment="1">
      <alignment horizontal="center" vertical="center"/>
    </xf>
    <xf numFmtId="2" fontId="10" fillId="2" borderId="17" xfId="0" applyNumberFormat="1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0" fillId="2" borderId="10" xfId="0" applyNumberFormat="1" applyFont="1" applyFill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4" fontId="10" fillId="2" borderId="11" xfId="0" applyNumberFormat="1" applyFont="1" applyFill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/>
    </xf>
    <xf numFmtId="4" fontId="10" fillId="2" borderId="12" xfId="0" applyNumberFormat="1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top"/>
    </xf>
    <xf numFmtId="0" fontId="10" fillId="2" borderId="2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2" fontId="10" fillId="2" borderId="6" xfId="0" applyNumberFormat="1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2"/>
  <sheetViews>
    <sheetView view="pageBreakPreview" zoomScale="60" workbookViewId="0">
      <selection activeCell="D35" sqref="D35"/>
    </sheetView>
  </sheetViews>
  <sheetFormatPr defaultRowHeight="12.75"/>
  <cols>
    <col min="1" max="1" width="36.28515625" bestFit="1" customWidth="1"/>
    <col min="2" max="2" width="19.42578125" bestFit="1" customWidth="1"/>
    <col min="3" max="3" width="17.5703125" bestFit="1" customWidth="1"/>
    <col min="4" max="4" width="14" customWidth="1"/>
    <col min="5" max="5" width="12.28515625" customWidth="1"/>
    <col min="6" max="6" width="18.42578125" customWidth="1"/>
    <col min="7" max="7" width="18" customWidth="1"/>
  </cols>
  <sheetData>
    <row r="2" spans="1:7" ht="20.25">
      <c r="A2" s="110" t="s">
        <v>2</v>
      </c>
      <c r="B2" s="110"/>
      <c r="C2" s="110"/>
      <c r="D2" s="110"/>
      <c r="E2" s="110"/>
      <c r="F2" s="110"/>
      <c r="G2" s="110"/>
    </row>
    <row r="3" spans="1:7" ht="15.75">
      <c r="A3" s="111" t="s">
        <v>57</v>
      </c>
      <c r="B3" s="111"/>
      <c r="C3" s="111"/>
      <c r="D3" s="111"/>
      <c r="E3" s="111"/>
      <c r="F3" s="111"/>
      <c r="G3" s="111"/>
    </row>
    <row r="5" spans="1:7" ht="16.5" thickBot="1">
      <c r="A5" s="1"/>
      <c r="B5" s="2"/>
      <c r="C5" s="2"/>
      <c r="D5" s="2"/>
      <c r="E5" s="2"/>
      <c r="F5" s="2"/>
      <c r="G5" s="2"/>
    </row>
    <row r="6" spans="1:7" ht="22.5" customHeight="1">
      <c r="A6" s="112" t="s">
        <v>38</v>
      </c>
      <c r="B6" s="114" t="s">
        <v>58</v>
      </c>
      <c r="C6" s="114"/>
      <c r="D6" s="114"/>
      <c r="E6" s="114"/>
      <c r="F6" s="114"/>
      <c r="G6" s="115"/>
    </row>
    <row r="7" spans="1:7" ht="46.15" customHeight="1" thickBot="1">
      <c r="A7" s="113"/>
      <c r="B7" s="80" t="s">
        <v>49</v>
      </c>
      <c r="C7" s="80" t="s">
        <v>45</v>
      </c>
      <c r="D7" s="80" t="s">
        <v>34</v>
      </c>
      <c r="E7" s="80" t="s">
        <v>48</v>
      </c>
      <c r="F7" s="80" t="s">
        <v>1</v>
      </c>
      <c r="G7" s="81" t="s">
        <v>0</v>
      </c>
    </row>
    <row r="8" spans="1:7" ht="15">
      <c r="A8" s="82" t="s">
        <v>4</v>
      </c>
      <c r="B8" s="49">
        <v>1033070.76</v>
      </c>
      <c r="C8" s="58">
        <v>1033070.76</v>
      </c>
      <c r="D8" s="65">
        <v>1203854.08</v>
      </c>
      <c r="E8" s="28"/>
      <c r="F8" s="29">
        <f>(C8+E8)-D8</f>
        <v>-170783.32000000007</v>
      </c>
      <c r="G8" s="87">
        <v>170783.32</v>
      </c>
    </row>
    <row r="9" spans="1:7" ht="15">
      <c r="A9" s="83" t="s">
        <v>5</v>
      </c>
      <c r="B9" s="47">
        <v>1385099.0766666667</v>
      </c>
      <c r="C9" s="58">
        <v>1352533.56</v>
      </c>
      <c r="D9" s="56">
        <v>1392056.55</v>
      </c>
      <c r="E9" s="16"/>
      <c r="F9" s="27">
        <f t="shared" ref="F9:F20" si="0">(C9+E9)-D9</f>
        <v>-39522.989999999991</v>
      </c>
      <c r="G9" s="88">
        <v>39522.99</v>
      </c>
    </row>
    <row r="10" spans="1:7" ht="15">
      <c r="A10" s="83" t="s">
        <v>6</v>
      </c>
      <c r="B10" s="47">
        <v>738453.1</v>
      </c>
      <c r="C10" s="58">
        <v>699486.2</v>
      </c>
      <c r="D10" s="56">
        <v>702444.59999999986</v>
      </c>
      <c r="E10" s="16"/>
      <c r="F10" s="27">
        <f t="shared" si="0"/>
        <v>-2958.3999999999069</v>
      </c>
      <c r="G10" s="88">
        <v>2958.4</v>
      </c>
    </row>
    <row r="11" spans="1:7" ht="15">
      <c r="A11" s="83" t="s">
        <v>7</v>
      </c>
      <c r="B11" s="47">
        <v>1735567.4999999998</v>
      </c>
      <c r="C11" s="58">
        <v>1677876.0499999998</v>
      </c>
      <c r="D11" s="56">
        <v>1701699.0899999992</v>
      </c>
      <c r="E11" s="16"/>
      <c r="F11" s="27">
        <f t="shared" si="0"/>
        <v>-23823.039999999339</v>
      </c>
      <c r="G11" s="88">
        <v>23823.040000000001</v>
      </c>
    </row>
    <row r="12" spans="1:7" ht="15">
      <c r="A12" s="83" t="s">
        <v>8</v>
      </c>
      <c r="B12" s="47">
        <v>434209.01</v>
      </c>
      <c r="C12" s="58">
        <v>434209</v>
      </c>
      <c r="D12" s="56">
        <v>503520.92000000004</v>
      </c>
      <c r="E12" s="16"/>
      <c r="F12" s="27">
        <f t="shared" si="0"/>
        <v>-69311.920000000042</v>
      </c>
      <c r="G12" s="88">
        <v>69311.92</v>
      </c>
    </row>
    <row r="13" spans="1:7" ht="15">
      <c r="A13" s="83" t="s">
        <v>9</v>
      </c>
      <c r="B13" s="47">
        <v>1813245.1900000002</v>
      </c>
      <c r="C13" s="58">
        <v>1813245.2</v>
      </c>
      <c r="D13" s="56">
        <v>2021597.6799999997</v>
      </c>
      <c r="E13" s="16"/>
      <c r="F13" s="27">
        <f t="shared" si="0"/>
        <v>-208352.47999999975</v>
      </c>
      <c r="G13" s="88">
        <v>208352.48</v>
      </c>
    </row>
    <row r="14" spans="1:7" ht="15">
      <c r="A14" s="83" t="s">
        <v>50</v>
      </c>
      <c r="B14" s="47">
        <v>1495579.0233333337</v>
      </c>
      <c r="C14" s="58">
        <v>1183909.7699999998</v>
      </c>
      <c r="D14" s="56">
        <v>1183909.7699999984</v>
      </c>
      <c r="E14" s="16">
        <v>10286.370000000001</v>
      </c>
      <c r="F14" s="27">
        <f t="shared" si="0"/>
        <v>10286.370000001509</v>
      </c>
      <c r="G14" s="88"/>
    </row>
    <row r="15" spans="1:7" ht="15">
      <c r="A15" s="83" t="s">
        <v>10</v>
      </c>
      <c r="B15" s="47">
        <v>1356210.5</v>
      </c>
      <c r="C15" s="58">
        <v>1335424.8800000001</v>
      </c>
      <c r="D15" s="56">
        <v>1388158.3699999992</v>
      </c>
      <c r="E15" s="16"/>
      <c r="F15" s="27">
        <f t="shared" si="0"/>
        <v>-52733.489999999059</v>
      </c>
      <c r="G15" s="88">
        <v>52733.49</v>
      </c>
    </row>
    <row r="16" spans="1:7" ht="15">
      <c r="A16" s="83" t="s">
        <v>11</v>
      </c>
      <c r="B16" s="47">
        <v>795271.85666666692</v>
      </c>
      <c r="C16" s="58">
        <v>768077.52</v>
      </c>
      <c r="D16" s="56">
        <v>776545.06000000017</v>
      </c>
      <c r="E16" s="16"/>
      <c r="F16" s="27">
        <f t="shared" si="0"/>
        <v>-8467.5400000001537</v>
      </c>
      <c r="G16" s="88">
        <v>8467.5400000000009</v>
      </c>
    </row>
    <row r="17" spans="1:7" ht="15">
      <c r="A17" s="83" t="s">
        <v>12</v>
      </c>
      <c r="B17" s="47">
        <v>4003535.9566666665</v>
      </c>
      <c r="C17" s="58">
        <v>3949467.98</v>
      </c>
      <c r="D17" s="56">
        <v>3998376.2700000061</v>
      </c>
      <c r="E17" s="17"/>
      <c r="F17" s="27">
        <f t="shared" si="0"/>
        <v>-48908.290000006091</v>
      </c>
      <c r="G17" s="88">
        <v>48908.29</v>
      </c>
    </row>
    <row r="18" spans="1:7" ht="15">
      <c r="A18" s="83" t="s">
        <v>13</v>
      </c>
      <c r="B18" s="47">
        <v>1038024.39</v>
      </c>
      <c r="C18" s="58">
        <v>1038024.4</v>
      </c>
      <c r="D18" s="56">
        <v>1307124.6200000003</v>
      </c>
      <c r="E18" s="16"/>
      <c r="F18" s="27">
        <f t="shared" si="0"/>
        <v>-269100.22000000032</v>
      </c>
      <c r="G18" s="88">
        <v>269100.21999999997</v>
      </c>
    </row>
    <row r="19" spans="1:7" ht="15">
      <c r="A19" s="83" t="s">
        <v>14</v>
      </c>
      <c r="B19" s="47">
        <v>1242643.8</v>
      </c>
      <c r="C19" s="58">
        <v>1242643.8</v>
      </c>
      <c r="D19" s="56">
        <v>1340909.3399999996</v>
      </c>
      <c r="E19" s="23"/>
      <c r="F19" s="27">
        <f t="shared" si="0"/>
        <v>-98265.539999999572</v>
      </c>
      <c r="G19" s="88">
        <v>98265.54</v>
      </c>
    </row>
    <row r="20" spans="1:7" ht="15.75" thickBot="1">
      <c r="A20" s="84" t="s">
        <v>15</v>
      </c>
      <c r="B20" s="52">
        <v>853520.66</v>
      </c>
      <c r="C20" s="58">
        <v>853520.68</v>
      </c>
      <c r="D20" s="67">
        <v>997084.07999999973</v>
      </c>
      <c r="E20" s="30"/>
      <c r="F20" s="31">
        <f t="shared" si="0"/>
        <v>-143563.39999999967</v>
      </c>
      <c r="G20" s="89">
        <v>143563.4</v>
      </c>
    </row>
    <row r="21" spans="1:7" ht="15.75" thickBot="1">
      <c r="A21" s="85" t="s">
        <v>3</v>
      </c>
      <c r="B21" s="86">
        <f>SUM(B8:B20)</f>
        <v>17924430.823333334</v>
      </c>
      <c r="C21" s="32">
        <f>SUM(C8:C20)</f>
        <v>17381489.800000001</v>
      </c>
      <c r="D21" s="33">
        <f>SUM(D8:D20)</f>
        <v>18517280.43</v>
      </c>
      <c r="E21" s="33">
        <f>SUM(E8:E20)</f>
        <v>10286.370000000001</v>
      </c>
      <c r="F21" s="34">
        <f>SUM(F8:F20)</f>
        <v>-1125504.2600000026</v>
      </c>
      <c r="G21" s="90">
        <f t="shared" ref="G21" si="1">SUM(G8:G20)</f>
        <v>1135790.6300000001</v>
      </c>
    </row>
    <row r="22" spans="1:7" ht="15.75" thickBot="1">
      <c r="A22" s="15"/>
      <c r="B22" s="5"/>
    </row>
    <row r="23" spans="1:7" ht="18.75" thickBot="1">
      <c r="D23" s="107" t="s">
        <v>16</v>
      </c>
      <c r="E23" s="108"/>
      <c r="F23" s="109"/>
      <c r="G23" s="4">
        <f>G21</f>
        <v>1135790.6300000001</v>
      </c>
    </row>
    <row r="24" spans="1:7">
      <c r="B24" t="s">
        <v>40</v>
      </c>
    </row>
    <row r="25" spans="1:7" ht="11.25" customHeight="1" thickBot="1">
      <c r="A25" s="6"/>
      <c r="B25" s="6"/>
      <c r="C25" s="6"/>
      <c r="D25" s="6"/>
      <c r="E25" s="6"/>
      <c r="F25" s="6"/>
      <c r="G25" s="6"/>
    </row>
    <row r="26" spans="1:7" ht="15">
      <c r="A26" s="112" t="s">
        <v>37</v>
      </c>
      <c r="B26" s="114" t="s">
        <v>59</v>
      </c>
      <c r="C26" s="114"/>
      <c r="D26" s="114"/>
      <c r="E26" s="114"/>
      <c r="F26" s="114"/>
      <c r="G26" s="115"/>
    </row>
    <row r="27" spans="1:7" ht="30.75" thickBot="1">
      <c r="A27" s="116"/>
      <c r="B27" s="91" t="s">
        <v>35</v>
      </c>
      <c r="C27" s="91" t="s">
        <v>33</v>
      </c>
      <c r="D27" s="91" t="s">
        <v>34</v>
      </c>
      <c r="E27" s="91" t="s">
        <v>48</v>
      </c>
      <c r="F27" s="91" t="s">
        <v>1</v>
      </c>
      <c r="G27" s="92" t="s">
        <v>0</v>
      </c>
    </row>
    <row r="28" spans="1:7" ht="15.75" thickBot="1">
      <c r="A28" s="93" t="s">
        <v>20</v>
      </c>
      <c r="B28" s="71">
        <v>8240605.5199999996</v>
      </c>
      <c r="C28" s="25">
        <v>8240605.5199999996</v>
      </c>
      <c r="D28" s="12">
        <v>8472578.8200000003</v>
      </c>
      <c r="E28" s="22"/>
      <c r="F28" s="21">
        <f>((C28+E28)-D28)</f>
        <v>-231973.30000000075</v>
      </c>
      <c r="G28" s="94">
        <v>231973.3</v>
      </c>
    </row>
    <row r="29" spans="1:7" ht="21" thickBot="1">
      <c r="A29" s="6"/>
      <c r="B29" s="6"/>
      <c r="C29" s="7"/>
      <c r="D29" s="6"/>
      <c r="E29" s="6"/>
      <c r="F29" s="6"/>
      <c r="G29" s="6"/>
    </row>
    <row r="30" spans="1:7" ht="18.75" thickBot="1">
      <c r="D30" s="107" t="s">
        <v>17</v>
      </c>
      <c r="E30" s="108"/>
      <c r="F30" s="109"/>
      <c r="G30" s="4">
        <f>G28</f>
        <v>231973.3</v>
      </c>
    </row>
    <row r="31" spans="1:7" ht="18.75" thickBot="1">
      <c r="F31" s="3"/>
      <c r="G31" s="3"/>
    </row>
    <row r="32" spans="1:7" ht="18.75" thickBot="1">
      <c r="C32" s="103" t="s">
        <v>18</v>
      </c>
      <c r="D32" s="104"/>
      <c r="E32" s="104"/>
      <c r="F32" s="105">
        <f>G23+G30</f>
        <v>1367763.9300000002</v>
      </c>
      <c r="G32" s="106"/>
    </row>
  </sheetData>
  <mergeCells count="10">
    <mergeCell ref="C32:E32"/>
    <mergeCell ref="F32:G32"/>
    <mergeCell ref="D30:F30"/>
    <mergeCell ref="A2:G2"/>
    <mergeCell ref="A3:G3"/>
    <mergeCell ref="A6:A7"/>
    <mergeCell ref="B6:G6"/>
    <mergeCell ref="D23:F23"/>
    <mergeCell ref="A26:A27"/>
    <mergeCell ref="B26:G26"/>
  </mergeCells>
  <printOptions horizontalCentered="1"/>
  <pageMargins left="0.19685039370078741" right="0.19685039370078741" top="1.3779527559055118" bottom="0.39370078740157483" header="0.51181102362204722" footer="0.51181102362204722"/>
  <pageSetup scale="77" orientation="portrait" r:id="rId1"/>
  <headerFooter alignWithMargins="0">
    <oddHeader>&amp;LSECRETARIA DE ESTADO DA SAÚDE
DIRETORIA DE PLANEJAMENTO CONTROLE E AVALIAÇÃO
GERÊNCIA DE CONTROLE E AVALIAÇÃO DO SISTEMA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89"/>
  <sheetViews>
    <sheetView tabSelected="1" showWhiteSpace="0" view="pageBreakPreview" topLeftCell="A37" zoomScale="60" workbookViewId="0">
      <selection activeCell="H37" sqref="H37"/>
    </sheetView>
  </sheetViews>
  <sheetFormatPr defaultRowHeight="12.75"/>
  <cols>
    <col min="1" max="1" width="24" customWidth="1"/>
    <col min="2" max="2" width="14.85546875" customWidth="1"/>
    <col min="3" max="3" width="17.5703125" customWidth="1"/>
    <col min="4" max="4" width="15.85546875" customWidth="1"/>
    <col min="5" max="5" width="17.7109375" customWidth="1"/>
    <col min="6" max="6" width="15.85546875" bestFit="1" customWidth="1"/>
    <col min="7" max="7" width="14.42578125" bestFit="1" customWidth="1"/>
    <col min="8" max="8" width="17.5703125" customWidth="1"/>
    <col min="9" max="9" width="16.7109375" customWidth="1"/>
  </cols>
  <sheetData>
    <row r="1" spans="1:9" ht="18" customHeight="1">
      <c r="A1" s="117" t="s">
        <v>43</v>
      </c>
      <c r="B1" s="117"/>
      <c r="C1" s="117"/>
      <c r="D1" s="117"/>
      <c r="E1" s="117"/>
      <c r="F1" s="117"/>
      <c r="G1" s="117"/>
      <c r="H1" s="117"/>
      <c r="I1" s="117"/>
    </row>
    <row r="2" spans="1:9" ht="18" customHeight="1">
      <c r="A2" s="98"/>
      <c r="B2" s="98"/>
      <c r="C2" s="98"/>
      <c r="D2" s="98"/>
      <c r="E2" s="98"/>
      <c r="F2" s="98"/>
      <c r="G2" s="98"/>
      <c r="H2" s="98"/>
      <c r="I2" s="98"/>
    </row>
    <row r="3" spans="1:9" ht="6.75" customHeight="1" thickBot="1"/>
    <row r="4" spans="1:9" ht="16.5" customHeight="1" thickBot="1">
      <c r="A4" s="118" t="s">
        <v>42</v>
      </c>
      <c r="B4" s="119"/>
      <c r="C4" s="119"/>
      <c r="D4" s="119"/>
      <c r="E4" s="119"/>
      <c r="F4" s="119"/>
      <c r="G4" s="119"/>
      <c r="H4" s="119"/>
      <c r="I4" s="120"/>
    </row>
    <row r="5" spans="1:9" ht="15.75" customHeight="1">
      <c r="A5" s="121" t="s">
        <v>36</v>
      </c>
      <c r="B5" s="123">
        <v>2017</v>
      </c>
      <c r="C5" s="123"/>
      <c r="D5" s="123"/>
      <c r="E5" s="123"/>
      <c r="F5" s="123"/>
      <c r="G5" s="123"/>
      <c r="H5" s="123"/>
      <c r="I5" s="124"/>
    </row>
    <row r="6" spans="1:9" ht="13.5" thickBot="1">
      <c r="A6" s="122"/>
      <c r="B6" s="36"/>
      <c r="C6" s="36" t="s">
        <v>51</v>
      </c>
      <c r="D6" s="36" t="s">
        <v>52</v>
      </c>
      <c r="E6" s="36" t="s">
        <v>53</v>
      </c>
      <c r="F6" s="36" t="s">
        <v>54</v>
      </c>
      <c r="G6" s="36"/>
      <c r="H6" s="36" t="s">
        <v>3</v>
      </c>
      <c r="I6" s="50" t="s">
        <v>44</v>
      </c>
    </row>
    <row r="7" spans="1:9">
      <c r="A7" s="38" t="s">
        <v>4</v>
      </c>
      <c r="B7" s="39"/>
      <c r="C7" s="48">
        <v>258267.69</v>
      </c>
      <c r="D7" s="48">
        <v>258267.69</v>
      </c>
      <c r="E7" s="48">
        <v>258267.69</v>
      </c>
      <c r="F7" s="48">
        <v>258267.69</v>
      </c>
      <c r="G7" s="73"/>
      <c r="H7" s="49">
        <f t="shared" ref="H7:H19" si="0">SUM(C7:G7)</f>
        <v>1033070.76</v>
      </c>
      <c r="I7" s="54">
        <f>H7/4</f>
        <v>258267.69</v>
      </c>
    </row>
    <row r="8" spans="1:9">
      <c r="A8" s="40" t="s">
        <v>5</v>
      </c>
      <c r="B8" s="41"/>
      <c r="C8" s="35">
        <v>346274.76916666667</v>
      </c>
      <c r="D8" s="35">
        <v>346274.76916666667</v>
      </c>
      <c r="E8" s="35">
        <v>346274.76916666667</v>
      </c>
      <c r="F8" s="35">
        <v>346274.76916666667</v>
      </c>
      <c r="G8" s="74"/>
      <c r="H8" s="47">
        <f t="shared" si="0"/>
        <v>1385099.0766666667</v>
      </c>
      <c r="I8" s="55">
        <f>H8/4</f>
        <v>346274.76916666667</v>
      </c>
    </row>
    <row r="9" spans="1:9">
      <c r="A9" s="40" t="s">
        <v>6</v>
      </c>
      <c r="B9" s="41"/>
      <c r="C9" s="35">
        <v>184613.27499999999</v>
      </c>
      <c r="D9" s="35">
        <v>184613.27499999999</v>
      </c>
      <c r="E9" s="35">
        <v>184613.27499999999</v>
      </c>
      <c r="F9" s="35">
        <v>184613.27499999999</v>
      </c>
      <c r="G9" s="74"/>
      <c r="H9" s="47">
        <f t="shared" si="0"/>
        <v>738453.1</v>
      </c>
      <c r="I9" s="55">
        <f t="shared" ref="I9:I19" si="1">H9/4</f>
        <v>184613.27499999999</v>
      </c>
    </row>
    <row r="10" spans="1:9">
      <c r="A10" s="40" t="s">
        <v>7</v>
      </c>
      <c r="B10" s="41"/>
      <c r="C10" s="35">
        <v>433891.87499999994</v>
      </c>
      <c r="D10" s="35">
        <v>433891.87499999994</v>
      </c>
      <c r="E10" s="35">
        <v>433891.87499999994</v>
      </c>
      <c r="F10" s="35">
        <v>433891.87499999994</v>
      </c>
      <c r="G10" s="74"/>
      <c r="H10" s="47">
        <f t="shared" si="0"/>
        <v>1735567.4999999998</v>
      </c>
      <c r="I10" s="55">
        <f t="shared" si="1"/>
        <v>433891.87499999994</v>
      </c>
    </row>
    <row r="11" spans="1:9">
      <c r="A11" s="40" t="s">
        <v>8</v>
      </c>
      <c r="B11" s="41"/>
      <c r="C11" s="35">
        <v>108552.2525</v>
      </c>
      <c r="D11" s="35">
        <v>108552.2525</v>
      </c>
      <c r="E11" s="35">
        <v>108552.2525</v>
      </c>
      <c r="F11" s="35">
        <v>108552.2525</v>
      </c>
      <c r="G11" s="74"/>
      <c r="H11" s="47">
        <f t="shared" si="0"/>
        <v>434209.01</v>
      </c>
      <c r="I11" s="55">
        <f t="shared" si="1"/>
        <v>108552.2525</v>
      </c>
    </row>
    <row r="12" spans="1:9">
      <c r="A12" s="40" t="s">
        <v>9</v>
      </c>
      <c r="B12" s="41"/>
      <c r="C12" s="35">
        <v>453311.29750000004</v>
      </c>
      <c r="D12" s="35">
        <v>453311.29750000004</v>
      </c>
      <c r="E12" s="35">
        <v>453311.29750000004</v>
      </c>
      <c r="F12" s="35">
        <v>453311.29750000004</v>
      </c>
      <c r="G12" s="74"/>
      <c r="H12" s="47">
        <f t="shared" si="0"/>
        <v>1813245.1900000002</v>
      </c>
      <c r="I12" s="55">
        <f t="shared" si="1"/>
        <v>453311.29750000004</v>
      </c>
    </row>
    <row r="13" spans="1:9">
      <c r="A13" s="40" t="s">
        <v>50</v>
      </c>
      <c r="B13" s="41"/>
      <c r="C13" s="35">
        <v>373894.75583333342</v>
      </c>
      <c r="D13" s="35">
        <v>373894.75583333342</v>
      </c>
      <c r="E13" s="35">
        <v>373894.75583333342</v>
      </c>
      <c r="F13" s="35">
        <v>373894.75583333342</v>
      </c>
      <c r="G13" s="74"/>
      <c r="H13" s="47">
        <f t="shared" si="0"/>
        <v>1495579.0233333337</v>
      </c>
      <c r="I13" s="55">
        <f t="shared" si="1"/>
        <v>373894.75583333342</v>
      </c>
    </row>
    <row r="14" spans="1:9">
      <c r="A14" s="40" t="s">
        <v>10</v>
      </c>
      <c r="B14" s="41"/>
      <c r="C14" s="35">
        <v>339052.625</v>
      </c>
      <c r="D14" s="35">
        <v>339052.625</v>
      </c>
      <c r="E14" s="35">
        <v>339052.625</v>
      </c>
      <c r="F14" s="35">
        <v>339052.625</v>
      </c>
      <c r="G14" s="74"/>
      <c r="H14" s="47">
        <f t="shared" si="0"/>
        <v>1356210.5</v>
      </c>
      <c r="I14" s="55">
        <f t="shared" si="1"/>
        <v>339052.625</v>
      </c>
    </row>
    <row r="15" spans="1:9">
      <c r="A15" s="40" t="s">
        <v>11</v>
      </c>
      <c r="B15" s="41"/>
      <c r="C15" s="35">
        <v>198817.96416666699</v>
      </c>
      <c r="D15" s="35">
        <v>198817.96416666667</v>
      </c>
      <c r="E15" s="35">
        <v>198817.96416666667</v>
      </c>
      <c r="F15" s="35">
        <v>198817.96416666667</v>
      </c>
      <c r="G15" s="74"/>
      <c r="H15" s="47">
        <f t="shared" si="0"/>
        <v>795271.85666666692</v>
      </c>
      <c r="I15" s="55">
        <f t="shared" si="1"/>
        <v>198817.96416666673</v>
      </c>
    </row>
    <row r="16" spans="1:9">
      <c r="A16" s="40" t="s">
        <v>12</v>
      </c>
      <c r="B16" s="41"/>
      <c r="C16" s="35">
        <v>1000883.9891666666</v>
      </c>
      <c r="D16" s="35">
        <v>1000883.9891666666</v>
      </c>
      <c r="E16" s="35">
        <v>1000883.9891666666</v>
      </c>
      <c r="F16" s="35">
        <v>1000883.9891666666</v>
      </c>
      <c r="G16" s="74"/>
      <c r="H16" s="47">
        <f t="shared" si="0"/>
        <v>4003535.9566666665</v>
      </c>
      <c r="I16" s="55">
        <f t="shared" si="1"/>
        <v>1000883.9891666666</v>
      </c>
    </row>
    <row r="17" spans="1:9">
      <c r="A17" s="40" t="s">
        <v>13</v>
      </c>
      <c r="B17" s="41"/>
      <c r="C17" s="35">
        <v>259506.0975</v>
      </c>
      <c r="D17" s="35">
        <v>259506.0975</v>
      </c>
      <c r="E17" s="35">
        <v>259506.0975</v>
      </c>
      <c r="F17" s="35">
        <v>259506.0975</v>
      </c>
      <c r="G17" s="74"/>
      <c r="H17" s="47">
        <f t="shared" si="0"/>
        <v>1038024.39</v>
      </c>
      <c r="I17" s="55">
        <f t="shared" si="1"/>
        <v>259506.0975</v>
      </c>
    </row>
    <row r="18" spans="1:9">
      <c r="A18" s="40" t="s">
        <v>14</v>
      </c>
      <c r="B18" s="41"/>
      <c r="C18" s="35">
        <v>310660.95</v>
      </c>
      <c r="D18" s="35">
        <v>310660.95</v>
      </c>
      <c r="E18" s="35">
        <v>310660.95</v>
      </c>
      <c r="F18" s="35">
        <v>310660.95</v>
      </c>
      <c r="G18" s="74"/>
      <c r="H18" s="47">
        <f t="shared" si="0"/>
        <v>1242643.8</v>
      </c>
      <c r="I18" s="55">
        <f t="shared" si="1"/>
        <v>310660.95</v>
      </c>
    </row>
    <row r="19" spans="1:9" ht="13.5" thickBot="1">
      <c r="A19" s="42" t="s">
        <v>15</v>
      </c>
      <c r="B19" s="43"/>
      <c r="C19" s="51">
        <v>213380.16500000001</v>
      </c>
      <c r="D19" s="51">
        <v>213380.16500000001</v>
      </c>
      <c r="E19" s="51">
        <v>213380.16500000001</v>
      </c>
      <c r="F19" s="51">
        <v>213380.16500000001</v>
      </c>
      <c r="G19" s="75"/>
      <c r="H19" s="52">
        <f t="shared" si="0"/>
        <v>853520.66</v>
      </c>
      <c r="I19" s="55">
        <f t="shared" si="1"/>
        <v>213380.16500000001</v>
      </c>
    </row>
    <row r="20" spans="1:9" ht="13.5" thickBot="1">
      <c r="A20" s="44" t="s">
        <v>3</v>
      </c>
      <c r="B20" s="45"/>
      <c r="C20" s="45">
        <f>SUM(C7:C19)</f>
        <v>4481107.7058333335</v>
      </c>
      <c r="D20" s="45">
        <f>SUM(D7:D19)</f>
        <v>4481107.7058333335</v>
      </c>
      <c r="E20" s="45">
        <f>SUM(E7:E19)</f>
        <v>4481107.7058333335</v>
      </c>
      <c r="F20" s="45">
        <f>SUM(F7:F19)</f>
        <v>4481107.7058333335</v>
      </c>
      <c r="G20" s="45"/>
      <c r="H20" s="45">
        <f>SUM(H7:H19)</f>
        <v>17924430.823333334</v>
      </c>
      <c r="I20" s="53">
        <f>SUM(I7:I19)</f>
        <v>4481107.7058333335</v>
      </c>
    </row>
    <row r="21" spans="1:9" ht="13.5" thickBot="1">
      <c r="A21" s="8"/>
      <c r="B21" s="8"/>
      <c r="C21" s="8"/>
      <c r="D21" s="8"/>
      <c r="E21" s="8"/>
      <c r="F21" s="8"/>
      <c r="G21" s="8"/>
      <c r="H21" s="8"/>
      <c r="I21" s="8"/>
    </row>
    <row r="22" spans="1:9" ht="13.5" thickBot="1">
      <c r="A22" s="44" t="s">
        <v>31</v>
      </c>
      <c r="B22" s="68"/>
      <c r="C22" s="69" t="s">
        <v>51</v>
      </c>
      <c r="D22" s="69" t="s">
        <v>52</v>
      </c>
      <c r="E22" s="69" t="s">
        <v>53</v>
      </c>
      <c r="F22" s="69" t="s">
        <v>54</v>
      </c>
      <c r="G22" s="69"/>
      <c r="H22" s="69" t="s">
        <v>3</v>
      </c>
      <c r="I22" s="70" t="s">
        <v>44</v>
      </c>
    </row>
    <row r="23" spans="1:9">
      <c r="A23" s="38" t="s">
        <v>21</v>
      </c>
      <c r="B23" s="39"/>
      <c r="C23" s="125">
        <v>2060151.38</v>
      </c>
      <c r="D23" s="125">
        <v>2060151.38</v>
      </c>
      <c r="E23" s="125">
        <v>2060151.38</v>
      </c>
      <c r="F23" s="125">
        <v>2060151.38</v>
      </c>
      <c r="G23" s="128"/>
      <c r="H23" s="131">
        <f>SUM(C23:G23)</f>
        <v>8240605.5199999996</v>
      </c>
      <c r="I23" s="134">
        <f>H23/4</f>
        <v>2060151.38</v>
      </c>
    </row>
    <row r="24" spans="1:9">
      <c r="A24" s="40" t="s">
        <v>22</v>
      </c>
      <c r="B24" s="41"/>
      <c r="C24" s="126"/>
      <c r="D24" s="126"/>
      <c r="E24" s="126"/>
      <c r="F24" s="126"/>
      <c r="G24" s="129"/>
      <c r="H24" s="132"/>
      <c r="I24" s="135"/>
    </row>
    <row r="25" spans="1:9">
      <c r="A25" s="40" t="s">
        <v>39</v>
      </c>
      <c r="B25" s="41"/>
      <c r="C25" s="126"/>
      <c r="D25" s="126"/>
      <c r="E25" s="126"/>
      <c r="F25" s="126"/>
      <c r="G25" s="129"/>
      <c r="H25" s="132"/>
      <c r="I25" s="135"/>
    </row>
    <row r="26" spans="1:9">
      <c r="A26" s="40" t="s">
        <v>23</v>
      </c>
      <c r="B26" s="41"/>
      <c r="C26" s="126"/>
      <c r="D26" s="126"/>
      <c r="E26" s="126"/>
      <c r="F26" s="126"/>
      <c r="G26" s="129"/>
      <c r="H26" s="132"/>
      <c r="I26" s="135"/>
    </row>
    <row r="27" spans="1:9">
      <c r="A27" s="40" t="s">
        <v>24</v>
      </c>
      <c r="B27" s="41"/>
      <c r="C27" s="126"/>
      <c r="D27" s="126"/>
      <c r="E27" s="126"/>
      <c r="F27" s="126"/>
      <c r="G27" s="129"/>
      <c r="H27" s="132"/>
      <c r="I27" s="135"/>
    </row>
    <row r="28" spans="1:9">
      <c r="A28" s="40" t="s">
        <v>25</v>
      </c>
      <c r="B28" s="41"/>
      <c r="C28" s="126"/>
      <c r="D28" s="126"/>
      <c r="E28" s="126"/>
      <c r="F28" s="126"/>
      <c r="G28" s="129"/>
      <c r="H28" s="132"/>
      <c r="I28" s="135"/>
    </row>
    <row r="29" spans="1:9">
      <c r="A29" s="40" t="s">
        <v>26</v>
      </c>
      <c r="B29" s="41"/>
      <c r="C29" s="126"/>
      <c r="D29" s="126"/>
      <c r="E29" s="126"/>
      <c r="F29" s="126"/>
      <c r="G29" s="129"/>
      <c r="H29" s="132"/>
      <c r="I29" s="135"/>
    </row>
    <row r="30" spans="1:9">
      <c r="A30" s="40" t="s">
        <v>27</v>
      </c>
      <c r="B30" s="41"/>
      <c r="C30" s="126"/>
      <c r="D30" s="126"/>
      <c r="E30" s="126"/>
      <c r="F30" s="126"/>
      <c r="G30" s="129"/>
      <c r="H30" s="132"/>
      <c r="I30" s="135"/>
    </row>
    <row r="31" spans="1:9">
      <c r="A31" s="40" t="s">
        <v>28</v>
      </c>
      <c r="B31" s="41"/>
      <c r="C31" s="126"/>
      <c r="D31" s="126"/>
      <c r="E31" s="126"/>
      <c r="F31" s="126"/>
      <c r="G31" s="129"/>
      <c r="H31" s="132"/>
      <c r="I31" s="135"/>
    </row>
    <row r="32" spans="1:9">
      <c r="A32" s="40" t="s">
        <v>29</v>
      </c>
      <c r="B32" s="41"/>
      <c r="C32" s="126"/>
      <c r="D32" s="126"/>
      <c r="E32" s="126"/>
      <c r="F32" s="126"/>
      <c r="G32" s="129"/>
      <c r="H32" s="132"/>
      <c r="I32" s="135"/>
    </row>
    <row r="33" spans="1:9" ht="13.5" thickBot="1">
      <c r="A33" s="42" t="s">
        <v>30</v>
      </c>
      <c r="B33" s="41"/>
      <c r="C33" s="127"/>
      <c r="D33" s="127"/>
      <c r="E33" s="127"/>
      <c r="F33" s="127"/>
      <c r="G33" s="130"/>
      <c r="H33" s="133"/>
      <c r="I33" s="136"/>
    </row>
    <row r="34" spans="1:9" ht="13.5" thickBot="1">
      <c r="A34" s="44" t="s">
        <v>3</v>
      </c>
      <c r="B34" s="71"/>
      <c r="C34" s="71">
        <f>SUM(C23)</f>
        <v>2060151.38</v>
      </c>
      <c r="D34" s="71">
        <f>SUM(D23)</f>
        <v>2060151.38</v>
      </c>
      <c r="E34" s="71">
        <f>SUM(E23)</f>
        <v>2060151.38</v>
      </c>
      <c r="F34" s="71">
        <f>SUM(F23)</f>
        <v>2060151.38</v>
      </c>
      <c r="G34" s="71"/>
      <c r="H34" s="71">
        <f>SUM(H23)</f>
        <v>8240605.5199999996</v>
      </c>
      <c r="I34" s="72">
        <f>SUM(I23)</f>
        <v>2060151.38</v>
      </c>
    </row>
    <row r="35" spans="1:9" ht="13.5" thickBot="1">
      <c r="A35" s="8"/>
      <c r="B35" s="8"/>
      <c r="C35" s="8"/>
      <c r="D35" s="8"/>
      <c r="E35" s="8"/>
      <c r="F35" s="8"/>
      <c r="G35" s="8"/>
      <c r="H35" s="8"/>
      <c r="I35" s="8"/>
    </row>
    <row r="36" spans="1:9" ht="18.75" customHeight="1" thickBot="1">
      <c r="A36" s="141" t="s">
        <v>41</v>
      </c>
      <c r="B36" s="142"/>
      <c r="C36" s="142"/>
      <c r="D36" s="142"/>
      <c r="E36" s="142"/>
      <c r="F36" s="142"/>
      <c r="G36" s="142"/>
      <c r="H36" s="142"/>
      <c r="I36" s="143"/>
    </row>
    <row r="37" spans="1:9" ht="11.25" customHeight="1" thickBot="1">
      <c r="A37" s="8"/>
      <c r="B37" s="8"/>
      <c r="C37" s="8"/>
      <c r="D37" s="8"/>
      <c r="E37" s="8"/>
      <c r="F37" s="8"/>
      <c r="G37" s="8"/>
      <c r="H37" s="8"/>
      <c r="I37" s="8"/>
    </row>
    <row r="38" spans="1:9" ht="11.25" customHeight="1">
      <c r="A38" s="121" t="s">
        <v>36</v>
      </c>
      <c r="B38" s="123">
        <v>2017</v>
      </c>
      <c r="C38" s="123"/>
      <c r="D38" s="123"/>
      <c r="E38" s="123"/>
      <c r="F38" s="123"/>
      <c r="G38" s="123"/>
      <c r="H38" s="123"/>
      <c r="I38" s="124"/>
    </row>
    <row r="39" spans="1:9" ht="13.5" thickBot="1">
      <c r="A39" s="122"/>
      <c r="B39" s="36"/>
      <c r="C39" s="36" t="s">
        <v>51</v>
      </c>
      <c r="D39" s="36" t="s">
        <v>52</v>
      </c>
      <c r="E39" s="36" t="s">
        <v>53</v>
      </c>
      <c r="F39" s="36" t="s">
        <v>54</v>
      </c>
      <c r="G39" s="36"/>
      <c r="H39" s="36" t="s">
        <v>3</v>
      </c>
      <c r="I39" s="50" t="s">
        <v>44</v>
      </c>
    </row>
    <row r="40" spans="1:9" ht="15">
      <c r="A40" s="64" t="s">
        <v>4</v>
      </c>
      <c r="B40" s="73"/>
      <c r="C40" s="24">
        <v>305796.34999999998</v>
      </c>
      <c r="D40" s="24">
        <v>282118.85999999987</v>
      </c>
      <c r="E40" s="99">
        <v>315297.01000000007</v>
      </c>
      <c r="F40" s="99">
        <v>300641.86</v>
      </c>
      <c r="G40" s="73"/>
      <c r="H40" s="65">
        <f t="shared" ref="H40:H52" si="2">SUM(C40:G40)</f>
        <v>1203854.08</v>
      </c>
      <c r="I40" s="66">
        <f>H40/4</f>
        <v>300963.52</v>
      </c>
    </row>
    <row r="41" spans="1:9" ht="15">
      <c r="A41" s="10" t="s">
        <v>5</v>
      </c>
      <c r="B41" s="74"/>
      <c r="C41" s="24">
        <v>368574.5300000002</v>
      </c>
      <c r="D41" s="24">
        <v>326154.19000000035</v>
      </c>
      <c r="E41" s="24">
        <v>363497.99999999965</v>
      </c>
      <c r="F41" s="99">
        <v>333829.8299999999</v>
      </c>
      <c r="G41" s="74"/>
      <c r="H41" s="56">
        <f t="shared" si="2"/>
        <v>1392056.55</v>
      </c>
      <c r="I41" s="59">
        <f>H41/4</f>
        <v>348014.13750000001</v>
      </c>
    </row>
    <row r="42" spans="1:9" ht="15">
      <c r="A42" s="10" t="s">
        <v>6</v>
      </c>
      <c r="B42" s="74"/>
      <c r="C42" s="24">
        <v>177871.89000000019</v>
      </c>
      <c r="D42" s="24">
        <v>170760.1699999999</v>
      </c>
      <c r="E42" s="24">
        <v>187571.67999999996</v>
      </c>
      <c r="F42" s="99">
        <v>166240.85999999993</v>
      </c>
      <c r="G42" s="74"/>
      <c r="H42" s="56">
        <f t="shared" si="2"/>
        <v>702444.59999999986</v>
      </c>
      <c r="I42" s="59">
        <f t="shared" ref="I42:I52" si="3">H42/4</f>
        <v>175611.14999999997</v>
      </c>
    </row>
    <row r="43" spans="1:9" ht="15">
      <c r="A43" s="10" t="s">
        <v>7</v>
      </c>
      <c r="B43" s="74"/>
      <c r="C43" s="24">
        <v>438008.23999999906</v>
      </c>
      <c r="D43" s="24">
        <v>399039.3000000004</v>
      </c>
      <c r="E43" s="24">
        <v>453598.5399999994</v>
      </c>
      <c r="F43" s="99">
        <v>411053.0100000003</v>
      </c>
      <c r="G43" s="74"/>
      <c r="H43" s="56">
        <f t="shared" si="2"/>
        <v>1701699.0899999992</v>
      </c>
      <c r="I43" s="59">
        <f t="shared" si="3"/>
        <v>425424.77249999979</v>
      </c>
    </row>
    <row r="44" spans="1:9" ht="15">
      <c r="A44" s="10" t="s">
        <v>8</v>
      </c>
      <c r="B44" s="74"/>
      <c r="C44" s="24">
        <v>129424.71000000014</v>
      </c>
      <c r="D44" s="24">
        <v>119401.87999999992</v>
      </c>
      <c r="E44" s="24">
        <v>136692.62000000005</v>
      </c>
      <c r="F44" s="99">
        <v>118001.70999999996</v>
      </c>
      <c r="G44" s="74"/>
      <c r="H44" s="56">
        <f t="shared" si="2"/>
        <v>503520.92000000004</v>
      </c>
      <c r="I44" s="59">
        <f t="shared" si="3"/>
        <v>125880.23000000001</v>
      </c>
    </row>
    <row r="45" spans="1:9" ht="15">
      <c r="A45" s="10" t="s">
        <v>9</v>
      </c>
      <c r="B45" s="74"/>
      <c r="C45" s="24">
        <v>518919.8399999984</v>
      </c>
      <c r="D45" s="24">
        <v>490195.19000000227</v>
      </c>
      <c r="E45" s="24">
        <v>529980.19999999902</v>
      </c>
      <c r="F45" s="99">
        <v>482502.45</v>
      </c>
      <c r="G45" s="74"/>
      <c r="H45" s="56">
        <f t="shared" si="2"/>
        <v>2021597.6799999997</v>
      </c>
      <c r="I45" s="59">
        <f t="shared" si="3"/>
        <v>505399.41999999993</v>
      </c>
    </row>
    <row r="46" spans="1:9" ht="15">
      <c r="A46" s="10" t="s">
        <v>50</v>
      </c>
      <c r="B46" s="74"/>
      <c r="C46" s="24">
        <v>296135.39999999973</v>
      </c>
      <c r="D46" s="24">
        <v>282908.42999999941</v>
      </c>
      <c r="E46" s="24">
        <v>311269.39999999973</v>
      </c>
      <c r="F46" s="100">
        <v>293596.53999999957</v>
      </c>
      <c r="G46" s="74"/>
      <c r="H46" s="56">
        <f t="shared" si="2"/>
        <v>1183909.7699999984</v>
      </c>
      <c r="I46" s="59">
        <f t="shared" si="3"/>
        <v>295977.4424999996</v>
      </c>
    </row>
    <row r="47" spans="1:9" ht="15">
      <c r="A47" s="10" t="s">
        <v>10</v>
      </c>
      <c r="B47" s="74"/>
      <c r="C47" s="24">
        <v>348630.40999999974</v>
      </c>
      <c r="D47" s="24">
        <v>318266.97999999957</v>
      </c>
      <c r="E47" s="24">
        <v>380410.96</v>
      </c>
      <c r="F47" s="99">
        <v>340850.0199999999</v>
      </c>
      <c r="G47" s="74"/>
      <c r="H47" s="56">
        <f t="shared" si="2"/>
        <v>1388158.3699999992</v>
      </c>
      <c r="I47" s="59">
        <f t="shared" si="3"/>
        <v>347039.5924999998</v>
      </c>
    </row>
    <row r="48" spans="1:9" ht="15">
      <c r="A48" s="10" t="s">
        <v>11</v>
      </c>
      <c r="B48" s="74"/>
      <c r="C48" s="24">
        <v>196954.41000000012</v>
      </c>
      <c r="D48" s="24">
        <v>187897.16999999984</v>
      </c>
      <c r="E48" s="24">
        <v>207285.50000000017</v>
      </c>
      <c r="F48" s="99">
        <v>184407.98000000007</v>
      </c>
      <c r="G48" s="74"/>
      <c r="H48" s="56">
        <f t="shared" si="2"/>
        <v>776545.06000000017</v>
      </c>
      <c r="I48" s="59">
        <f t="shared" si="3"/>
        <v>194136.26500000004</v>
      </c>
    </row>
    <row r="49" spans="1:9" ht="15">
      <c r="A49" s="10" t="s">
        <v>12</v>
      </c>
      <c r="B49" s="74"/>
      <c r="C49" s="24">
        <v>995879.23999999766</v>
      </c>
      <c r="D49" s="24">
        <v>971104.65000000747</v>
      </c>
      <c r="E49" s="24">
        <v>1049792.28</v>
      </c>
      <c r="F49" s="99">
        <v>981600.10000000079</v>
      </c>
      <c r="G49" s="74"/>
      <c r="H49" s="56">
        <f t="shared" si="2"/>
        <v>3998376.2700000061</v>
      </c>
      <c r="I49" s="59">
        <f t="shared" si="3"/>
        <v>999594.06750000152</v>
      </c>
    </row>
    <row r="50" spans="1:9" ht="15">
      <c r="A50" s="10" t="s">
        <v>13</v>
      </c>
      <c r="B50" s="74"/>
      <c r="C50" s="24">
        <v>331769.1700000001</v>
      </c>
      <c r="D50" s="24">
        <v>308094.89000000036</v>
      </c>
      <c r="E50" s="24">
        <v>347488.26999999955</v>
      </c>
      <c r="F50" s="99">
        <v>319772.29000000021</v>
      </c>
      <c r="G50" s="74"/>
      <c r="H50" s="56">
        <f t="shared" si="2"/>
        <v>1307124.6200000003</v>
      </c>
      <c r="I50" s="59">
        <f t="shared" si="3"/>
        <v>326781.15500000009</v>
      </c>
    </row>
    <row r="51" spans="1:9" ht="15">
      <c r="A51" s="10" t="s">
        <v>14</v>
      </c>
      <c r="B51" s="74"/>
      <c r="C51" s="24">
        <v>331062.70000000007</v>
      </c>
      <c r="D51" s="24">
        <v>316289.98999999976</v>
      </c>
      <c r="E51" s="24">
        <v>360738.64999999973</v>
      </c>
      <c r="F51" s="99">
        <v>332818.00000000006</v>
      </c>
      <c r="G51" s="74"/>
      <c r="H51" s="56">
        <f t="shared" si="2"/>
        <v>1340909.3399999996</v>
      </c>
      <c r="I51" s="59">
        <f t="shared" si="3"/>
        <v>335227.3349999999</v>
      </c>
    </row>
    <row r="52" spans="1:9" ht="15.75" thickBot="1">
      <c r="A52" s="20" t="s">
        <v>15</v>
      </c>
      <c r="B52" s="75"/>
      <c r="C52" s="24">
        <v>247824.98000000033</v>
      </c>
      <c r="D52" s="24">
        <v>233746.2499999998</v>
      </c>
      <c r="E52" s="24">
        <v>268028.96999999974</v>
      </c>
      <c r="F52" s="99">
        <v>247483.87999999989</v>
      </c>
      <c r="G52" s="75"/>
      <c r="H52" s="67">
        <f t="shared" si="2"/>
        <v>997084.07999999973</v>
      </c>
      <c r="I52" s="59">
        <f t="shared" si="3"/>
        <v>249271.01999999993</v>
      </c>
    </row>
    <row r="53" spans="1:9" ht="13.5" thickBot="1">
      <c r="A53" s="9" t="s">
        <v>3</v>
      </c>
      <c r="B53" s="45"/>
      <c r="C53" s="45">
        <f>SUM(C40:C52)</f>
        <v>4686851.8699999955</v>
      </c>
      <c r="D53" s="45">
        <f>SUM(D40:D52)</f>
        <v>4405977.9500000086</v>
      </c>
      <c r="E53" s="45">
        <f>SUM(E40:E52)</f>
        <v>4911652.0799999963</v>
      </c>
      <c r="F53" s="45">
        <f>SUM(F40:F52)</f>
        <v>4512798.53</v>
      </c>
      <c r="G53" s="45"/>
      <c r="H53" s="11">
        <f>SUM(H40:H52)</f>
        <v>18517280.43</v>
      </c>
      <c r="I53" s="14">
        <f>SUM(I40:I52)</f>
        <v>4629320.1074999999</v>
      </c>
    </row>
    <row r="54" spans="1:9" ht="10.5" customHeight="1" thickBot="1">
      <c r="A54" s="8"/>
      <c r="B54" s="8"/>
      <c r="C54" s="8"/>
      <c r="D54" s="8"/>
      <c r="E54" s="8"/>
      <c r="F54" s="8"/>
      <c r="G54" s="8"/>
      <c r="H54" s="8"/>
      <c r="I54" s="8"/>
    </row>
    <row r="55" spans="1:9" ht="13.5" thickBot="1">
      <c r="A55" s="44" t="s">
        <v>31</v>
      </c>
      <c r="B55" s="68"/>
      <c r="C55" s="69" t="s">
        <v>51</v>
      </c>
      <c r="D55" s="69" t="s">
        <v>52</v>
      </c>
      <c r="E55" s="69" t="s">
        <v>53</v>
      </c>
      <c r="F55" s="69" t="s">
        <v>54</v>
      </c>
      <c r="G55" s="69"/>
      <c r="H55" s="69" t="s">
        <v>3</v>
      </c>
      <c r="I55" s="70" t="s">
        <v>44</v>
      </c>
    </row>
    <row r="56" spans="1:9">
      <c r="A56" s="64" t="s">
        <v>21</v>
      </c>
      <c r="B56" s="39"/>
      <c r="C56" s="144">
        <v>2129471.21</v>
      </c>
      <c r="D56" s="144">
        <v>1964121.17</v>
      </c>
      <c r="E56" s="144">
        <v>2305392.42</v>
      </c>
      <c r="F56" s="144">
        <v>2073594.02</v>
      </c>
      <c r="G56" s="39"/>
      <c r="H56" s="147">
        <f>SUM(C56:G56)</f>
        <v>8472578.8200000003</v>
      </c>
      <c r="I56" s="150">
        <f>H56/4</f>
        <v>2118144.7050000001</v>
      </c>
    </row>
    <row r="57" spans="1:9">
      <c r="A57" s="10" t="s">
        <v>22</v>
      </c>
      <c r="B57" s="41"/>
      <c r="C57" s="145"/>
      <c r="D57" s="145"/>
      <c r="E57" s="145"/>
      <c r="F57" s="145"/>
      <c r="G57" s="41"/>
      <c r="H57" s="148"/>
      <c r="I57" s="151"/>
    </row>
    <row r="58" spans="1:9">
      <c r="A58" s="10" t="s">
        <v>39</v>
      </c>
      <c r="B58" s="41"/>
      <c r="C58" s="145"/>
      <c r="D58" s="145"/>
      <c r="E58" s="145"/>
      <c r="F58" s="145"/>
      <c r="G58" s="41"/>
      <c r="H58" s="148"/>
      <c r="I58" s="151"/>
    </row>
    <row r="59" spans="1:9">
      <c r="A59" s="10" t="s">
        <v>23</v>
      </c>
      <c r="B59" s="41"/>
      <c r="C59" s="145"/>
      <c r="D59" s="145"/>
      <c r="E59" s="145"/>
      <c r="F59" s="145"/>
      <c r="G59" s="41"/>
      <c r="H59" s="148"/>
      <c r="I59" s="151"/>
    </row>
    <row r="60" spans="1:9">
      <c r="A60" s="10" t="s">
        <v>24</v>
      </c>
      <c r="B60" s="41"/>
      <c r="C60" s="145"/>
      <c r="D60" s="145"/>
      <c r="E60" s="145"/>
      <c r="F60" s="145"/>
      <c r="G60" s="41"/>
      <c r="H60" s="148"/>
      <c r="I60" s="151"/>
    </row>
    <row r="61" spans="1:9">
      <c r="A61" s="10" t="s">
        <v>25</v>
      </c>
      <c r="B61" s="41"/>
      <c r="C61" s="145"/>
      <c r="D61" s="145"/>
      <c r="E61" s="145"/>
      <c r="F61" s="145"/>
      <c r="G61" s="41"/>
      <c r="H61" s="148"/>
      <c r="I61" s="151"/>
    </row>
    <row r="62" spans="1:9">
      <c r="A62" s="10" t="s">
        <v>26</v>
      </c>
      <c r="B62" s="41"/>
      <c r="C62" s="145"/>
      <c r="D62" s="145"/>
      <c r="E62" s="145"/>
      <c r="F62" s="145"/>
      <c r="G62" s="41"/>
      <c r="H62" s="148"/>
      <c r="I62" s="151"/>
    </row>
    <row r="63" spans="1:9">
      <c r="A63" s="10" t="s">
        <v>27</v>
      </c>
      <c r="B63" s="41"/>
      <c r="C63" s="145"/>
      <c r="D63" s="145"/>
      <c r="E63" s="145"/>
      <c r="F63" s="145"/>
      <c r="G63" s="41"/>
      <c r="H63" s="148"/>
      <c r="I63" s="151"/>
    </row>
    <row r="64" spans="1:9">
      <c r="A64" s="10" t="s">
        <v>28</v>
      </c>
      <c r="B64" s="41"/>
      <c r="C64" s="145"/>
      <c r="D64" s="145"/>
      <c r="E64" s="145"/>
      <c r="F64" s="145"/>
      <c r="G64" s="41"/>
      <c r="H64" s="148"/>
      <c r="I64" s="151"/>
    </row>
    <row r="65" spans="1:9">
      <c r="A65" s="10" t="s">
        <v>29</v>
      </c>
      <c r="B65" s="41"/>
      <c r="C65" s="145"/>
      <c r="D65" s="145"/>
      <c r="E65" s="145"/>
      <c r="F65" s="145"/>
      <c r="G65" s="41"/>
      <c r="H65" s="148"/>
      <c r="I65" s="151"/>
    </row>
    <row r="66" spans="1:9" ht="13.5" thickBot="1">
      <c r="A66" s="20" t="s">
        <v>30</v>
      </c>
      <c r="B66" s="43"/>
      <c r="C66" s="146"/>
      <c r="D66" s="146"/>
      <c r="E66" s="146"/>
      <c r="F66" s="146"/>
      <c r="G66" s="43"/>
      <c r="H66" s="149"/>
      <c r="I66" s="152"/>
    </row>
    <row r="67" spans="1:9" ht="13.5" thickBot="1">
      <c r="A67" s="9" t="s">
        <v>3</v>
      </c>
      <c r="B67" s="71"/>
      <c r="C67" s="71">
        <f>SUM(C56)</f>
        <v>2129471.21</v>
      </c>
      <c r="D67" s="71">
        <f>SUM(D56)</f>
        <v>1964121.17</v>
      </c>
      <c r="E67" s="71">
        <f>SUM(E56)</f>
        <v>2305392.42</v>
      </c>
      <c r="F67" s="71">
        <f>SUM(F56)</f>
        <v>2073594.02</v>
      </c>
      <c r="G67" s="71"/>
      <c r="H67" s="12">
        <f>SUM(H56)</f>
        <v>8472578.8200000003</v>
      </c>
      <c r="I67" s="13">
        <f>SUM(I56)</f>
        <v>2118144.7050000001</v>
      </c>
    </row>
    <row r="68" spans="1:9" ht="11.25" customHeight="1" thickBot="1">
      <c r="A68" s="8"/>
      <c r="B68" s="8"/>
      <c r="C68" s="8"/>
      <c r="D68" s="8"/>
      <c r="E68" s="8"/>
      <c r="F68" s="8"/>
      <c r="G68" s="8"/>
      <c r="H68" s="8"/>
      <c r="I68" s="8"/>
    </row>
    <row r="69" spans="1:9" ht="18" customHeight="1" thickBot="1">
      <c r="A69" s="137" t="s">
        <v>19</v>
      </c>
      <c r="B69" s="138"/>
      <c r="C69" s="138"/>
      <c r="D69" s="138"/>
      <c r="E69" s="138"/>
      <c r="F69" s="138"/>
      <c r="G69" s="138"/>
      <c r="H69" s="138"/>
      <c r="I69" s="139"/>
    </row>
    <row r="70" spans="1:9" ht="12" customHeight="1">
      <c r="A70" s="121" t="s">
        <v>47</v>
      </c>
      <c r="B70" s="123">
        <v>2017</v>
      </c>
      <c r="C70" s="123"/>
      <c r="D70" s="123"/>
      <c r="E70" s="123"/>
      <c r="F70" s="123"/>
      <c r="G70" s="123"/>
      <c r="H70" s="123"/>
      <c r="I70" s="124"/>
    </row>
    <row r="71" spans="1:9" ht="14.25" customHeight="1">
      <c r="A71" s="140"/>
      <c r="B71" s="46" t="s">
        <v>55</v>
      </c>
      <c r="C71" s="46" t="s">
        <v>51</v>
      </c>
      <c r="D71" s="46" t="s">
        <v>52</v>
      </c>
      <c r="E71" s="46" t="s">
        <v>53</v>
      </c>
      <c r="F71" s="46" t="s">
        <v>54</v>
      </c>
      <c r="G71" s="46" t="s">
        <v>56</v>
      </c>
      <c r="H71" s="46" t="s">
        <v>3</v>
      </c>
      <c r="I71" s="76" t="s">
        <v>44</v>
      </c>
    </row>
    <row r="72" spans="1:9">
      <c r="A72" s="10" t="s">
        <v>4</v>
      </c>
      <c r="B72" s="57">
        <v>0</v>
      </c>
      <c r="C72" s="101">
        <v>258267.69</v>
      </c>
      <c r="D72" s="101">
        <v>258267.69</v>
      </c>
      <c r="E72" s="101">
        <v>258267.69</v>
      </c>
      <c r="F72" s="101">
        <v>258267.69</v>
      </c>
      <c r="G72" s="97">
        <v>0</v>
      </c>
      <c r="H72" s="58">
        <f t="shared" ref="H72:H84" si="4">SUM(B72:G72)</f>
        <v>1033070.76</v>
      </c>
      <c r="I72" s="59">
        <f>H72/4</f>
        <v>258267.69</v>
      </c>
    </row>
    <row r="73" spans="1:9">
      <c r="A73" s="10" t="s">
        <v>5</v>
      </c>
      <c r="B73" s="57">
        <v>0</v>
      </c>
      <c r="C73" s="101">
        <v>325257.67</v>
      </c>
      <c r="D73" s="101">
        <v>367291.87</v>
      </c>
      <c r="E73" s="101">
        <v>306033.61</v>
      </c>
      <c r="F73" s="101">
        <v>366395.35</v>
      </c>
      <c r="G73" s="97">
        <v>-12444.94</v>
      </c>
      <c r="H73" s="58">
        <f t="shared" si="4"/>
        <v>1352533.56</v>
      </c>
      <c r="I73" s="59">
        <f t="shared" ref="I73:I84" si="5">H73/4</f>
        <v>338133.39</v>
      </c>
    </row>
    <row r="74" spans="1:9">
      <c r="A74" s="10" t="s">
        <v>6</v>
      </c>
      <c r="B74" s="57">
        <v>-6462.67</v>
      </c>
      <c r="C74" s="101">
        <v>177885.46</v>
      </c>
      <c r="D74" s="101">
        <v>184320.99</v>
      </c>
      <c r="E74" s="101">
        <v>163648.45000000001</v>
      </c>
      <c r="F74" s="101">
        <v>198466.39</v>
      </c>
      <c r="G74" s="97">
        <v>-18372.419999999998</v>
      </c>
      <c r="H74" s="58">
        <f t="shared" si="4"/>
        <v>699486.2</v>
      </c>
      <c r="I74" s="59">
        <f t="shared" si="5"/>
        <v>174871.55</v>
      </c>
    </row>
    <row r="75" spans="1:9">
      <c r="A75" s="10" t="s">
        <v>7</v>
      </c>
      <c r="B75" s="57">
        <v>-17082.759999999998</v>
      </c>
      <c r="C75" s="101">
        <v>424218.1</v>
      </c>
      <c r="D75" s="101">
        <v>460648.4</v>
      </c>
      <c r="E75" s="101">
        <v>364186.73</v>
      </c>
      <c r="F75" s="101">
        <v>468744.44</v>
      </c>
      <c r="G75" s="97">
        <v>-22838.86</v>
      </c>
      <c r="H75" s="58">
        <f t="shared" si="4"/>
        <v>1677876.0499999998</v>
      </c>
      <c r="I75" s="59">
        <f t="shared" si="5"/>
        <v>419469.01249999995</v>
      </c>
    </row>
    <row r="76" spans="1:9">
      <c r="A76" s="10" t="s">
        <v>8</v>
      </c>
      <c r="B76" s="57">
        <v>0</v>
      </c>
      <c r="C76" s="101">
        <v>108552.25</v>
      </c>
      <c r="D76" s="101">
        <v>108552.25</v>
      </c>
      <c r="E76" s="101">
        <v>108552.25</v>
      </c>
      <c r="F76" s="101">
        <v>108552.25</v>
      </c>
      <c r="G76" s="97">
        <v>0</v>
      </c>
      <c r="H76" s="58">
        <f t="shared" si="4"/>
        <v>434209</v>
      </c>
      <c r="I76" s="59">
        <f t="shared" si="5"/>
        <v>108552.25</v>
      </c>
    </row>
    <row r="77" spans="1:9" ht="13.5" customHeight="1">
      <c r="A77" s="10" t="s">
        <v>9</v>
      </c>
      <c r="B77" s="57">
        <v>0</v>
      </c>
      <c r="C77" s="101">
        <v>453311.3</v>
      </c>
      <c r="D77" s="101">
        <v>453311.3</v>
      </c>
      <c r="E77" s="101">
        <v>453311.3</v>
      </c>
      <c r="F77" s="101">
        <v>453311.3</v>
      </c>
      <c r="G77" s="97">
        <v>0</v>
      </c>
      <c r="H77" s="58">
        <f t="shared" si="4"/>
        <v>1813245.2</v>
      </c>
      <c r="I77" s="59">
        <f t="shared" si="5"/>
        <v>453311.3</v>
      </c>
    </row>
    <row r="78" spans="1:9">
      <c r="A78" s="10" t="s">
        <v>50</v>
      </c>
      <c r="B78" s="57">
        <v>1284.29</v>
      </c>
      <c r="C78" s="101">
        <v>298321.33</v>
      </c>
      <c r="D78" s="101">
        <v>292665.18</v>
      </c>
      <c r="E78" s="101">
        <v>269681.46000000002</v>
      </c>
      <c r="F78" s="101">
        <v>339630.37</v>
      </c>
      <c r="G78" s="97">
        <v>-17672.86</v>
      </c>
      <c r="H78" s="58">
        <f t="shared" si="4"/>
        <v>1183909.7699999998</v>
      </c>
      <c r="I78" s="59">
        <f t="shared" si="5"/>
        <v>295977.44249999995</v>
      </c>
    </row>
    <row r="79" spans="1:9">
      <c r="A79" s="10" t="s">
        <v>10</v>
      </c>
      <c r="B79" s="57">
        <v>-3092.19</v>
      </c>
      <c r="C79" s="101">
        <v>342144.83</v>
      </c>
      <c r="D79" s="101">
        <v>339052.63</v>
      </c>
      <c r="E79" s="101">
        <v>297481.33</v>
      </c>
      <c r="F79" s="101">
        <v>359838.28</v>
      </c>
      <c r="G79" s="97">
        <v>0</v>
      </c>
      <c r="H79" s="58">
        <f t="shared" si="4"/>
        <v>1335424.8800000001</v>
      </c>
      <c r="I79" s="59">
        <f t="shared" si="5"/>
        <v>333856.22000000003</v>
      </c>
    </row>
    <row r="80" spans="1:9">
      <c r="A80" s="10" t="s">
        <v>11</v>
      </c>
      <c r="B80" s="57">
        <v>0</v>
      </c>
      <c r="C80" s="101">
        <v>198817.96</v>
      </c>
      <c r="D80" s="101">
        <v>187897.17</v>
      </c>
      <c r="E80" s="101">
        <v>186033.62</v>
      </c>
      <c r="F80" s="101">
        <v>209738.75</v>
      </c>
      <c r="G80" s="97">
        <v>-14409.98</v>
      </c>
      <c r="H80" s="58">
        <f t="shared" si="4"/>
        <v>768077.52</v>
      </c>
      <c r="I80" s="59">
        <f t="shared" si="5"/>
        <v>192019.38</v>
      </c>
    </row>
    <row r="81" spans="1:9">
      <c r="A81" s="10" t="s">
        <v>12</v>
      </c>
      <c r="B81" s="57">
        <v>0</v>
      </c>
      <c r="C81" s="101">
        <v>995879.24</v>
      </c>
      <c r="D81" s="101">
        <v>995879.24</v>
      </c>
      <c r="E81" s="101">
        <v>946330.06</v>
      </c>
      <c r="F81" s="101">
        <v>1030663.33</v>
      </c>
      <c r="G81" s="97">
        <v>-19283.89</v>
      </c>
      <c r="H81" s="58">
        <f t="shared" si="4"/>
        <v>3949467.98</v>
      </c>
      <c r="I81" s="59">
        <f t="shared" si="5"/>
        <v>987366.995</v>
      </c>
    </row>
    <row r="82" spans="1:9">
      <c r="A82" s="10" t="s">
        <v>13</v>
      </c>
      <c r="B82" s="57">
        <v>0</v>
      </c>
      <c r="C82" s="101">
        <v>259506.1</v>
      </c>
      <c r="D82" s="101">
        <v>259506.1</v>
      </c>
      <c r="E82" s="101">
        <v>259506.1</v>
      </c>
      <c r="F82" s="101">
        <v>259506.1</v>
      </c>
      <c r="G82" s="97">
        <v>0</v>
      </c>
      <c r="H82" s="58">
        <f t="shared" si="4"/>
        <v>1038024.4</v>
      </c>
      <c r="I82" s="59">
        <f t="shared" si="5"/>
        <v>259506.1</v>
      </c>
    </row>
    <row r="83" spans="1:9">
      <c r="A83" s="10" t="s">
        <v>14</v>
      </c>
      <c r="B83" s="57">
        <v>0</v>
      </c>
      <c r="C83" s="101">
        <v>310660.95</v>
      </c>
      <c r="D83" s="101">
        <v>310660.95</v>
      </c>
      <c r="E83" s="101">
        <v>310660.95</v>
      </c>
      <c r="F83" s="101">
        <v>310660.95</v>
      </c>
      <c r="G83" s="97">
        <v>0</v>
      </c>
      <c r="H83" s="58">
        <f t="shared" si="4"/>
        <v>1242643.8</v>
      </c>
      <c r="I83" s="59">
        <f t="shared" si="5"/>
        <v>310660.95</v>
      </c>
    </row>
    <row r="84" spans="1:9">
      <c r="A84" s="10" t="s">
        <v>15</v>
      </c>
      <c r="B84" s="57">
        <v>0</v>
      </c>
      <c r="C84" s="95">
        <v>213380.17</v>
      </c>
      <c r="D84" s="95">
        <v>213380.17</v>
      </c>
      <c r="E84" s="95">
        <v>213380.17</v>
      </c>
      <c r="F84" s="95">
        <v>213380.17</v>
      </c>
      <c r="G84" s="97">
        <v>0</v>
      </c>
      <c r="H84" s="58">
        <f t="shared" si="4"/>
        <v>853520.68</v>
      </c>
      <c r="I84" s="59">
        <f t="shared" si="5"/>
        <v>213380.17</v>
      </c>
    </row>
    <row r="85" spans="1:9" ht="14.25" customHeight="1" thickBot="1">
      <c r="A85" s="60" t="s">
        <v>3</v>
      </c>
      <c r="B85" s="61">
        <f t="shared" ref="B85:H85" si="6">SUM(B72:B84)</f>
        <v>-25353.329999999998</v>
      </c>
      <c r="C85" s="61">
        <f t="shared" si="6"/>
        <v>4366203.0500000007</v>
      </c>
      <c r="D85" s="61">
        <f t="shared" si="6"/>
        <v>4431433.9399999995</v>
      </c>
      <c r="E85" s="61">
        <f t="shared" si="6"/>
        <v>4137073.72</v>
      </c>
      <c r="F85" s="62">
        <f t="shared" si="6"/>
        <v>4577155.37</v>
      </c>
      <c r="G85" s="61">
        <f t="shared" si="6"/>
        <v>-105022.95</v>
      </c>
      <c r="H85" s="61">
        <f t="shared" si="6"/>
        <v>17381489.800000001</v>
      </c>
      <c r="I85" s="63">
        <f t="shared" ref="I85" si="7">SUM(I72:I84)</f>
        <v>4345372.45</v>
      </c>
    </row>
    <row r="86" spans="1:9" ht="10.5" customHeight="1" thickBot="1">
      <c r="A86" s="8"/>
      <c r="B86" s="8"/>
      <c r="C86" s="8"/>
      <c r="D86" s="8"/>
      <c r="E86" s="8"/>
      <c r="F86" s="8"/>
      <c r="G86" s="8"/>
      <c r="H86" s="8"/>
      <c r="I86" s="8"/>
    </row>
    <row r="87" spans="1:9" ht="18.75" customHeight="1" thickBot="1">
      <c r="A87" s="137" t="s">
        <v>32</v>
      </c>
      <c r="B87" s="138"/>
      <c r="C87" s="138"/>
      <c r="D87" s="138"/>
      <c r="E87" s="138"/>
      <c r="F87" s="138"/>
      <c r="G87" s="138"/>
      <c r="H87" s="138"/>
      <c r="I87" s="139"/>
    </row>
    <row r="88" spans="1:9" ht="16.5" customHeight="1" thickBot="1">
      <c r="A88" s="79" t="s">
        <v>46</v>
      </c>
      <c r="B88" s="37" t="s">
        <v>55</v>
      </c>
      <c r="C88" s="37" t="s">
        <v>51</v>
      </c>
      <c r="D88" s="37" t="s">
        <v>52</v>
      </c>
      <c r="E88" s="37" t="s">
        <v>53</v>
      </c>
      <c r="F88" s="37" t="s">
        <v>54</v>
      </c>
      <c r="G88" s="37" t="s">
        <v>56</v>
      </c>
      <c r="H88" s="77" t="s">
        <v>3</v>
      </c>
      <c r="I88" s="78" t="s">
        <v>44</v>
      </c>
    </row>
    <row r="89" spans="1:9" ht="17.25" customHeight="1" thickBot="1">
      <c r="A89" s="18" t="s">
        <v>20</v>
      </c>
      <c r="B89" s="19">
        <v>0</v>
      </c>
      <c r="C89" s="96">
        <v>1963132.79</v>
      </c>
      <c r="D89" s="96">
        <v>2157169.9700000002</v>
      </c>
      <c r="E89" s="96">
        <v>1964121.17</v>
      </c>
      <c r="F89" s="102">
        <v>2156181.59</v>
      </c>
      <c r="G89" s="26">
        <v>0</v>
      </c>
      <c r="H89" s="25">
        <f>SUM(B89:G89)</f>
        <v>8240605.5199999996</v>
      </c>
      <c r="I89" s="14">
        <f>H89/4</f>
        <v>2060151.38</v>
      </c>
    </row>
  </sheetData>
  <mergeCells count="24">
    <mergeCell ref="A69:I69"/>
    <mergeCell ref="A70:A71"/>
    <mergeCell ref="B70:I70"/>
    <mergeCell ref="A87:I87"/>
    <mergeCell ref="A36:I36"/>
    <mergeCell ref="A38:A39"/>
    <mergeCell ref="B38:I38"/>
    <mergeCell ref="C56:C66"/>
    <mergeCell ref="D56:D66"/>
    <mergeCell ref="E56:E66"/>
    <mergeCell ref="F56:F66"/>
    <mergeCell ref="H56:H66"/>
    <mergeCell ref="I56:I66"/>
    <mergeCell ref="A1:I1"/>
    <mergeCell ref="A4:I4"/>
    <mergeCell ref="A5:A6"/>
    <mergeCell ref="B5:I5"/>
    <mergeCell ref="C23:C33"/>
    <mergeCell ref="D23:D33"/>
    <mergeCell ref="E23:E33"/>
    <mergeCell ref="F23:F33"/>
    <mergeCell ref="G23:G33"/>
    <mergeCell ref="H23:H33"/>
    <mergeCell ref="I23:I33"/>
  </mergeCells>
  <printOptions horizontalCentered="1" verticalCentered="1"/>
  <pageMargins left="0.19685039370078741" right="0.19685039370078741" top="0.78740157480314965" bottom="0.19685039370078741" header="0.51181102362204722" footer="0.51181102362204722"/>
  <pageSetup scale="72" orientation="landscape" r:id="rId1"/>
  <headerFooter alignWithMargins="0">
    <oddHeader>&amp;LSECRETARIA DE ESTADO DA SAÚDE
DIRETORIA DE PLANEJAMENTO CONTROLE E AVALIAÇÃO
GERÊNCIA DE CONTROLE E AVALIAÇÃO DO SISTEMA</oddHeader>
    <oddFooter>&amp;R&amp;F</oddFooter>
  </headerFooter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Total-jan á abr</vt:lpstr>
      <vt:lpstr>Mês á Mês-jan á abr-17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Fabre Custodio</dc:creator>
  <cp:lastModifiedBy>remorlc</cp:lastModifiedBy>
  <cp:lastPrinted>2017-09-12T15:34:30Z</cp:lastPrinted>
  <dcterms:created xsi:type="dcterms:W3CDTF">2009-06-22T19:09:32Z</dcterms:created>
  <dcterms:modified xsi:type="dcterms:W3CDTF">2017-09-12T15:37:15Z</dcterms:modified>
</cp:coreProperties>
</file>