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0" activeTab="10"/>
  </bookViews>
  <sheets>
    <sheet name="procv BSIH" sheetId="1" state="hidden" r:id="rId2"/>
    <sheet name="Gerais MAC" sheetId="2" state="hidden" r:id="rId3"/>
    <sheet name="SC" sheetId="3" state="hidden" r:id="rId4"/>
    <sheet name="Pacotes SC" sheetId="4" state="hidden" r:id="rId5"/>
    <sheet name="Prêmios SC" sheetId="5" state="hidden" r:id="rId6"/>
    <sheet name="Gerais FAEC" sheetId="6" state="hidden" r:id="rId7"/>
    <sheet name="MS" sheetId="7" state="hidden" r:id="rId8"/>
    <sheet name="Pacotes MS" sheetId="8" state="hidden" r:id="rId9"/>
    <sheet name="Prêmios MS" sheetId="9" state="hidden" r:id="rId10"/>
    <sheet name="Total Procv" sheetId="10" state="hidden" r:id="rId11"/>
    <sheet name="SITE" sheetId="11" state="visible" r:id="rId12"/>
  </sheets>
  <definedNames>
    <definedName function="false" hidden="true" localSheetId="10" name="_xlnm._FilterDatabase" vbProcedure="false">SITE!$B$8:$C$50</definedName>
    <definedName function="false" hidden="false" name="bsih" vbProcedure="false">'procv BSIH'!$A$1:$F$189</definedName>
    <definedName function="false" hidden="false" name="Geralf" vbProcedure="false">'Gerais FAEC'!$A$1:$C$39</definedName>
    <definedName function="false" hidden="false" name="Geralm" vbProcedure="false">'Gerais MAC'!$A$1:$C$44</definedName>
    <definedName function="false" hidden="false" name="minis" vbProcedure="false">MS!$A$1:$C$34</definedName>
    <definedName function="false" hidden="false" name="pacams" vbProcedure="false">'Pacotes MS'!$A$41:$K$79</definedName>
    <definedName function="false" hidden="false" name="pacasc" vbProcedure="false">'Pacotes SC'!$A$46:$O$89</definedName>
    <definedName function="false" hidden="false" name="pacms" vbProcedure="false">'Pacotes MS'!$A$1:$K$39</definedName>
    <definedName function="false" hidden="false" name="pacsc" vbProcedure="false">'Pacotes SC'!$A$1:$O$44</definedName>
    <definedName function="false" hidden="false" name="preams" vbProcedure="false">'Prêmios MS'!$A$41:$AP$79</definedName>
    <definedName function="false" hidden="false" name="preasc" vbProcedure="false">'Prêmios SC'!$A$46:$AY$90</definedName>
    <definedName function="false" hidden="false" name="prems" vbProcedure="false">'Prêmios MS'!$A$1:$AP$39</definedName>
    <definedName function="false" hidden="false" name="presc" vbProcedure="false">'Prêmios SC'!$A$1:$AY$45</definedName>
    <definedName function="false" hidden="false" name="santa" vbProcedure="false">SC!$A$1:$C$33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<sst xmlns="http://schemas.openxmlformats.org/spreadsheetml/2006/main" count="1832" uniqueCount="684">
  <si>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</si>
  <si>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</si>
  <si>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</si>
  <si>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</si>
  <si>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</si>
  <si>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</si>
  <si>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</si>
  <si>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</si>
  <si>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</si>
  <si>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</si>
  <si>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</si>
  <si>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</si>
  <si>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</si>
  <si>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</si>
  <si>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</si>
  <si>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</si>
  <si>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</si>
  <si>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</si>
  <si>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</si>
  <si>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</si>
  <si>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</si>
  <si>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</si>
  <si>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</si>
  <si>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</si>
  <si>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</si>
  <si>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</si>
  <si>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</si>
  <si>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</si>
  <si>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</si>
  <si>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</si>
  <si>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</si>
  <si>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</si>
  <si>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</si>
  <si>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</si>
  <si>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</si>
  <si>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</si>
  <si>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</si>
  <si>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</si>
  <si>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</si>
  <si>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</si>
  <si>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</si>
  <si>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</si>
  <si>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</si>
  <si>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</si>
  <si>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</si>
  <si>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</si>
  <si>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</si>
  <si>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</si>
  <si>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</si>
  <si>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</si>
  <si>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</si>
  <si>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</si>
  <si>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</si>
  <si>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</si>
  <si>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</si>
  <si>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</si>
  <si>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</si>
  <si>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</si>
  <si>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</si>
  <si>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</si>
  <si>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</si>
  <si>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</si>
  <si>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</si>
  <si>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</si>
  <si>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</si>
  <si>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</si>
  <si>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</si>
  <si>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</si>
  <si>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</si>
  <si>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</si>
  <si>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</si>
  <si>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</si>
  <si>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</si>
  <si>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</si>
  <si>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</si>
  <si>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</si>
  <si>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</si>
  <si>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</si>
  <si>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</si>
  <si>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</si>
  <si>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</si>
  <si>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</si>
  <si>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</si>
  <si>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</si>
  <si>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</si>
  <si>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</si>
  <si>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</si>
  <si>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</si>
  <si>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</si>
  <si>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</si>
  <si>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</si>
  <si>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</si>
  <si>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</si>
  <si>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</si>
  <si>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</si>
  <si>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</si>
  <si>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</si>
  <si>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</si>
  <si>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</si>
  <si>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</si>
  <si>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</si>
  <si>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</si>
  <si>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</si>
  <si>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</si>
  <si>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</si>
  <si>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</si>
  <si>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</si>
  <si>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</si>
  <si>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</si>
  <si>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</si>
  <si>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</si>
  <si>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</si>
  <si>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</si>
  <si>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</si>
  <si>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</si>
  <si>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</si>
  <si>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</si>
  <si>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</si>
  <si>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</si>
  <si>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</si>
  <si>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</si>
  <si>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</si>
  <si>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</si>
  <si>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</si>
  <si>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</si>
  <si>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</si>
  <si>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</si>
  <si>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</si>
  <si>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</si>
  <si>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</si>
  <si>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</si>
  <si>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</si>
  <si>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</si>
  <si>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</si>
  <si>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</si>
  <si>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</si>
  <si>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</si>
  <si>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</si>
  <si>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</si>
  <si>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</si>
  <si>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</si>
  <si>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</si>
  <si>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</si>
  <si>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</si>
  <si>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</si>
  <si>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</si>
  <si>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</si>
  <si>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</si>
  <si>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</si>
  <si>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</si>
  <si>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</si>
  <si>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</si>
  <si>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</si>
  <si>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</si>
  <si>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</si>
  <si>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</si>
  <si>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</si>
  <si>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</si>
  <si>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</si>
  <si>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</si>
  <si>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</si>
  <si>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</si>
  <si>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</si>
  <si>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</si>
  <si>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</si>
  <si>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</si>
  <si>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</si>
  <si>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</si>
  <si>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</si>
  <si>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</si>
  <si>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</si>
  <si>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</si>
  <si>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</si>
  <si>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</si>
  <si>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</si>
  <si>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</si>
  <si>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</si>
  <si>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</si>
  <si>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</si>
  <si>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</si>
  <si>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</si>
  <si>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</si>
  <si>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</si>
  <si>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</si>
  <si>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</si>
  <si>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</si>
  <si>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</si>
  <si>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</si>
  <si>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</si>
  <si>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</si>
  <si>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</si>
  <si>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</si>
  <si>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</si>
  <si>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</si>
  <si>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</si>
  <si>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</si>
  <si>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</si>
  <si>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</si>
  <si>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</si>
  <si>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</si>
  <si>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</si>
  <si>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</si>
  <si>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</si>
  <si>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</si>
  <si>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</si>
  <si>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</si>
  <si>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</si>
  <si>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</si>
  <si>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</si>
  <si>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</si>
  <si>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</si>
  <si>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</si>
  <si>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</si>
  <si>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</si>
  <si>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</si>
  <si>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</si>
  <si>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</si>
  <si>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</si>
  <si>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</si>
  <si>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</si>
  <si>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</si>
  <si>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</si>
  <si>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</si>
  <si>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</si>
  <si>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</si>
  <si>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</si>
  <si>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</si>
  <si>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</si>
  <si>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</si>
  <si>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</si>
  <si>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</si>
  <si>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</si>
  <si>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</si>
  <si>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</si>
  <si>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</si>
  <si>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</si>
  <si>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</si>
  <si>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</si>
  <si>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</si>
  <si>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</si>
  <si>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</si>
  <si>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</si>
  <si>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</si>
  <si>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</si>
  <si>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</si>
  <si>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</si>
  <si>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</si>
  <si>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</si>
  <si>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</si>
  <si>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</si>
  <si>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</si>
  <si>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</si>
  <si>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</si>
  <si>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</si>
  <si>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</si>
  <si>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</si>
  <si>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</si>
  <si>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</si>
  <si>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</si>
  <si>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</si>
  <si>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</si>
  <si>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</si>
  <si>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</si>
  <si>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</si>
  <si>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</si>
  <si>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</si>
  <si>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</si>
  <si>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</si>
  <si>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</si>
  <si>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</si>
  <si>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</si>
  <si>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</si>
  <si>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</si>
  <si>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</si>
  <si>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</si>
  <si>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</si>
  <si>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</si>
  <si>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</si>
  <si>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</si>
  <si>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</si>
  <si>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</si>
  <si>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</si>
  <si>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</si>
  <si>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</si>
  <si>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</si>
  <si>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</si>
  <si>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</si>
  <si>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</si>
  <si>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</si>
  <si>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</si>
  <si>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</si>
  <si>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</si>
  <si>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</si>
  <si>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</si>
  <si>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</si>
  <si>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</si>
  <si>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</si>
  <si>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</si>
  <si>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</si>
  <si>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</si>
  <si>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</si>
  <si>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</si>
  <si>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</si>
  <si>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</si>
  <si>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</si>
  <si>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</si>
  <si>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</si>
  <si>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</si>
  <si>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</si>
  <si>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</si>
  <si>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</si>
  <si>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</si>
  <si>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</si>
  <si>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</si>
  <si>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</si>
  <si>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</si>
  <si>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</si>
  <si>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</si>
  <si>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</si>
  <si>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</si>
  <si>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</si>
  <si>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</si>
  <si>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</si>
  <si>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</si>
  <si>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</si>
  <si>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</si>
  <si>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</si>
  <si>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</si>
  <si>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</si>
  <si>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</si>
  <si>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</si>
  <si>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</si>
  <si>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</si>
  <si>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</si>
  <si>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</si>
  <si>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</si>
  <si>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</si>
  <si>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</si>
  <si>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</si>
  <si>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</si>
  <si>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</si>
  <si>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</si>
  <si>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</si>
  <si>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</si>
  <si>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</si>
  <si>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</si>
  <si>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</si>
  <si>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</si>
  <si>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</si>
  <si>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</si>
  <si>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</si>
  <si>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</si>
  <si>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</si>
  <si>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</si>
  <si>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</si>
  <si>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</si>
  <si>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</si>
  <si>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</si>
  <si>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</si>
  <si>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</si>
  <si>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</si>
  <si>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</si>
  <si>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</si>
  <si>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</si>
  <si>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</si>
  <si>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</si>
  <si>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</si>
  <si>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</si>
  <si>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</si>
  <si>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</si>
  <si>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</si>
  <si>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</si>
  <si>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</si>
  <si>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</si>
  <si>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</si>
  <si>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</si>
  <si>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</si>
  <si>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</si>
  <si>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</si>
  <si>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</si>
  <si>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</si>
  <si>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</si>
  <si>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</si>
  <si>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</si>
  <si>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</si>
  <si>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</si>
  <si>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</si>
  <si>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</si>
  <si>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</si>
  <si>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</si>
  <si>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</si>
  <si>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</si>
  <si>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</si>
  <si>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</si>
  <si>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</si>
  <si>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</si>
  <si>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</si>
  <si>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</si>
  <si>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</si>
  <si>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</si>
  <si>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</si>
  <si>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</si>
  <si>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</si>
  <si>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</si>
  <si>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</si>
  <si>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</si>
  <si>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</si>
  <si>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</si>
  <si>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</si>
  <si>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</si>
  <si>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</si>
  <si>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</si>
  <si>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</si>
  <si>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</si>
  <si>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</si>
  <si>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</si>
  <si>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</si>
  <si>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</si>
  <si>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</si>
  <si>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</si>
  <si>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</si>
  <si>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</si>
  <si>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</si>
  <si>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</si>
  <si>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</si>
  <si>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</si>
  <si>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</si>
  <si>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</si>
  <si>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</si>
  <si>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</si>
  <si>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</si>
  <si>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</si>
  <si>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</si>
  <si>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</si>
  <si>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</si>
  <si>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</si>
  <si>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</si>
  <si>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</si>
  <si>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</si>
  <si>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</si>
  <si>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</si>
  <si>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</si>
  <si>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</si>
  <si>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</si>
  <si>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</si>
  <si>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</si>
  <si>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</si>
  <si>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</si>
  <si>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</si>
  <si>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</si>
  <si>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</si>
  <si>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</si>
  <si>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</si>
  <si>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</si>
  <si>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</si>
  <si>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</si>
  <si>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</si>
  <si>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</si>
  <si>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</si>
  <si>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</si>
  <si>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</si>
  <si>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</si>
  <si>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</si>
  <si>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</si>
  <si>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</si>
  <si>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</si>
  <si>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</si>
  <si>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</si>
  <si>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</si>
  <si>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</si>
  <si>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</si>
  <si>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</si>
  <si>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</si>
  <si>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</si>
  <si>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</si>
  <si>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</si>
  <si>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</si>
  <si>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</si>
  <si>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</si>
  <si>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</si>
  <si>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</si>
  <si>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</si>
  <si>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</si>
  <si>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</si>
  <si>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</si>
  <si>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</si>
  <si>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</si>
  <si>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</si>
  <si>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</si>
  <si>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</si>
  <si>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</si>
  <si>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</si>
  <si>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</si>
  <si>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</si>
  <si>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</si>
  <si>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</si>
  <si>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</si>
  <si>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</si>
  <si>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</si>
  <si>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</si>
  <si>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</si>
  <si>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</si>
  <si>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</si>
  <si>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</si>
  <si>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</si>
  <si>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</si>
  <si>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</si>
  <si>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</si>
  <si>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</si>
  <si>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</si>
  <si>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</si>
  <si>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</si>
  <si>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</si>
  <si>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</si>
  <si>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</si>
  <si>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</si>
  <si>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</si>
  <si>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</si>
  <si>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</si>
  <si>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</si>
  <si>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</si>
  <si>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</si>
  <si>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</si>
  <si>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</si>
  <si>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</si>
  <si>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</si>
  <si>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</si>
  <si>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</si>
  <si>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</si>
  <si>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</si>
  <si>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</si>
  <si>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</si>
  <si>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</si>
  <si>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</si>
  <si>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</si>
  <si>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</si>
  <si>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</si>
  <si>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</si>
  <si>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</si>
  <si>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</si>
  <si>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</si>
  <si>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</si>
  <si>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</si>
  <si>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</si>
  <si>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</si>
  <si>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</si>
  <si>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</si>
  <si>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</si>
  <si>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</si>
  <si>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</si>
  <si>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</si>
  <si>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</si>
  <si>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</si>
  <si>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Freqüência</t>
  </si>
  <si>
    <t xml:space="preserve">Valor Total</t>
  </si>
  <si>
    <t xml:space="preserve">0136751 NEURON DOR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</si>
  <si>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</si>
  <si>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</si>
  <si>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</si>
  <si>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</si>
  <si>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</si>
  <si>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2504332 HOSPITAL E MATERNIDADE TEREZA RAMOS</t>
  </si>
  <si>
    <t xml:space="preserve">2658372 INSTITUTO SANTE HOSPITAL DE DIONISIO CERQUEIRA</t>
  </si>
  <si>
    <t xml:space="preserve">2662914 HOSPITAL SEARA DO BEM MATERNO E INFANTIL</t>
  </si>
  <si>
    <t xml:space="preserve">2744937 HOSPITAL INFANTIL PEQUENO ANJO</t>
  </si>
  <si>
    <t xml:space="preserve">6048692 HOSPITAL INFANTIL DR JESER AMARANTE FARIA</t>
  </si>
  <si>
    <t xml:space="preserve">7847777 HOSPITAL JOAO SCHREIBER</t>
  </si>
  <si>
    <t xml:space="preserve">Total</t>
  </si>
  <si>
    <t xml:space="preserve">Bucomax 200</t>
  </si>
  <si>
    <t xml:space="preserve">Geral   250</t>
  </si>
  <si>
    <t xml:space="preserve">Geral   400</t>
  </si>
  <si>
    <t xml:space="preserve">Geral   500</t>
  </si>
  <si>
    <t xml:space="preserve">Gineco  250</t>
  </si>
  <si>
    <t xml:space="preserve">MULTS   500</t>
  </si>
  <si>
    <t xml:space="preserve">Neuro   500</t>
  </si>
  <si>
    <t xml:space="preserve">Oftalmo 150</t>
  </si>
  <si>
    <t xml:space="preserve">Ortop   500</t>
  </si>
  <si>
    <t xml:space="preserve">Orl/Cab 400</t>
  </si>
  <si>
    <t xml:space="preserve">Uro/Nef 250</t>
  </si>
  <si>
    <t xml:space="preserve">Vasc    300</t>
  </si>
  <si>
    <t xml:space="preserve">Buco R$ 650,00</t>
  </si>
  <si>
    <t xml:space="preserve">Buco R$ 656,68</t>
  </si>
  <si>
    <t xml:space="preserve">Geral R$ 400,00</t>
  </si>
  <si>
    <t xml:space="preserve">Geral R$ 500,00</t>
  </si>
  <si>
    <t xml:space="preserve">Geral R$ 539,92</t>
  </si>
  <si>
    <t xml:space="preserve">Geral R$ 606,15</t>
  </si>
  <si>
    <t xml:space="preserve">Geral R$ 610,06</t>
  </si>
  <si>
    <t xml:space="preserve">Geral R$ 637,97</t>
  </si>
  <si>
    <t xml:space="preserve">Geral R$ 650,09</t>
  </si>
  <si>
    <t xml:space="preserve">Geral R$ 800,00</t>
  </si>
  <si>
    <t xml:space="preserve">Geral R$ 801,73</t>
  </si>
  <si>
    <t xml:space="preserve">Geral R$ 992,45</t>
  </si>
  <si>
    <t xml:space="preserve">Geral R$ 996,34</t>
  </si>
  <si>
    <t xml:space="preserve">Geral R$ 1.817,45</t>
  </si>
  <si>
    <t xml:space="preserve">Geral R$ 2.500,00</t>
  </si>
  <si>
    <t xml:space="preserve">Gineco R$ 400,00</t>
  </si>
  <si>
    <t xml:space="preserve">Gineco R$ 500,00</t>
  </si>
  <si>
    <t xml:space="preserve">Gineco R$ 509,86</t>
  </si>
  <si>
    <t xml:space="preserve">Gineco R$ 781,93</t>
  </si>
  <si>
    <t xml:space="preserve">Gineco R$ 800,00</t>
  </si>
  <si>
    <t xml:space="preserve">Gineco R$ 907,93</t>
  </si>
  <si>
    <t xml:space="preserve">Gineco R$ 1.103,64</t>
  </si>
  <si>
    <t xml:space="preserve">Mul/Seq R$ 800,00</t>
  </si>
  <si>
    <t xml:space="preserve">Neur R$ 500,00</t>
  </si>
  <si>
    <t xml:space="preserve">Oftal R$ 300,00</t>
  </si>
  <si>
    <t xml:space="preserve">Oftal R$ 2.921,17</t>
  </si>
  <si>
    <t xml:space="preserve">Orto R$ 400,00</t>
  </si>
  <si>
    <t xml:space="preserve">Orto R$ 500,00</t>
  </si>
  <si>
    <t xml:space="preserve">Orto R$ 600,00</t>
  </si>
  <si>
    <t xml:space="preserve">Orto R$ 645,68</t>
  </si>
  <si>
    <t xml:space="preserve">Orto R$ 680,20</t>
  </si>
  <si>
    <t xml:space="preserve">Orto R$ 1.000,00</t>
  </si>
  <si>
    <t xml:space="preserve">Orto R$ 2.294,32</t>
  </si>
  <si>
    <t xml:space="preserve">Orl R$ 400,00</t>
  </si>
  <si>
    <t xml:space="preserve">Orl R$ 500,00</t>
  </si>
  <si>
    <t xml:space="preserve">Orl R$ 600,00</t>
  </si>
  <si>
    <t xml:space="preserve">Uro R$ 400,00</t>
  </si>
  <si>
    <t xml:space="preserve">Uro R$ 500,00</t>
  </si>
  <si>
    <t xml:space="preserve">Uro R$ 600,00</t>
  </si>
  <si>
    <t xml:space="preserve">Uro R$ 756,15</t>
  </si>
  <si>
    <t xml:space="preserve">Uro R$ 800,00</t>
  </si>
  <si>
    <t xml:space="preserve">Uro R$ 1.097,07</t>
  </si>
  <si>
    <t xml:space="preserve">Uro R$ 1.147,75</t>
  </si>
  <si>
    <t xml:space="preserve">Vasc R$ 500,00</t>
  </si>
  <si>
    <t xml:space="preserve">Vasc R$ 692,19</t>
  </si>
  <si>
    <t xml:space="preserve">Vasc R$ 833,48</t>
  </si>
  <si>
    <t xml:space="preserve">PM 0,00</t>
  </si>
  <si>
    <t xml:space="preserve">PM 1.325,64</t>
  </si>
  <si>
    <t xml:space="preserve">PM 652,38</t>
  </si>
  <si>
    <t xml:space="preserve">PM 576,49</t>
  </si>
  <si>
    <t xml:space="preserve">PM 524,20</t>
  </si>
  <si>
    <t xml:space="preserve">PM 427,11</t>
  </si>
  <si>
    <t xml:space="preserve">PM 374,84</t>
  </si>
  <si>
    <t xml:space="preserve">PM 328,34</t>
  </si>
  <si>
    <t xml:space="preserve">PM 316,36</t>
  </si>
  <si>
    <t xml:space="preserve">PM 281,32</t>
  </si>
  <si>
    <t xml:space="preserve">PM  14,52</t>
  </si>
  <si>
    <t xml:space="preserve">PM 248,34</t>
  </si>
  <si>
    <t xml:space="preserve">PM 248,33</t>
  </si>
  <si>
    <t xml:space="preserve">PM 243,03</t>
  </si>
  <si>
    <t xml:space="preserve">PM 241,89</t>
  </si>
  <si>
    <t xml:space="preserve">PM 232,58</t>
  </si>
  <si>
    <t xml:space="preserve">PM 193,43</t>
  </si>
  <si>
    <t xml:space="preserve">PM 180,88</t>
  </si>
  <si>
    <t xml:space="preserve">PM 164,65</t>
  </si>
  <si>
    <t xml:space="preserve">PM 162,78</t>
  </si>
  <si>
    <t xml:space="preserve">PM 152,54</t>
  </si>
  <si>
    <t xml:space="preserve">PM 151,82</t>
  </si>
  <si>
    <t xml:space="preserve">PM 139,93</t>
  </si>
  <si>
    <t xml:space="preserve">PM 127,46</t>
  </si>
  <si>
    <t xml:space="preserve">PM 123,25</t>
  </si>
  <si>
    <t xml:space="preserve">PM 117,82</t>
  </si>
  <si>
    <t xml:space="preserve">PM  84,06</t>
  </si>
  <si>
    <t xml:space="preserve">PM  72,75</t>
  </si>
  <si>
    <t xml:space="preserve">PM  65,01</t>
  </si>
  <si>
    <t xml:space="preserve">PM  61,13</t>
  </si>
  <si>
    <t xml:space="preserve">PM  56,34</t>
  </si>
  <si>
    <t xml:space="preserve">PM  50,76</t>
  </si>
  <si>
    <t xml:space="preserve">PM  50,28</t>
  </si>
  <si>
    <t xml:space="preserve">PM  44,19</t>
  </si>
  <si>
    <t xml:space="preserve">PM  43,19</t>
  </si>
  <si>
    <t xml:space="preserve">PM  36,10</t>
  </si>
  <si>
    <t xml:space="preserve">PM  31,97</t>
  </si>
  <si>
    <t xml:space="preserve">PM  27,57</t>
  </si>
  <si>
    <t xml:space="preserve">PM  21,11</t>
  </si>
  <si>
    <t xml:space="preserve">PM  00,00</t>
  </si>
  <si>
    <t xml:space="preserve">Munícipios-SC</t>
  </si>
  <si>
    <t xml:space="preserve">Geral MAC</t>
  </si>
  <si>
    <t xml:space="preserve">PPI</t>
  </si>
  <si>
    <t xml:space="preserve">Faixa Estadual</t>
  </si>
  <si>
    <t xml:space="preserve">Pacote Estadual</t>
  </si>
  <si>
    <t xml:space="preserve">Prêmio Estadual</t>
  </si>
  <si>
    <t xml:space="preserve">Geral FAEC</t>
  </si>
  <si>
    <t xml:space="preserve">Faixa MS</t>
  </si>
  <si>
    <t xml:space="preserve">Pacote  MS</t>
  </si>
  <si>
    <t xml:space="preserve">Prêmio MS</t>
  </si>
  <si>
    <t xml:space="preserve">Fisico</t>
  </si>
  <si>
    <t xml:space="preserve">Financeiro</t>
  </si>
  <si>
    <t xml:space="preserve">ESTADO DE SANTA CATARINA</t>
  </si>
  <si>
    <t xml:space="preserve">SECRETARIA DE ESTADO DA SAÚDE</t>
  </si>
  <si>
    <t xml:space="preserve">SUPERINTENDÊNCIA DE PLANEJAMENTO EM SAÚDE</t>
  </si>
  <si>
    <t xml:space="preserve">GERÊNCIA DE MONITORAMENTO, AVALIAÇÃO E PROCESSAMENTO EM SAÚDE</t>
  </si>
  <si>
    <t xml:space="preserve">Programa Estadual de Redução das Filas de Cirurgias Eletivas – Gestão Plena – Competência Junho / 2023 – HOSPITALAR</t>
  </si>
  <si>
    <t xml:space="preserve">*Os dados podem sofrer alterações. Dados extraídos das bases SIA e SIH DATASUS/MS em Agosto/2023.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</si>
</sst>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General"/>
    <numFmt numFmtId="168" formatCode="[$R$-416]\ #,##0.00;[RED]\-[$R$-416]\ 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3D69B"/>
        <bgColor rgb="FFDDDDDD"/>
      </patternFill>
    </fill>
    <fill>
      <patternFill patternType="solid">
        <fgColor rgb="FFDBEEF4"/>
        <bgColor rgb="FFEEEEEE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EEEEEE"/>
        <bgColor rgb="FFDBEEF4"/>
      </patternFill>
    </fill>
    <fill>
      <patternFill patternType="solid">
        <fgColor rgb="FFDDDDDD"/>
        <bgColor rgb="FFDBEEF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2" activeCellId="0" sqref="D2"/>
    </sheetView>
  </sheetViews>
  <sheetFormatPr defaultColWidth="11.859375" defaultRowHeight="12.7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71.71"/>
    <col collapsed="false" customWidth="true" hidden="false" outlineLevel="0" max="3" min="3" style="0" width="79.98"/>
    <col collapsed="false" customWidth="true" hidden="false" outlineLevel="0" max="4" min="4" style="0" width="32"/>
    <col collapsed="false" customWidth="true" hidden="false" outlineLevel="0" max="5" min="5" style="0" width="34.59"/>
    <col collapsed="false" customWidth="true" hidden="false" outlineLevel="0" max="6" min="6" style="0" width="29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customFormat="false" ht="12.75" hidden="false" customHeight="false" outlineLevel="0" collapsed="false">
      <c r="A2" s="6" t="n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customFormat="false" ht="12.75" hidden="false" customHeight="false" outlineLevel="0" collapsed="false">
      <c r="A3" s="6" t="n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customFormat="false" ht="12.75" hidden="false" customHeight="false" outlineLevel="0" collapsed="false">
      <c r="A4" s="6" t="n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customFormat="false" ht="12.75" hidden="false" customHeight="false" outlineLevel="0" collapsed="false">
      <c r="A5" s="6" t="n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customFormat="false" ht="12.75" hidden="false" customHeight="false" outlineLevel="0" collapsed="false">
      <c r="A6" s="6" t="n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customFormat="false" ht="12.75" hidden="false" customHeight="false" outlineLevel="0" collapsed="false">
      <c r="A7" s="6" t="n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customFormat="false" ht="12.75" hidden="false" customHeight="false" outlineLevel="0" collapsed="false">
      <c r="A8" s="6" t="n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customFormat="false" ht="12.75" hidden="false" customHeight="false" outlineLevel="0" collapsed="false">
      <c r="A9" s="6" t="n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customFormat="false" ht="12.75" hidden="false" customHeight="false" outlineLevel="0" collapsed="false">
      <c r="A10" s="6" t="n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customFormat="false" ht="12.75" hidden="false" customHeight="false" outlineLevel="0" collapsed="false">
      <c r="A11" s="6" t="n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customFormat="false" ht="12.75" hidden="false" customHeight="false" outlineLevel="0" collapsed="false">
      <c r="A12" s="6" t="n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customFormat="false" ht="12.75" hidden="false" customHeight="false" outlineLevel="0" collapsed="false">
      <c r="A13" s="6" t="n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customFormat="false" ht="12.75" hidden="false" customHeight="false" outlineLevel="0" collapsed="false">
      <c r="A14" s="6" t="n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customFormat="false" ht="12.75" hidden="false" customHeight="false" outlineLevel="0" collapsed="false">
      <c r="A15" s="6" t="n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customFormat="false" ht="12.75" hidden="false" customHeight="false" outlineLevel="0" collapsed="false">
      <c r="A16" s="6" t="n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customFormat="false" ht="12.75" hidden="false" customHeight="false" outlineLevel="0" collapsed="false">
      <c r="A17" s="6" t="n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customFormat="false" ht="12.75" hidden="false" customHeight="false" outlineLevel="0" collapsed="false">
      <c r="A18" s="6" t="n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customFormat="false" ht="12.75" hidden="false" customHeight="false" outlineLevel="0" collapsed="false">
      <c r="A19" s="6" t="n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customFormat="false" ht="12.75" hidden="false" customHeight="false" outlineLevel="0" collapsed="false">
      <c r="A20" s="6" t="n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customFormat="false" ht="12.75" hidden="false" customHeight="false" outlineLevel="0" collapsed="false">
      <c r="A21" s="6" t="n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customFormat="false" ht="12.75" hidden="false" customHeight="false" outlineLevel="0" collapsed="false">
      <c r="A22" s="6" t="n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customFormat="false" ht="12.75" hidden="false" customHeight="false" outlineLevel="0" collapsed="false">
      <c r="A23" s="6" t="n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customFormat="false" ht="12.75" hidden="false" customHeight="false" outlineLevel="0" collapsed="false">
      <c r="A24" s="6" t="n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customFormat="false" ht="12.75" hidden="false" customHeight="false" outlineLevel="0" collapsed="false">
      <c r="A25" s="6" t="n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customFormat="false" ht="12.75" hidden="false" customHeight="false" outlineLevel="0" collapsed="false">
      <c r="A26" s="6" t="n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customFormat="false" ht="12.75" hidden="false" customHeight="false" outlineLevel="0" collapsed="false">
      <c r="A27" s="6" t="n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customFormat="false" ht="12.75" hidden="false" customHeight="false" outlineLevel="0" collapsed="false">
      <c r="A28" s="6" t="n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customFormat="false" ht="12.75" hidden="false" customHeight="false" outlineLevel="0" collapsed="false">
      <c r="A29" s="6" t="n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customFormat="false" ht="12.75" hidden="false" customHeight="false" outlineLevel="0" collapsed="false">
      <c r="A30" s="6" t="n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customFormat="false" ht="12.75" hidden="false" customHeight="false" outlineLevel="0" collapsed="false">
      <c r="A31" s="6" t="n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customFormat="false" ht="12.75" hidden="false" customHeight="false" outlineLevel="0" collapsed="false">
      <c r="A32" s="6" t="n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customFormat="false" ht="12.75" hidden="false" customHeight="false" outlineLevel="0" collapsed="false">
      <c r="A33" s="6" t="n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customFormat="false" ht="12.75" hidden="false" customHeight="false" outlineLevel="0" collapsed="false">
      <c r="A34" s="6" t="n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customFormat="false" ht="12.75" hidden="false" customHeight="false" outlineLevel="0" collapsed="false">
      <c r="A35" s="6" t="n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customFormat="false" ht="12.75" hidden="false" customHeight="false" outlineLevel="0" collapsed="false">
      <c r="A36" s="6" t="n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customFormat="false" ht="12.75" hidden="false" customHeight="false" outlineLevel="0" collapsed="false">
      <c r="A37" s="6" t="n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customFormat="false" ht="12.75" hidden="false" customHeight="false" outlineLevel="0" collapsed="false">
      <c r="A38" s="6" t="n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customFormat="false" ht="12.75" hidden="false" customHeight="false" outlineLevel="0" collapsed="false">
      <c r="A39" s="6" t="n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customFormat="false" ht="12.75" hidden="false" customHeight="false" outlineLevel="0" collapsed="false">
      <c r="A40" s="6" t="n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customFormat="false" ht="12.75" hidden="false" customHeight="false" outlineLevel="0" collapsed="false">
      <c r="A41" s="6" t="n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customFormat="false" ht="12.75" hidden="false" customHeight="false" outlineLevel="0" collapsed="false">
      <c r="A42" s="6" t="n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customFormat="false" ht="12.75" hidden="false" customHeight="false" outlineLevel="0" collapsed="false">
      <c r="A43" s="6" t="n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customFormat="false" ht="12.75" hidden="false" customHeight="false" outlineLevel="0" collapsed="false">
      <c r="A44" s="6" t="n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customFormat="false" ht="12.75" hidden="false" customHeight="false" outlineLevel="0" collapsed="false">
      <c r="A45" s="6" t="n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customFormat="false" ht="12.75" hidden="false" customHeight="false" outlineLevel="0" collapsed="false">
      <c r="A46" s="6" t="n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customFormat="false" ht="12.75" hidden="false" customHeight="false" outlineLevel="0" collapsed="false">
      <c r="A47" s="6" t="n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customFormat="false" ht="12.75" hidden="false" customHeight="false" outlineLevel="0" collapsed="false">
      <c r="A48" s="6" t="n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customFormat="false" ht="12.75" hidden="false" customHeight="false" outlineLevel="0" collapsed="false">
      <c r="A49" s="6" t="n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customFormat="false" ht="12.75" hidden="false" customHeight="false" outlineLevel="0" collapsed="false">
      <c r="A50" s="6" t="n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customFormat="false" ht="12.75" hidden="false" customHeight="false" outlineLevel="0" collapsed="false">
      <c r="A51" s="6" t="n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customFormat="false" ht="12.75" hidden="false" customHeight="false" outlineLevel="0" collapsed="false">
      <c r="A52" s="6" t="n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customFormat="false" ht="12.75" hidden="false" customHeight="false" outlineLevel="0" collapsed="false">
      <c r="A53" s="6" t="n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customFormat="false" ht="12.75" hidden="false" customHeight="false" outlineLevel="0" collapsed="false">
      <c r="A54" s="6" t="n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customFormat="false" ht="12.75" hidden="false" customHeight="false" outlineLevel="0" collapsed="false">
      <c r="A55" s="6" t="n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customFormat="false" ht="12.75" hidden="false" customHeight="false" outlineLevel="0" collapsed="false">
      <c r="A56" s="6" t="n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customFormat="false" ht="12.75" hidden="false" customHeight="false" outlineLevel="0" collapsed="false">
      <c r="A57" s="6" t="n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customFormat="false" ht="12.75" hidden="false" customHeight="false" outlineLevel="0" collapsed="false">
      <c r="A58" s="6" t="n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customFormat="false" ht="12.75" hidden="false" customHeight="false" outlineLevel="0" collapsed="false">
      <c r="A59" s="6" t="n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customFormat="false" ht="12.75" hidden="false" customHeight="false" outlineLevel="0" collapsed="false">
      <c r="A60" s="6" t="n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customFormat="false" ht="12.75" hidden="false" customHeight="false" outlineLevel="0" collapsed="false">
      <c r="A61" s="6" t="n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customFormat="false" ht="12.75" hidden="false" customHeight="false" outlineLevel="0" collapsed="false">
      <c r="A62" s="6" t="n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customFormat="false" ht="12.75" hidden="false" customHeight="false" outlineLevel="0" collapsed="false">
      <c r="A63" s="6" t="n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customFormat="false" ht="12.75" hidden="false" customHeight="false" outlineLevel="0" collapsed="false">
      <c r="A64" s="6" t="n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customFormat="false" ht="12.75" hidden="false" customHeight="false" outlineLevel="0" collapsed="false">
      <c r="A65" s="6" t="n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customFormat="false" ht="12.75" hidden="false" customHeight="false" outlineLevel="0" collapsed="false">
      <c r="A66" s="6" t="n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customFormat="false" ht="12.75" hidden="false" customHeight="false" outlineLevel="0" collapsed="false">
      <c r="A67" s="6" t="n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customFormat="false" ht="12.75" hidden="false" customHeight="false" outlineLevel="0" collapsed="false">
      <c r="A68" s="6" t="n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customFormat="false" ht="12.75" hidden="false" customHeight="false" outlineLevel="0" collapsed="false">
      <c r="A69" s="6" t="n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customFormat="false" ht="12.75" hidden="false" customHeight="false" outlineLevel="0" collapsed="false">
      <c r="A70" s="6" t="n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customFormat="false" ht="12.75" hidden="false" customHeight="false" outlineLevel="0" collapsed="false">
      <c r="A71" s="6" t="n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customFormat="false" ht="12.75" hidden="false" customHeight="false" outlineLevel="0" collapsed="false">
      <c r="A72" s="6" t="n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customFormat="false" ht="12.75" hidden="false" customHeight="false" outlineLevel="0" collapsed="false">
      <c r="A73" s="6" t="n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customFormat="false" ht="12.75" hidden="false" customHeight="false" outlineLevel="0" collapsed="false">
      <c r="A74" s="6" t="n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customFormat="false" ht="12.75" hidden="false" customHeight="false" outlineLevel="0" collapsed="false">
      <c r="A75" s="6" t="n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customFormat="false" ht="12.75" hidden="false" customHeight="false" outlineLevel="0" collapsed="false">
      <c r="A76" s="6" t="n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customFormat="false" ht="12.75" hidden="false" customHeight="false" outlineLevel="0" collapsed="false">
      <c r="A77" s="6" t="n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customFormat="false" ht="12.75" hidden="false" customHeight="false" outlineLevel="0" collapsed="false">
      <c r="A78" s="6" t="n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customFormat="false" ht="12.75" hidden="false" customHeight="false" outlineLevel="0" collapsed="false">
      <c r="A79" s="6" t="n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customFormat="false" ht="12.75" hidden="false" customHeight="false" outlineLevel="0" collapsed="false">
      <c r="A80" s="6" t="n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customFormat="false" ht="12.75" hidden="false" customHeight="false" outlineLevel="0" collapsed="false">
      <c r="A81" s="6" t="n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customFormat="false" ht="12.75" hidden="false" customHeight="false" outlineLevel="0" collapsed="false">
      <c r="A82" s="6" t="n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customFormat="false" ht="12.75" hidden="false" customHeight="false" outlineLevel="0" collapsed="false">
      <c r="A83" s="6" t="n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customFormat="false" ht="12.75" hidden="false" customHeight="false" outlineLevel="0" collapsed="false">
      <c r="A84" s="6" t="n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customFormat="false" ht="12.75" hidden="false" customHeight="false" outlineLevel="0" collapsed="false">
      <c r="A85" s="6" t="n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customFormat="false" ht="12.75" hidden="false" customHeight="false" outlineLevel="0" collapsed="false">
      <c r="A86" s="6" t="n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customFormat="false" ht="12.75" hidden="false" customHeight="false" outlineLevel="0" collapsed="false">
      <c r="A87" s="6" t="n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customFormat="false" ht="12.75" hidden="false" customHeight="false" outlineLevel="0" collapsed="false">
      <c r="A88" s="6" t="n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customFormat="false" ht="12.75" hidden="false" customHeight="false" outlineLevel="0" collapsed="false">
      <c r="A89" s="6" t="n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customFormat="false" ht="12.75" hidden="false" customHeight="false" outlineLevel="0" collapsed="false">
      <c r="A90" s="6" t="n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customFormat="false" ht="12.75" hidden="false" customHeight="false" outlineLevel="0" collapsed="false">
      <c r="A91" s="6" t="n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customFormat="false" ht="12.75" hidden="false" customHeight="false" outlineLevel="0" collapsed="false">
      <c r="A92" s="6" t="n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customFormat="false" ht="12.75" hidden="false" customHeight="false" outlineLevel="0" collapsed="false">
      <c r="A93" s="6" t="n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customFormat="false" ht="12.75" hidden="false" customHeight="false" outlineLevel="0" collapsed="false">
      <c r="A94" s="6" t="n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customFormat="false" ht="12.75" hidden="false" customHeight="false" outlineLevel="0" collapsed="false">
      <c r="A95" s="6" t="n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customFormat="false" ht="12.75" hidden="false" customHeight="false" outlineLevel="0" collapsed="false">
      <c r="A96" s="6" t="n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customFormat="false" ht="12.75" hidden="false" customHeight="false" outlineLevel="0" collapsed="false">
      <c r="A97" s="6" t="n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customFormat="false" ht="12.75" hidden="false" customHeight="false" outlineLevel="0" collapsed="false">
      <c r="A98" s="6" t="n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customFormat="false" ht="12.75" hidden="false" customHeight="false" outlineLevel="0" collapsed="false">
      <c r="A99" s="6" t="n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customFormat="false" ht="12.75" hidden="false" customHeight="false" outlineLevel="0" collapsed="false">
      <c r="A100" s="6" t="n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customFormat="false" ht="12.75" hidden="false" customHeight="false" outlineLevel="0" collapsed="false">
      <c r="A101" s="6" t="n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customFormat="false" ht="12.75" hidden="false" customHeight="false" outlineLevel="0" collapsed="false">
      <c r="A102" s="6" t="n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customFormat="false" ht="12.75" hidden="false" customHeight="false" outlineLevel="0" collapsed="false">
      <c r="A103" s="6" t="n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customFormat="false" ht="12.75" hidden="false" customHeight="false" outlineLevel="0" collapsed="false">
      <c r="A104" s="6" t="n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customFormat="false" ht="12.75" hidden="false" customHeight="false" outlineLevel="0" collapsed="false">
      <c r="A105" s="6" t="n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customFormat="false" ht="12.75" hidden="false" customHeight="false" outlineLevel="0" collapsed="false">
      <c r="A106" s="6" t="n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customFormat="false" ht="12.75" hidden="false" customHeight="false" outlineLevel="0" collapsed="false">
      <c r="A107" s="6" t="n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customFormat="false" ht="12.75" hidden="false" customHeight="false" outlineLevel="0" collapsed="false">
      <c r="A108" s="6" t="n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customFormat="false" ht="12.75" hidden="false" customHeight="false" outlineLevel="0" collapsed="false">
      <c r="A109" s="6" t="n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customFormat="false" ht="12.75" hidden="false" customHeight="false" outlineLevel="0" collapsed="false">
      <c r="A110" s="6" t="n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customFormat="false" ht="12.75" hidden="false" customHeight="false" outlineLevel="0" collapsed="false">
      <c r="A111" s="6" t="n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customFormat="false" ht="12.75" hidden="false" customHeight="false" outlineLevel="0" collapsed="false">
      <c r="A112" s="6" t="n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customFormat="false" ht="12.75" hidden="false" customHeight="false" outlineLevel="0" collapsed="false">
      <c r="A113" s="6" t="n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customFormat="false" ht="12.75" hidden="false" customHeight="false" outlineLevel="0" collapsed="false">
      <c r="A114" s="6" t="n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customFormat="false" ht="12.75" hidden="false" customHeight="false" outlineLevel="0" collapsed="false">
      <c r="A115" s="6" t="n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customFormat="false" ht="12.75" hidden="false" customHeight="false" outlineLevel="0" collapsed="false">
      <c r="A116" s="6" t="n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customFormat="false" ht="12.75" hidden="false" customHeight="false" outlineLevel="0" collapsed="false">
      <c r="A117" s="6" t="n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customFormat="false" ht="12.75" hidden="false" customHeight="false" outlineLevel="0" collapsed="false">
      <c r="A118" s="6" t="n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customFormat="false" ht="12.75" hidden="false" customHeight="false" outlineLevel="0" collapsed="false">
      <c r="A119" s="6" t="n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customFormat="false" ht="12.75" hidden="false" customHeight="false" outlineLevel="0" collapsed="false">
      <c r="A120" s="6" t="n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customFormat="false" ht="12.75" hidden="false" customHeight="false" outlineLevel="0" collapsed="false">
      <c r="A121" s="6" t="n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customFormat="false" ht="12.75" hidden="false" customHeight="false" outlineLevel="0" collapsed="false">
      <c r="A122" s="6" t="n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customFormat="false" ht="12.75" hidden="false" customHeight="false" outlineLevel="0" collapsed="false">
      <c r="A123" s="6" t="n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customFormat="false" ht="12.75" hidden="false" customHeight="false" outlineLevel="0" collapsed="false">
      <c r="A124" s="6" t="n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customFormat="false" ht="12.75" hidden="false" customHeight="false" outlineLevel="0" collapsed="false">
      <c r="A125" s="6" t="n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customFormat="false" ht="12.75" hidden="false" customHeight="false" outlineLevel="0" collapsed="false">
      <c r="A126" s="6" t="n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customFormat="false" ht="12.75" hidden="false" customHeight="false" outlineLevel="0" collapsed="false">
      <c r="A127" s="6" t="n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customFormat="false" ht="12.75" hidden="false" customHeight="false" outlineLevel="0" collapsed="false">
      <c r="A128" s="6" t="n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customFormat="false" ht="12.75" hidden="false" customHeight="false" outlineLevel="0" collapsed="false">
      <c r="A129" s="6" t="n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customFormat="false" ht="12.75" hidden="false" customHeight="false" outlineLevel="0" collapsed="false">
      <c r="A130" s="6" t="n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customFormat="false" ht="12.75" hidden="false" customHeight="false" outlineLevel="0" collapsed="false">
      <c r="A131" s="6" t="n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customFormat="false" ht="12.75" hidden="false" customHeight="false" outlineLevel="0" collapsed="false">
      <c r="A132" s="6" t="n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customFormat="false" ht="12.75" hidden="false" customHeight="false" outlineLevel="0" collapsed="false">
      <c r="A133" s="6" t="n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customFormat="false" ht="12.75" hidden="false" customHeight="false" outlineLevel="0" collapsed="false">
      <c r="A134" s="6" t="n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customFormat="false" ht="12.75" hidden="false" customHeight="false" outlineLevel="0" collapsed="false">
      <c r="A135" s="6" t="n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customFormat="false" ht="12.75" hidden="false" customHeight="false" outlineLevel="0" collapsed="false">
      <c r="A136" s="6" t="n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customFormat="false" ht="12.75" hidden="false" customHeight="false" outlineLevel="0" collapsed="false">
      <c r="A137" s="6" t="n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customFormat="false" ht="12.75" hidden="false" customHeight="false" outlineLevel="0" collapsed="false">
      <c r="A138" s="6" t="n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customFormat="false" ht="12.75" hidden="false" customHeight="false" outlineLevel="0" collapsed="false">
      <c r="A139" s="6" t="n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customFormat="false" ht="12.75" hidden="false" customHeight="false" outlineLevel="0" collapsed="false">
      <c r="A140" s="6" t="n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customFormat="false" ht="12.75" hidden="false" customHeight="false" outlineLevel="0" collapsed="false">
      <c r="A141" s="6" t="n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customFormat="false" ht="12.75" hidden="false" customHeight="false" outlineLevel="0" collapsed="false">
      <c r="A142" s="6" t="n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customFormat="false" ht="12.75" hidden="false" customHeight="false" outlineLevel="0" collapsed="false">
      <c r="A143" s="6" t="n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customFormat="false" ht="12.75" hidden="false" customHeight="false" outlineLevel="0" collapsed="false">
      <c r="A144" s="6" t="n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customFormat="false" ht="12.75" hidden="false" customHeight="false" outlineLevel="0" collapsed="false">
      <c r="A145" s="6" t="n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customFormat="false" ht="12.75" hidden="false" customHeight="false" outlineLevel="0" collapsed="false">
      <c r="A146" s="6" t="n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customFormat="false" ht="12.75" hidden="false" customHeight="false" outlineLevel="0" collapsed="false">
      <c r="A147" s="6" t="n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customFormat="false" ht="12.75" hidden="false" customHeight="false" outlineLevel="0" collapsed="false">
      <c r="A148" s="6" t="n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customFormat="false" ht="12.75" hidden="false" customHeight="false" outlineLevel="0" collapsed="false">
      <c r="A149" s="6" t="n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customFormat="false" ht="12.75" hidden="false" customHeight="false" outlineLevel="0" collapsed="false">
      <c r="A150" s="6" t="n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customFormat="false" ht="12.75" hidden="false" customHeight="false" outlineLevel="0" collapsed="false">
      <c r="A151" s="6" t="n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customFormat="false" ht="12.75" hidden="false" customHeight="false" outlineLevel="0" collapsed="false">
      <c r="A152" s="6" t="n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customFormat="false" ht="12.75" hidden="false" customHeight="false" outlineLevel="0" collapsed="false">
      <c r="A153" s="6" t="n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customFormat="false" ht="12.75" hidden="false" customHeight="false" outlineLevel="0" collapsed="false">
      <c r="A154" s="6" t="n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customFormat="false" ht="12.75" hidden="false" customHeight="false" outlineLevel="0" collapsed="false">
      <c r="A155" s="6" t="n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customFormat="false" ht="12.75" hidden="false" customHeight="false" outlineLevel="0" collapsed="false">
      <c r="A156" s="6" t="n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customFormat="false" ht="12.75" hidden="false" customHeight="false" outlineLevel="0" collapsed="false">
      <c r="A157" s="6" t="n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customFormat="false" ht="12.75" hidden="false" customHeight="false" outlineLevel="0" collapsed="false">
      <c r="A158" s="6" t="n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customFormat="false" ht="12.75" hidden="false" customHeight="false" outlineLevel="0" collapsed="false">
      <c r="A159" s="6" t="n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customFormat="false" ht="12.75" hidden="false" customHeight="false" outlineLevel="0" collapsed="false">
      <c r="A160" s="6" t="n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customFormat="false" ht="12.75" hidden="false" customHeight="false" outlineLevel="0" collapsed="false">
      <c r="A161" s="6" t="n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customFormat="false" ht="12.75" hidden="false" customHeight="false" outlineLevel="0" collapsed="false">
      <c r="A162" s="6" t="n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customFormat="false" ht="12.75" hidden="false" customHeight="false" outlineLevel="0" collapsed="false">
      <c r="A163" s="6" t="n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customFormat="false" ht="12.75" hidden="false" customHeight="false" outlineLevel="0" collapsed="false">
      <c r="A164" s="6" t="n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customFormat="false" ht="12.75" hidden="false" customHeight="false" outlineLevel="0" collapsed="false">
      <c r="A165" s="6" t="n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customFormat="false" ht="12.75" hidden="false" customHeight="false" outlineLevel="0" collapsed="false">
      <c r="A166" s="6" t="n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customFormat="false" ht="12.75" hidden="false" customHeight="false" outlineLevel="0" collapsed="false">
      <c r="A167" s="6" t="n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customFormat="false" ht="12.75" hidden="false" customHeight="false" outlineLevel="0" collapsed="false">
      <c r="A168" s="6" t="n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customFormat="false" ht="12.75" hidden="false" customHeight="false" outlineLevel="0" collapsed="false">
      <c r="A169" s="6" t="n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customFormat="false" ht="12.75" hidden="false" customHeight="false" outlineLevel="0" collapsed="false">
      <c r="A170" s="6" t="n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customFormat="false" ht="12.75" hidden="false" customHeight="false" outlineLevel="0" collapsed="false">
      <c r="A171" s="6" t="n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customFormat="false" ht="12.75" hidden="false" customHeight="false" outlineLevel="0" collapsed="false">
      <c r="A172" s="6" t="n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customFormat="false" ht="12.75" hidden="false" customHeight="false" outlineLevel="0" collapsed="false">
      <c r="A173" s="6" t="n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customFormat="false" ht="12.75" hidden="false" customHeight="false" outlineLevel="0" collapsed="false">
      <c r="A174" s="6" t="n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customFormat="false" ht="12.75" hidden="false" customHeight="false" outlineLevel="0" collapsed="false">
      <c r="A175" s="6" t="n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customFormat="false" ht="12.75" hidden="false" customHeight="false" outlineLevel="0" collapsed="false">
      <c r="A176" s="6" t="n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customFormat="false" ht="12.75" hidden="false" customHeight="false" outlineLevel="0" collapsed="false">
      <c r="A177" s="6" t="n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customFormat="false" ht="12.75" hidden="false" customHeight="false" outlineLevel="0" collapsed="false">
      <c r="A178" s="6" t="n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customFormat="false" ht="12.75" hidden="false" customHeight="false" outlineLevel="0" collapsed="false">
      <c r="A179" s="6" t="n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customFormat="false" ht="12.75" hidden="false" customHeight="false" outlineLevel="0" collapsed="false">
      <c r="A180" s="6" t="n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customFormat="false" ht="12.75" hidden="false" customHeight="false" outlineLevel="0" collapsed="false">
      <c r="A181" s="6" t="n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customFormat="false" ht="12.75" hidden="false" customHeight="false" outlineLevel="0" collapsed="false">
      <c r="A182" s="6" t="n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customFormat="false" ht="12.75" hidden="false" customHeight="false" outlineLevel="0" collapsed="false">
      <c r="A183" s="6" t="n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customFormat="false" ht="12.75" hidden="false" customHeight="false" outlineLevel="0" collapsed="false">
      <c r="A184" s="9" t="n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customFormat="false" ht="12.75" hidden="false" customHeight="false" outlineLevel="0" collapsed="false">
      <c r="A185" s="6" t="n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customFormat="false" ht="12.75" hidden="false" customHeight="false" outlineLevel="0" collapsed="false">
      <c r="A186" s="9" t="n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customFormat="false" ht="12.75" hidden="false" customHeight="false" outlineLevel="0" collapsed="false">
      <c r="A187" s="11" t="n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customFormat="false" ht="15" hidden="false" customHeight="false" outlineLevel="0" collapsed="false">
      <c r="A188" s="13" t="n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customFormat="false" ht="15" hidden="false" customHeight="false" outlineLevel="0" collapsed="false">
      <c r="A189" s="13" t="n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</sheetData>
  <conditionalFormatting sqref="A1:A189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4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4" activeCellId="0" sqref="B4"/>
    </sheetView>
  </sheetViews>
  <sheetFormatPr defaultColWidth="8.8671875" defaultRowHeight="12.8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65.86"/>
    <col collapsed="false" customWidth="true" hidden="false" outlineLevel="0" max="3" min="3" style="0" width="29.5"/>
    <col collapsed="false" customWidth="true" hidden="false" outlineLevel="0" max="4" min="4" style="0" width="11.52"/>
    <col collapsed="false" customWidth="true" hidden="false" outlineLevel="0" max="5" min="5" style="0" width="13.19"/>
    <col collapsed="false" customWidth="true" hidden="false" outlineLevel="0" max="7" min="7" style="0" width="9.91"/>
    <col collapsed="false" customWidth="true" hidden="false" outlineLevel="0" max="8" min="8" style="0" width="11.52"/>
    <col collapsed="false" customWidth="true" hidden="false" outlineLevel="0" max="9" min="9" style="16" width="9.91"/>
    <col collapsed="false" customWidth="true" hidden="false" outlineLevel="0" max="10" min="10" style="0" width="6.42"/>
    <col collapsed="false" customWidth="true" hidden="false" outlineLevel="0" max="11" min="11" style="0" width="9.91"/>
    <col collapsed="false" customWidth="true" hidden="false" outlineLevel="0" max="12" min="12" style="0" width="15.37"/>
    <col collapsed="false" customWidth="true" hidden="false" outlineLevel="0" max="13" min="13" style="0" width="9.91"/>
    <col collapsed="false" customWidth="true" hidden="false" outlineLevel="0" max="15" min="15" style="0" width="9.91"/>
    <col collapsed="false" customWidth="true" hidden="false" outlineLevel="0" max="17" min="17" style="0" width="9.91"/>
    <col collapsed="false" customWidth="true" hidden="false" outlineLevel="0" max="18" min="18" style="0" width="14.88"/>
    <col collapsed="false" customWidth="true" hidden="false" outlineLevel="0" max="19" min="19" style="0" width="9.91"/>
    <col collapsed="false" customWidth="true" hidden="false" outlineLevel="0" max="21" min="21" style="0" width="9.91"/>
  </cols>
  <sheetData>
    <row r="1" customFormat="false" ht="22.05" hidden="false" customHeight="false" outlineLevel="0" collapsed="false">
      <c r="C1" s="17" t="e">
        <f aca="false">SUBTOTAL(9,C4:C45)</f>
        <v>#N/A</v>
      </c>
      <c r="D1" s="17" t="e">
        <f aca="false">SUBTOTAL(9,D4:D45)</f>
        <v>#N/A</v>
      </c>
      <c r="E1" s="17" t="e">
        <f aca="false">SUBTOTAL(9,E4:E45)</f>
        <v>#N/A</v>
      </c>
      <c r="F1" s="17" t="e">
        <f aca="false">SUBTOTAL(9,H4:H45)</f>
        <v>#N/A</v>
      </c>
      <c r="G1" s="17" t="n">
        <f aca="false">SUBTOTAL(9,G4:G45)</f>
        <v>0</v>
      </c>
      <c r="H1" s="17" t="e">
        <f aca="false">SUBTOTAL(9,J4:J45)</f>
        <v>#N/A</v>
      </c>
      <c r="I1" s="17" t="e">
        <f aca="false">SUBTOTAL(9,I4:I45)</f>
        <v>#N/A</v>
      </c>
      <c r="J1" s="17" t="e">
        <f aca="false">SUBTOTAL(9,J4:J45)</f>
        <v>#N/A</v>
      </c>
      <c r="K1" s="17" t="e">
        <f aca="false">SUBTOTAL(9,K4:K45)</f>
        <v>#N/A</v>
      </c>
      <c r="L1" s="17" t="e">
        <f aca="false">SUBTOTAL(9,L4:L45)</f>
        <v>#N/A</v>
      </c>
      <c r="M1" s="17" t="e">
        <f aca="false">SUBTOTAL(9,M4:M45)</f>
        <v>#N/A</v>
      </c>
      <c r="N1" s="17" t="e">
        <f aca="false">SUBTOTAL(9,N4:N45)</f>
        <v>#N/A</v>
      </c>
      <c r="O1" s="17" t="e">
        <f aca="false">SUBTOTAL(9,O4:O45)</f>
        <v>#N/A</v>
      </c>
      <c r="P1" s="17" t="e">
        <f aca="false">SUBTOTAL(9,P4:P45)</f>
        <v>#N/A</v>
      </c>
      <c r="Q1" s="17" t="e">
        <f aca="false">SUBTOTAL(9,Q4:Q45)</f>
        <v>#N/A</v>
      </c>
      <c r="R1" s="17" t="e">
        <f aca="false">SUBTOTAL(9,R4:R45)</f>
        <v>#N/A</v>
      </c>
      <c r="S1" s="17" t="e">
        <f aca="false">SUBTOTAL(9,S4:S45)</f>
        <v>#N/A</v>
      </c>
      <c r="T1" s="17" t="e">
        <f aca="false">SUBTOTAL(9,T4:T45)</f>
        <v>#N/A</v>
      </c>
      <c r="U1" s="17" t="e">
        <f aca="false">SUBTOTAL(9,U4:U45)</f>
        <v>#N/A</v>
      </c>
      <c r="V1" s="17" t="n">
        <f aca="false">SUBTOTAL(9,V4:V45)</f>
        <v>0</v>
      </c>
      <c r="W1" s="17" t="n">
        <f aca="false">SUBTOTAL(9,W4:W45)</f>
        <v>0</v>
      </c>
    </row>
    <row r="2" customFormat="false" ht="12.8" hidden="false" customHeight="false" outlineLevel="0" collapsed="false">
      <c r="B2" s="18" t="s">
        <v>2</v>
      </c>
      <c r="C2" s="19" t="s">
        <v>666</v>
      </c>
      <c r="D2" s="20" t="s">
        <v>667</v>
      </c>
      <c r="E2" s="20"/>
      <c r="F2" s="21" t="s">
        <v>668</v>
      </c>
      <c r="G2" s="21"/>
      <c r="H2" s="21" t="s">
        <v>669</v>
      </c>
      <c r="I2" s="21"/>
      <c r="J2" s="21" t="s">
        <v>670</v>
      </c>
      <c r="K2" s="21"/>
      <c r="L2" s="21" t="s">
        <v>671</v>
      </c>
      <c r="M2" s="21"/>
      <c r="N2" s="21" t="s">
        <v>672</v>
      </c>
      <c r="O2" s="21"/>
      <c r="P2" s="21" t="s">
        <v>673</v>
      </c>
      <c r="Q2" s="21"/>
      <c r="R2" s="21" t="s">
        <v>674</v>
      </c>
      <c r="S2" s="21"/>
      <c r="T2" s="20" t="s">
        <v>675</v>
      </c>
      <c r="U2" s="20"/>
      <c r="V2" s="20" t="s">
        <v>567</v>
      </c>
      <c r="W2" s="20"/>
    </row>
    <row r="3" customFormat="false" ht="12.8" hidden="false" customHeight="false" outlineLevel="0" collapsed="false">
      <c r="B3" s="18"/>
      <c r="D3" s="16" t="s">
        <v>676</v>
      </c>
      <c r="E3" s="16" t="s">
        <v>677</v>
      </c>
      <c r="F3" s="22" t="s">
        <v>676</v>
      </c>
      <c r="G3" s="22" t="s">
        <v>677</v>
      </c>
      <c r="H3" s="22" t="s">
        <v>676</v>
      </c>
      <c r="I3" s="22" t="s">
        <v>677</v>
      </c>
      <c r="J3" s="18" t="s">
        <v>676</v>
      </c>
      <c r="K3" s="18" t="s">
        <v>677</v>
      </c>
      <c r="L3" s="18" t="s">
        <v>676</v>
      </c>
      <c r="M3" s="18" t="s">
        <v>677</v>
      </c>
      <c r="N3" s="18" t="s">
        <v>676</v>
      </c>
      <c r="O3" s="18" t="s">
        <v>677</v>
      </c>
      <c r="P3" s="0" t="s">
        <v>676</v>
      </c>
      <c r="Q3" s="0" t="s">
        <v>677</v>
      </c>
      <c r="R3" s="0" t="s">
        <v>676</v>
      </c>
      <c r="S3" s="0" t="s">
        <v>677</v>
      </c>
      <c r="T3" s="0" t="s">
        <v>676</v>
      </c>
      <c r="U3" s="0" t="s">
        <v>677</v>
      </c>
      <c r="V3" s="0" t="s">
        <v>676</v>
      </c>
      <c r="W3" s="0" t="s">
        <v>677</v>
      </c>
    </row>
    <row r="4" customFormat="false" ht="12.8" hidden="false" customHeight="false" outlineLevel="0" collapsed="false">
      <c r="A4" s="0" t="str">
        <f aca="false">LEFT(B4,7)</f>
        <v>0136751</v>
      </c>
      <c r="B4" s="0" t="s">
        <v>555</v>
      </c>
      <c r="C4" s="0" t="e">
        <f aca="false">VLOOKUP(A4,bsih,4,0)</f>
        <v>#N/A</v>
      </c>
      <c r="D4" s="0" t="n">
        <f aca="false">VLOOKUP(B4,Geralm,2,0)</f>
        <v>6</v>
      </c>
      <c r="E4" s="0" t="n">
        <f aca="false">VLOOKUP(B4,Geralm,3,0)</f>
        <v>1390.42</v>
      </c>
      <c r="G4" s="16"/>
      <c r="H4" s="0" t="e">
        <f aca="false">VLOOKUP(B4,santa,2,0)</f>
        <v>#N/A</v>
      </c>
      <c r="I4" s="0" t="e">
        <f aca="false">VLOOKUP(B4,santa,3,0)</f>
        <v>#N/A</v>
      </c>
      <c r="J4" s="0" t="n">
        <f aca="false">VLOOKUP(B4,pacsc,14,0)</f>
        <v>6</v>
      </c>
      <c r="K4" s="0" t="n">
        <f aca="false">VLOOKUP(B4,pacasc,14,0)</f>
        <v>1500</v>
      </c>
      <c r="L4" s="0" t="n">
        <f aca="false">VLOOKUP(B4,presc,48,0)</f>
        <v>6</v>
      </c>
      <c r="M4" s="0" t="n">
        <f aca="false">VLOOKUP(B4,preasc,48,0)</f>
        <v>2600</v>
      </c>
      <c r="N4" s="0" t="e">
        <f aca="false">VLOOKUP(B4,Geralf,2,0)</f>
        <v>#N/A</v>
      </c>
      <c r="O4" s="0" t="e">
        <f aca="false">VLOOKUP(B4,Geralf,3,0)</f>
        <v>#N/A</v>
      </c>
      <c r="P4" s="0" t="e">
        <f aca="false">VLOOKUP(B4,minis,2,0)</f>
        <v>#N/A</v>
      </c>
      <c r="Q4" s="0" t="e">
        <f aca="false">VLOOKUP(B4,minis,3,0)</f>
        <v>#N/A</v>
      </c>
      <c r="R4" s="0" t="e">
        <f aca="false">VLOOKUP(B4,pacms,11,0)</f>
        <v>#N/A</v>
      </c>
      <c r="S4" s="0" t="e">
        <f aca="false">VLOOKUP(B4,pacams,11,0)</f>
        <v>#N/A</v>
      </c>
      <c r="T4" s="0" t="e">
        <f aca="false">VLOOKUP(B4,prems,42,0)</f>
        <v>#N/A</v>
      </c>
      <c r="U4" s="0" t="e">
        <f aca="false">VLOOKUP(B4,preams,42,0)</f>
        <v>#N/A</v>
      </c>
    </row>
    <row r="5" customFormat="false" ht="12.8" hidden="false" customHeight="false" outlineLevel="0" collapsed="false">
      <c r="A5" s="0" t="str">
        <f aca="false">LEFT(B5,7)</f>
        <v>2303167</v>
      </c>
      <c r="B5" s="0" t="s">
        <v>556</v>
      </c>
      <c r="C5" s="0" t="str">
        <f aca="false">VLOOKUP(A5,bsih,4,0)</f>
        <v>420830 Itapema</v>
      </c>
      <c r="D5" s="0" t="n">
        <f aca="false">VLOOKUP(B5,Geralm,2,0)</f>
        <v>5</v>
      </c>
      <c r="E5" s="0" t="n">
        <f aca="false">VLOOKUP(B5,Geralm,3,0)</f>
        <v>1496.73</v>
      </c>
      <c r="G5" s="16"/>
      <c r="H5" s="0" t="n">
        <f aca="false">VLOOKUP(B5,santa,2,0)</f>
        <v>5</v>
      </c>
      <c r="I5" s="0" t="n">
        <f aca="false">VLOOKUP(B5,santa,3,0)</f>
        <v>1496.73</v>
      </c>
      <c r="J5" s="0" t="n">
        <f aca="false">VLOOKUP(B5,pacsc,14,0)</f>
        <v>5</v>
      </c>
      <c r="K5" s="0" t="n">
        <f aca="false">VLOOKUP(B5,pacasc,14,0)</f>
        <v>2000</v>
      </c>
      <c r="L5" s="0" t="n">
        <f aca="false">VLOOKUP(B5,presc,48,0)</f>
        <v>5</v>
      </c>
      <c r="M5" s="0" t="n">
        <f aca="false">VLOOKUP(B5,preasc,48,0)</f>
        <v>2400</v>
      </c>
      <c r="N5" s="0" t="n">
        <f aca="false">VLOOKUP(B5,Geralf,2,0)</f>
        <v>85</v>
      </c>
      <c r="O5" s="0" t="n">
        <f aca="false">VLOOKUP(B5,Geralf,3,0)</f>
        <v>52734.22</v>
      </c>
      <c r="P5" s="0" t="n">
        <f aca="false">VLOOKUP(B5,minis,2,0)</f>
        <v>85</v>
      </c>
      <c r="Q5" s="0" t="n">
        <f aca="false">VLOOKUP(B5,minis,3,0)</f>
        <v>52734.22</v>
      </c>
      <c r="R5" s="0" t="n">
        <f aca="false">VLOOKUP(B5,pacms,11,0)</f>
        <v>85</v>
      </c>
      <c r="S5" s="0" t="n">
        <f aca="false">VLOOKUP(B5,pacams,11,0)</f>
        <v>27650</v>
      </c>
      <c r="T5" s="0" t="n">
        <f aca="false">VLOOKUP(B5,prems,42,0)</f>
        <v>85</v>
      </c>
      <c r="U5" s="0" t="n">
        <f aca="false">VLOOKUP(B5,preams,42,0)</f>
        <v>10014.92</v>
      </c>
    </row>
    <row r="6" customFormat="false" ht="12.8" hidden="false" customHeight="false" outlineLevel="0" collapsed="false">
      <c r="A6" s="0" t="str">
        <f aca="false">LEFT(B6,7)</f>
        <v>2303892</v>
      </c>
      <c r="B6" s="0" t="s">
        <v>80</v>
      </c>
      <c r="C6" s="0" t="str">
        <f aca="false">VLOOKUP(A6,bsih,4,0)</f>
        <v>420430 Concórdia</v>
      </c>
      <c r="D6" s="0" t="n">
        <f aca="false">VLOOKUP(B6,Geralm,2,0)</f>
        <v>12</v>
      </c>
      <c r="E6" s="0" t="n">
        <f aca="false">VLOOKUP(B6,Geralm,3,0)</f>
        <v>6858.96</v>
      </c>
      <c r="G6" s="16"/>
      <c r="H6" s="0" t="n">
        <f aca="false">VLOOKUP(B6,santa,2,0)</f>
        <v>4</v>
      </c>
      <c r="I6" s="0" t="n">
        <f aca="false">VLOOKUP(B6,santa,3,0)</f>
        <v>1313.36</v>
      </c>
      <c r="J6" s="0" t="n">
        <f aca="false">VLOOKUP(B6,pacsc,14,0)</f>
        <v>12</v>
      </c>
      <c r="K6" s="0" t="n">
        <f aca="false">VLOOKUP(B6,pacasc,14,0)</f>
        <v>4800</v>
      </c>
      <c r="L6" s="0" t="n">
        <f aca="false">VLOOKUP(B6,presc,48,0)</f>
        <v>12</v>
      </c>
      <c r="M6" s="0" t="n">
        <f aca="false">VLOOKUP(B6,preasc,48,0)</f>
        <v>7426.72</v>
      </c>
      <c r="N6" s="0" t="e">
        <f aca="false">VLOOKUP(B6,Geralf,2,0)</f>
        <v>#N/A</v>
      </c>
      <c r="O6" s="0" t="e">
        <f aca="false">VLOOKUP(B6,Geralf,3,0)</f>
        <v>#N/A</v>
      </c>
      <c r="P6" s="0" t="e">
        <f aca="false">VLOOKUP(B6,minis,2,0)</f>
        <v>#N/A</v>
      </c>
      <c r="Q6" s="0" t="e">
        <f aca="false">VLOOKUP(B6,minis,3,0)</f>
        <v>#N/A</v>
      </c>
      <c r="R6" s="0" t="e">
        <f aca="false">VLOOKUP(B6,pacms,11,0)</f>
        <v>#N/A</v>
      </c>
      <c r="S6" s="0" t="e">
        <f aca="false">VLOOKUP(B6,pacams,11,0)</f>
        <v>#N/A</v>
      </c>
      <c r="T6" s="0" t="e">
        <f aca="false">VLOOKUP(B6,prems,42,0)</f>
        <v>#N/A</v>
      </c>
      <c r="U6" s="0" t="e">
        <f aca="false">VLOOKUP(B6,preams,42,0)</f>
        <v>#N/A</v>
      </c>
    </row>
    <row r="7" customFormat="false" ht="12.8" hidden="false" customHeight="false" outlineLevel="0" collapsed="false">
      <c r="A7" s="0" t="str">
        <f aca="false">LEFT(B7,7)</f>
        <v>2304155</v>
      </c>
      <c r="B7" s="0" t="s">
        <v>84</v>
      </c>
      <c r="C7" s="0" t="str">
        <f aca="false">VLOOKUP(A7,bsih,4,0)</f>
        <v>421750 Seara</v>
      </c>
      <c r="D7" s="0" t="n">
        <f aca="false">VLOOKUP(B7,Geralm,2,0)</f>
        <v>2</v>
      </c>
      <c r="E7" s="0" t="n">
        <f aca="false">VLOOKUP(B7,Geralm,3,0)</f>
        <v>639.85</v>
      </c>
      <c r="G7" s="16"/>
      <c r="H7" s="0" t="e">
        <f aca="false">VLOOKUP(B7,santa,2,0)</f>
        <v>#N/A</v>
      </c>
      <c r="I7" s="0" t="e">
        <f aca="false">VLOOKUP(B7,santa,3,0)</f>
        <v>#N/A</v>
      </c>
      <c r="J7" s="0" t="n">
        <f aca="false">VLOOKUP(B7,pacsc,14,0)</f>
        <v>2</v>
      </c>
      <c r="K7" s="0" t="n">
        <f aca="false">VLOOKUP(B7,pacasc,14,0)</f>
        <v>500</v>
      </c>
      <c r="L7" s="0" t="n">
        <f aca="false">VLOOKUP(B7,presc,48,0)</f>
        <v>2</v>
      </c>
      <c r="M7" s="0" t="n">
        <f aca="false">VLOOKUP(B7,preasc,48,0)</f>
        <v>900</v>
      </c>
      <c r="N7" s="0" t="n">
        <f aca="false">VLOOKUP(B7,Geralf,2,0)</f>
        <v>22</v>
      </c>
      <c r="O7" s="0" t="n">
        <f aca="false">VLOOKUP(B7,Geralf,3,0)</f>
        <v>26305.43</v>
      </c>
      <c r="P7" s="0" t="n">
        <f aca="false">VLOOKUP(B7,minis,2,0)</f>
        <v>22</v>
      </c>
      <c r="Q7" s="0" t="n">
        <f aca="false">VLOOKUP(B7,minis,3,0)</f>
        <v>26305.43</v>
      </c>
      <c r="R7" s="0" t="n">
        <f aca="false">VLOOKUP(B7,pacms,11,0)</f>
        <v>22</v>
      </c>
      <c r="S7" s="0" t="n">
        <f aca="false">VLOOKUP(B7,pacams,11,0)</f>
        <v>5650</v>
      </c>
      <c r="T7" s="0" t="n">
        <f aca="false">VLOOKUP(B7,prems,42,0)</f>
        <v>22</v>
      </c>
      <c r="U7" s="0" t="n">
        <f aca="false">VLOOKUP(B7,preams,42,0)</f>
        <v>1825.68</v>
      </c>
    </row>
    <row r="8" customFormat="false" ht="12.8" hidden="false" customHeight="false" outlineLevel="0" collapsed="false">
      <c r="A8" s="0" t="str">
        <f aca="false">LEFT(B8,7)</f>
        <v>2306336</v>
      </c>
      <c r="B8" s="0" t="s">
        <v>96</v>
      </c>
      <c r="C8" s="0" t="str">
        <f aca="false">VLOOKUP(A8,bsih,4,0)</f>
        <v>420890 Jaraguá do Sul</v>
      </c>
      <c r="D8" s="0" t="n">
        <f aca="false">VLOOKUP(B8,Geralm,2,0)</f>
        <v>61</v>
      </c>
      <c r="E8" s="0" t="n">
        <f aca="false">VLOOKUP(B8,Geralm,3,0)</f>
        <v>100030.88</v>
      </c>
      <c r="G8" s="16"/>
      <c r="H8" s="0" t="n">
        <f aca="false">VLOOKUP(B8,santa,2,0)</f>
        <v>33</v>
      </c>
      <c r="I8" s="0" t="n">
        <f aca="false">VLOOKUP(B8,santa,3,0)</f>
        <v>37691.97</v>
      </c>
      <c r="J8" s="0" t="n">
        <f aca="false">VLOOKUP(B8,pacsc,14,0)</f>
        <v>61</v>
      </c>
      <c r="K8" s="0" t="n">
        <f aca="false">VLOOKUP(B8,pacasc,14,0)</f>
        <v>20550</v>
      </c>
      <c r="L8" s="0" t="n">
        <f aca="false">VLOOKUP(B8,presc,48,0)</f>
        <v>61</v>
      </c>
      <c r="M8" s="0" t="n">
        <f aca="false">VLOOKUP(B8,preasc,48,0)</f>
        <v>39475.86</v>
      </c>
      <c r="N8" s="0" t="n">
        <f aca="false">VLOOKUP(B8,Geralf,2,0)</f>
        <v>8</v>
      </c>
      <c r="O8" s="0" t="n">
        <f aca="false">VLOOKUP(B8,Geralf,3,0)</f>
        <v>9587.34</v>
      </c>
      <c r="P8" s="0" t="n">
        <f aca="false">VLOOKUP(B8,minis,2,0)</f>
        <v>8</v>
      </c>
      <c r="Q8" s="0" t="n">
        <f aca="false">VLOOKUP(B8,minis,3,0)</f>
        <v>9587.34</v>
      </c>
      <c r="R8" s="0" t="n">
        <f aca="false">VLOOKUP(B8,pacms,11,0)</f>
        <v>8</v>
      </c>
      <c r="S8" s="0" t="n">
        <f aca="false">VLOOKUP(B8,pacams,11,0)</f>
        <v>2000</v>
      </c>
      <c r="T8" s="0" t="n">
        <f aca="false">VLOOKUP(B8,prems,42,0)</f>
        <v>8</v>
      </c>
      <c r="U8" s="0" t="n">
        <f aca="false">VLOOKUP(B8,preams,42,0)</f>
        <v>378.32</v>
      </c>
    </row>
    <row r="9" customFormat="false" ht="12.8" hidden="false" customHeight="false" outlineLevel="0" collapsed="false">
      <c r="A9" s="0" t="str">
        <f aca="false">LEFT(B9,7)</f>
        <v>2306344</v>
      </c>
      <c r="B9" s="0" t="s">
        <v>557</v>
      </c>
      <c r="C9" s="0" t="str">
        <f aca="false">VLOOKUP(A9,bsih,4,0)</f>
        <v>420890 Jaraguá do Sul</v>
      </c>
      <c r="D9" s="0" t="n">
        <f aca="false">VLOOKUP(B9,Geralm,2,0)</f>
        <v>15</v>
      </c>
      <c r="E9" s="0" t="n">
        <f aca="false">VLOOKUP(B9,Geralm,3,0)</f>
        <v>12167.94</v>
      </c>
      <c r="G9" s="16"/>
      <c r="H9" s="0" t="n">
        <f aca="false">VLOOKUP(B9,santa,2,0)</f>
        <v>15</v>
      </c>
      <c r="I9" s="0" t="n">
        <f aca="false">VLOOKUP(B9,santa,3,0)</f>
        <v>12167.94</v>
      </c>
      <c r="J9" s="0" t="n">
        <f aca="false">VLOOKUP(B9,pacsc,14,0)</f>
        <v>15</v>
      </c>
      <c r="K9" s="0" t="n">
        <f aca="false">VLOOKUP(B9,pacasc,14,0)</f>
        <v>5000</v>
      </c>
      <c r="L9" s="0" t="n">
        <f aca="false">VLOOKUP(B9,presc,48,0)</f>
        <v>15</v>
      </c>
      <c r="M9" s="0" t="n">
        <f aca="false">VLOOKUP(B9,preasc,48,0)</f>
        <v>8706.15</v>
      </c>
      <c r="N9" s="0" t="n">
        <f aca="false">VLOOKUP(B9,Geralf,2,0)</f>
        <v>137</v>
      </c>
      <c r="O9" s="0" t="n">
        <f aca="false">VLOOKUP(B9,Geralf,3,0)</f>
        <v>166359.61</v>
      </c>
      <c r="P9" s="0" t="n">
        <f aca="false">VLOOKUP(B9,minis,2,0)</f>
        <v>137</v>
      </c>
      <c r="Q9" s="0" t="n">
        <f aca="false">VLOOKUP(B9,minis,3,0)</f>
        <v>166359.61</v>
      </c>
      <c r="R9" s="0" t="n">
        <f aca="false">VLOOKUP(B9,pacms,11,0)</f>
        <v>137</v>
      </c>
      <c r="S9" s="0" t="n">
        <f aca="false">VLOOKUP(B9,pacams,11,0)</f>
        <v>40750</v>
      </c>
      <c r="T9" s="0" t="n">
        <f aca="false">VLOOKUP(B9,prems,42,0)</f>
        <v>137</v>
      </c>
      <c r="U9" s="0" t="n">
        <f aca="false">VLOOKUP(B9,preams,42,0)</f>
        <v>21836.1</v>
      </c>
    </row>
    <row r="10" customFormat="false" ht="12.8" hidden="false" customHeight="false" outlineLevel="0" collapsed="false">
      <c r="A10" s="0" t="str">
        <f aca="false">LEFT(B10,7)</f>
        <v>2379627</v>
      </c>
      <c r="B10" s="0" t="s">
        <v>176</v>
      </c>
      <c r="C10" s="0" t="str">
        <f aca="false">VLOOKUP(A10,bsih,4,0)</f>
        <v>421480 Rio do Sul</v>
      </c>
      <c r="D10" s="0" t="n">
        <f aca="false">VLOOKUP(B10,Geralm,2,0)</f>
        <v>4</v>
      </c>
      <c r="E10" s="0" t="n">
        <f aca="false">VLOOKUP(B10,Geralm,3,0)</f>
        <v>8980.76</v>
      </c>
      <c r="G10" s="16"/>
      <c r="H10" s="0" t="e">
        <f aca="false">VLOOKUP(B10,santa,2,0)</f>
        <v>#N/A</v>
      </c>
      <c r="I10" s="0" t="e">
        <f aca="false">VLOOKUP(B10,santa,3,0)</f>
        <v>#N/A</v>
      </c>
      <c r="J10" s="0" t="n">
        <f aca="false">VLOOKUP(B10,pacsc,14,0)</f>
        <v>4</v>
      </c>
      <c r="K10" s="0" t="n">
        <f aca="false">VLOOKUP(B10,pacasc,14,0)</f>
        <v>1650</v>
      </c>
      <c r="L10" s="0" t="n">
        <f aca="false">VLOOKUP(B10,presc,48,0)</f>
        <v>4</v>
      </c>
      <c r="M10" s="0" t="n">
        <f aca="false">VLOOKUP(B10,preasc,48,0)</f>
        <v>2600</v>
      </c>
      <c r="N10" s="0" t="n">
        <f aca="false">VLOOKUP(B10,Geralf,2,0)</f>
        <v>27</v>
      </c>
      <c r="O10" s="0" t="n">
        <f aca="false">VLOOKUP(B10,Geralf,3,0)</f>
        <v>22602.62</v>
      </c>
      <c r="P10" s="0" t="n">
        <f aca="false">VLOOKUP(B10,minis,2,0)</f>
        <v>27</v>
      </c>
      <c r="Q10" s="0" t="n">
        <f aca="false">VLOOKUP(B10,minis,3,0)</f>
        <v>22602.62</v>
      </c>
      <c r="R10" s="0" t="n">
        <f aca="false">VLOOKUP(B10,pacms,11,0)</f>
        <v>27</v>
      </c>
      <c r="S10" s="0" t="n">
        <f aca="false">VLOOKUP(B10,pacams,11,0)</f>
        <v>6600</v>
      </c>
      <c r="T10" s="0" t="n">
        <f aca="false">VLOOKUP(B10,prems,42,0)</f>
        <v>27</v>
      </c>
      <c r="U10" s="0" t="n">
        <f aca="false">VLOOKUP(B10,preams,42,0)</f>
        <v>4035.76</v>
      </c>
    </row>
    <row r="11" customFormat="false" ht="12.8" hidden="false" customHeight="false" outlineLevel="0" collapsed="false">
      <c r="A11" s="0" t="str">
        <f aca="false">LEFT(B11,7)</f>
        <v>2418177</v>
      </c>
      <c r="B11" s="0" t="s">
        <v>558</v>
      </c>
      <c r="C11" s="0" t="str">
        <f aca="false">VLOOKUP(A11,bsih,4,0)</f>
        <v>421570 Santo Amaro da Imperatriz</v>
      </c>
      <c r="D11" s="0" t="n">
        <f aca="false">VLOOKUP(B11,Geralm,2,0)</f>
        <v>26</v>
      </c>
      <c r="E11" s="0" t="n">
        <f aca="false">VLOOKUP(B11,Geralm,3,0)</f>
        <v>26080.36</v>
      </c>
      <c r="G11" s="16"/>
      <c r="H11" s="0" t="n">
        <f aca="false">VLOOKUP(B11,santa,2,0)</f>
        <v>6</v>
      </c>
      <c r="I11" s="0" t="n">
        <f aca="false">VLOOKUP(B11,santa,3,0)</f>
        <v>12109.02</v>
      </c>
      <c r="J11" s="0" t="n">
        <f aca="false">VLOOKUP(B11,pacsc,14,0)</f>
        <v>26</v>
      </c>
      <c r="K11" s="0" t="n">
        <f aca="false">VLOOKUP(B11,pacasc,14,0)</f>
        <v>11650</v>
      </c>
      <c r="L11" s="0" t="n">
        <f aca="false">VLOOKUP(B11,presc,48,0)</f>
        <v>26</v>
      </c>
      <c r="M11" s="0" t="n">
        <f aca="false">VLOOKUP(B11,preasc,48,0)</f>
        <v>19794.32</v>
      </c>
      <c r="N11" s="0" t="n">
        <f aca="false">VLOOKUP(B11,Geralf,2,0)</f>
        <v>122</v>
      </c>
      <c r="O11" s="0" t="n">
        <f aca="false">VLOOKUP(B11,Geralf,3,0)</f>
        <v>157482.23</v>
      </c>
      <c r="P11" s="0" t="n">
        <f aca="false">VLOOKUP(B11,minis,2,0)</f>
        <v>122</v>
      </c>
      <c r="Q11" s="0" t="n">
        <f aca="false">VLOOKUP(B11,minis,3,0)</f>
        <v>157482.23</v>
      </c>
      <c r="R11" s="0" t="n">
        <f aca="false">VLOOKUP(B11,pacms,11,0)</f>
        <v>122</v>
      </c>
      <c r="S11" s="0" t="n">
        <f aca="false">VLOOKUP(B11,pacams,11,0)</f>
        <v>53600</v>
      </c>
      <c r="T11" s="0" t="n">
        <f aca="false">VLOOKUP(B11,prems,42,0)</f>
        <v>122</v>
      </c>
      <c r="U11" s="0" t="n">
        <f aca="false">VLOOKUP(B11,preams,42,0)</f>
        <v>11401.45</v>
      </c>
    </row>
    <row r="12" customFormat="false" ht="12.8" hidden="false" customHeight="false" outlineLevel="0" collapsed="false">
      <c r="A12" s="0" t="str">
        <f aca="false">LEFT(B12,7)</f>
        <v>2418967</v>
      </c>
      <c r="B12" s="0" t="s">
        <v>559</v>
      </c>
      <c r="C12" s="0" t="str">
        <f aca="false">VLOOKUP(A12,bsih,4,0)</f>
        <v>421630 São João Batista</v>
      </c>
      <c r="D12" s="0" t="n">
        <f aca="false">VLOOKUP(B12,Geralm,2,0)</f>
        <v>9</v>
      </c>
      <c r="E12" s="0" t="n">
        <f aca="false">VLOOKUP(B12,Geralm,3,0)</f>
        <v>8591.87</v>
      </c>
      <c r="G12" s="16"/>
      <c r="H12" s="0" t="e">
        <f aca="false">VLOOKUP(B12,santa,2,0)</f>
        <v>#N/A</v>
      </c>
      <c r="I12" s="0" t="e">
        <f aca="false">VLOOKUP(B12,santa,3,0)</f>
        <v>#N/A</v>
      </c>
      <c r="J12" s="0" t="n">
        <f aca="false">VLOOKUP(B12,pacsc,14,0)</f>
        <v>9</v>
      </c>
      <c r="K12" s="0" t="n">
        <f aca="false">VLOOKUP(B12,pacasc,14,0)</f>
        <v>3750</v>
      </c>
      <c r="L12" s="0" t="n">
        <f aca="false">VLOOKUP(B12,presc,48,0)</f>
        <v>9</v>
      </c>
      <c r="M12" s="0" t="n">
        <f aca="false">VLOOKUP(B12,preasc,48,0)</f>
        <v>5807.28</v>
      </c>
      <c r="N12" s="0" t="n">
        <f aca="false">VLOOKUP(B12,Geralf,2,0)</f>
        <v>12</v>
      </c>
      <c r="O12" s="0" t="n">
        <f aca="false">VLOOKUP(B12,Geralf,3,0)</f>
        <v>17311.37</v>
      </c>
      <c r="P12" s="0" t="n">
        <f aca="false">VLOOKUP(B12,minis,2,0)</f>
        <v>12</v>
      </c>
      <c r="Q12" s="0" t="n">
        <f aca="false">VLOOKUP(B12,minis,3,0)</f>
        <v>17311.37</v>
      </c>
      <c r="R12" s="0" t="n">
        <f aca="false">VLOOKUP(B12,pacms,11,0)</f>
        <v>12</v>
      </c>
      <c r="S12" s="0" t="n">
        <f aca="false">VLOOKUP(B12,pacams,11,0)</f>
        <v>3250</v>
      </c>
      <c r="T12" s="0" t="n">
        <f aca="false">VLOOKUP(B12,prems,42,0)</f>
        <v>12</v>
      </c>
      <c r="U12" s="0" t="n">
        <f aca="false">VLOOKUP(B12,preams,42,0)</f>
        <v>504.86</v>
      </c>
    </row>
    <row r="13" customFormat="false" ht="12.8" hidden="false" customHeight="false" outlineLevel="0" collapsed="false">
      <c r="A13" s="0" t="str">
        <f aca="false">LEFT(B13,7)</f>
        <v>2419653</v>
      </c>
      <c r="B13" s="0" t="s">
        <v>235</v>
      </c>
      <c r="C13" s="0" t="str">
        <f aca="false">VLOOKUP(A13,bsih,4,0)</f>
        <v>421900 Urussanga</v>
      </c>
      <c r="D13" s="0" t="n">
        <f aca="false">VLOOKUP(B13,Geralm,2,0)</f>
        <v>21</v>
      </c>
      <c r="E13" s="0" t="n">
        <f aca="false">VLOOKUP(B13,Geralm,3,0)</f>
        <v>19443.75</v>
      </c>
      <c r="G13" s="16"/>
      <c r="H13" s="0" t="n">
        <f aca="false">VLOOKUP(B13,santa,2,0)</f>
        <v>21</v>
      </c>
      <c r="I13" s="0" t="n">
        <f aca="false">VLOOKUP(B13,santa,3,0)</f>
        <v>19443.75</v>
      </c>
      <c r="J13" s="0" t="n">
        <f aca="false">VLOOKUP(B13,pacsc,14,0)</f>
        <v>21</v>
      </c>
      <c r="K13" s="0" t="n">
        <f aca="false">VLOOKUP(B13,pacasc,14,0)</f>
        <v>10000</v>
      </c>
      <c r="L13" s="0" t="n">
        <f aca="false">VLOOKUP(B13,presc,48,0)</f>
        <v>21</v>
      </c>
      <c r="M13" s="0" t="n">
        <f aca="false">VLOOKUP(B13,preasc,48,0)</f>
        <v>9400</v>
      </c>
      <c r="N13" s="0" t="n">
        <f aca="false">VLOOKUP(B13,Geralf,2,0)</f>
        <v>53</v>
      </c>
      <c r="O13" s="0" t="n">
        <f aca="false">VLOOKUP(B13,Geralf,3,0)</f>
        <v>60414.54</v>
      </c>
      <c r="P13" s="0" t="n">
        <f aca="false">VLOOKUP(B13,minis,2,0)</f>
        <v>53</v>
      </c>
      <c r="Q13" s="0" t="n">
        <f aca="false">VLOOKUP(B13,minis,3,0)</f>
        <v>60414.54</v>
      </c>
      <c r="R13" s="0" t="n">
        <f aca="false">VLOOKUP(B13,pacms,11,0)</f>
        <v>53</v>
      </c>
      <c r="S13" s="0" t="n">
        <f aca="false">VLOOKUP(B13,pacams,11,0)</f>
        <v>19500</v>
      </c>
      <c r="T13" s="0" t="n">
        <f aca="false">VLOOKUP(B13,prems,42,0)</f>
        <v>53</v>
      </c>
      <c r="U13" s="0" t="n">
        <f aca="false">VLOOKUP(B13,preams,42,0)</f>
        <v>6422.94</v>
      </c>
    </row>
    <row r="14" customFormat="false" ht="12.8" hidden="false" customHeight="false" outlineLevel="0" collapsed="false">
      <c r="A14" s="0" t="str">
        <f aca="false">LEFT(B14,7)</f>
        <v>2436450</v>
      </c>
      <c r="B14" s="0" t="s">
        <v>241</v>
      </c>
      <c r="C14" s="0" t="str">
        <f aca="false">VLOOKUP(A14,bsih,4,0)</f>
        <v>420910 Joinville</v>
      </c>
      <c r="D14" s="0" t="n">
        <f aca="false">VLOOKUP(B14,Geralm,2,0)</f>
        <v>87</v>
      </c>
      <c r="E14" s="0" t="n">
        <f aca="false">VLOOKUP(B14,Geralm,3,0)</f>
        <v>135862.61</v>
      </c>
      <c r="G14" s="16"/>
      <c r="H14" s="0" t="e">
        <f aca="false">VLOOKUP(B14,santa,2,0)</f>
        <v>#N/A</v>
      </c>
      <c r="I14" s="0" t="e">
        <f aca="false">VLOOKUP(B14,santa,3,0)</f>
        <v>#N/A</v>
      </c>
      <c r="J14" s="0" t="n">
        <f aca="false">VLOOKUP(B14,pacsc,14,0)</f>
        <v>87</v>
      </c>
      <c r="K14" s="0" t="n">
        <f aca="false">VLOOKUP(B14,pacasc,14,0)</f>
        <v>31550</v>
      </c>
      <c r="L14" s="0" t="n">
        <f aca="false">VLOOKUP(B14,presc,48,0)</f>
        <v>87</v>
      </c>
      <c r="M14" s="0" t="n">
        <f aca="false">VLOOKUP(B14,preasc,48,0)</f>
        <v>59069.35</v>
      </c>
      <c r="N14" s="0" t="n">
        <f aca="false">VLOOKUP(B14,Geralf,2,0)</f>
        <v>4</v>
      </c>
      <c r="O14" s="0" t="n">
        <f aca="false">VLOOKUP(B14,Geralf,3,0)</f>
        <v>58748.8</v>
      </c>
      <c r="P14" s="0" t="e">
        <f aca="false">VLOOKUP(B14,minis,2,0)</f>
        <v>#N/A</v>
      </c>
      <c r="Q14" s="0" t="e">
        <f aca="false">VLOOKUP(B14,minis,3,0)</f>
        <v>#N/A</v>
      </c>
      <c r="R14" s="0" t="n">
        <f aca="false">VLOOKUP(B14,pacms,11,0)</f>
        <v>4</v>
      </c>
      <c r="S14" s="0" t="n">
        <f aca="false">VLOOKUP(B14,pacams,11,0)</f>
        <v>2000</v>
      </c>
      <c r="T14" s="0" t="n">
        <f aca="false">VLOOKUP(B14,prems,42,0)</f>
        <v>4</v>
      </c>
      <c r="U14" s="0" t="n">
        <f aca="false">VLOOKUP(B14,preams,42,0)</f>
        <v>0</v>
      </c>
    </row>
    <row r="15" customFormat="false" ht="12.8" hidden="false" customHeight="false" outlineLevel="0" collapsed="false">
      <c r="A15" s="0" t="str">
        <f aca="false">LEFT(B15,7)</f>
        <v>2436469</v>
      </c>
      <c r="B15" s="0" t="s">
        <v>245</v>
      </c>
      <c r="C15" s="0" t="str">
        <f aca="false">VLOOKUP(A15,bsih,4,0)</f>
        <v>420910 Joinville</v>
      </c>
      <c r="D15" s="0" t="n">
        <f aca="false">VLOOKUP(B15,Geralm,2,0)</f>
        <v>87</v>
      </c>
      <c r="E15" s="0" t="n">
        <f aca="false">VLOOKUP(B15,Geralm,3,0)</f>
        <v>68868.73</v>
      </c>
      <c r="G15" s="16"/>
      <c r="H15" s="0" t="n">
        <f aca="false">VLOOKUP(B15,santa,2,0)</f>
        <v>1</v>
      </c>
      <c r="I15" s="0" t="n">
        <f aca="false">VLOOKUP(B15,santa,3,0)</f>
        <v>698.33</v>
      </c>
      <c r="J15" s="0" t="n">
        <f aca="false">VLOOKUP(B15,pacsc,14,0)</f>
        <v>87</v>
      </c>
      <c r="K15" s="0" t="n">
        <f aca="false">VLOOKUP(B15,pacasc,14,0)</f>
        <v>33550</v>
      </c>
      <c r="L15" s="0" t="n">
        <f aca="false">VLOOKUP(B15,presc,48,0)</f>
        <v>87</v>
      </c>
      <c r="M15" s="0" t="n">
        <f aca="false">VLOOKUP(B15,preasc,48,0)</f>
        <v>54444.37</v>
      </c>
      <c r="N15" s="0" t="e">
        <f aca="false">VLOOKUP(B15,Geralf,2,0)</f>
        <v>#N/A</v>
      </c>
      <c r="O15" s="0" t="e">
        <f aca="false">VLOOKUP(B15,Geralf,3,0)</f>
        <v>#N/A</v>
      </c>
      <c r="P15" s="0" t="e">
        <f aca="false">VLOOKUP(B15,minis,2,0)</f>
        <v>#N/A</v>
      </c>
      <c r="Q15" s="0" t="e">
        <f aca="false">VLOOKUP(B15,minis,3,0)</f>
        <v>#N/A</v>
      </c>
      <c r="R15" s="0" t="e">
        <f aca="false">VLOOKUP(B15,pacms,11,0)</f>
        <v>#N/A</v>
      </c>
      <c r="S15" s="0" t="e">
        <f aca="false">VLOOKUP(B15,pacams,11,0)</f>
        <v>#N/A</v>
      </c>
      <c r="T15" s="0" t="e">
        <f aca="false">VLOOKUP(B15,prems,42,0)</f>
        <v>#N/A</v>
      </c>
      <c r="U15" s="0" t="e">
        <f aca="false">VLOOKUP(B15,preams,42,0)</f>
        <v>#N/A</v>
      </c>
    </row>
    <row r="16" customFormat="false" ht="12.8" hidden="false" customHeight="false" outlineLevel="0" collapsed="false">
      <c r="A16" s="0" t="str">
        <f aca="false">LEFT(B16,7)</f>
        <v>2491249</v>
      </c>
      <c r="B16" s="0" t="s">
        <v>252</v>
      </c>
      <c r="C16" s="0" t="str">
        <f aca="false">VLOOKUP(A16,bsih,4,0)</f>
        <v>420380 Canoinhas</v>
      </c>
      <c r="D16" s="0" t="n">
        <f aca="false">VLOOKUP(B16,Geralm,2,0)</f>
        <v>44</v>
      </c>
      <c r="E16" s="0" t="n">
        <f aca="false">VLOOKUP(B16,Geralm,3,0)</f>
        <v>40215.33</v>
      </c>
      <c r="G16" s="16"/>
      <c r="H16" s="0" t="n">
        <f aca="false">VLOOKUP(B16,santa,2,0)</f>
        <v>44</v>
      </c>
      <c r="I16" s="0" t="n">
        <f aca="false">VLOOKUP(B16,santa,3,0)</f>
        <v>40215.33</v>
      </c>
      <c r="J16" s="0" t="n">
        <f aca="false">VLOOKUP(B16,pacsc,14,0)</f>
        <v>44</v>
      </c>
      <c r="K16" s="0" t="n">
        <f aca="false">VLOOKUP(B16,pacasc,14,0)</f>
        <v>15750</v>
      </c>
      <c r="L16" s="0" t="n">
        <f aca="false">VLOOKUP(B16,presc,48,0)</f>
        <v>44</v>
      </c>
      <c r="M16" s="0" t="n">
        <f aca="false">VLOOKUP(B16,preasc,48,0)</f>
        <v>27271.38</v>
      </c>
      <c r="N16" s="0" t="n">
        <f aca="false">VLOOKUP(B16,Geralf,2,0)</f>
        <v>5</v>
      </c>
      <c r="O16" s="0" t="n">
        <f aca="false">VLOOKUP(B16,Geralf,3,0)</f>
        <v>2183.38</v>
      </c>
      <c r="P16" s="0" t="n">
        <f aca="false">VLOOKUP(B16,minis,2,0)</f>
        <v>5</v>
      </c>
      <c r="Q16" s="0" t="n">
        <f aca="false">VLOOKUP(B16,minis,3,0)</f>
        <v>2183.38</v>
      </c>
      <c r="R16" s="0" t="n">
        <f aca="false">VLOOKUP(B16,pacms,11,0)</f>
        <v>5</v>
      </c>
      <c r="S16" s="0" t="n">
        <f aca="false">VLOOKUP(B16,pacams,11,0)</f>
        <v>1500</v>
      </c>
      <c r="T16" s="0" t="n">
        <f aca="false">VLOOKUP(B16,prems,42,0)</f>
        <v>5</v>
      </c>
      <c r="U16" s="0" t="n">
        <f aca="false">VLOOKUP(B16,preams,42,0)</f>
        <v>928.52</v>
      </c>
    </row>
    <row r="17" customFormat="false" ht="12.8" hidden="false" customHeight="false" outlineLevel="0" collapsed="false">
      <c r="A17" s="0" t="str">
        <f aca="false">LEFT(B17,7)</f>
        <v>2504316</v>
      </c>
      <c r="B17" s="0" t="s">
        <v>560</v>
      </c>
      <c r="C17" s="0" t="str">
        <f aca="false">VLOOKUP(A17,bsih,4,0)</f>
        <v>420930 Lages</v>
      </c>
      <c r="D17" s="0" t="n">
        <f aca="false">VLOOKUP(B17,Geralm,2,0)</f>
        <v>11</v>
      </c>
      <c r="E17" s="0" t="n">
        <f aca="false">VLOOKUP(B17,Geralm,3,0)</f>
        <v>90375.15</v>
      </c>
      <c r="G17" s="16"/>
      <c r="H17" s="0" t="n">
        <f aca="false">VLOOKUP(B17,santa,2,0)</f>
        <v>1</v>
      </c>
      <c r="I17" s="0" t="n">
        <f aca="false">VLOOKUP(B17,santa,3,0)</f>
        <v>8077.36</v>
      </c>
      <c r="J17" s="0" t="n">
        <f aca="false">VLOOKUP(B17,pacsc,14,0)</f>
        <v>11</v>
      </c>
      <c r="K17" s="0" t="n">
        <f aca="false">VLOOKUP(B17,pacasc,14,0)</f>
        <v>4750</v>
      </c>
      <c r="L17" s="0" t="n">
        <f aca="false">VLOOKUP(B17,presc,48,0)</f>
        <v>11</v>
      </c>
      <c r="M17" s="0" t="n">
        <f aca="false">VLOOKUP(B17,preasc,48,0)</f>
        <v>8574.23</v>
      </c>
      <c r="N17" s="0" t="n">
        <f aca="false">VLOOKUP(B17,Geralf,2,0)</f>
        <v>1</v>
      </c>
      <c r="O17" s="0" t="n">
        <f aca="false">VLOOKUP(B17,Geralf,3,0)</f>
        <v>22095.71</v>
      </c>
      <c r="P17" s="0" t="e">
        <f aca="false">VLOOKUP(B17,minis,2,0)</f>
        <v>#N/A</v>
      </c>
      <c r="Q17" s="0" t="e">
        <f aca="false">VLOOKUP(B17,minis,3,0)</f>
        <v>#N/A</v>
      </c>
      <c r="R17" s="0" t="n">
        <f aca="false">VLOOKUP(B17,pacms,11,0)</f>
        <v>1</v>
      </c>
      <c r="S17" s="0" t="n">
        <f aca="false">VLOOKUP(B17,pacams,11,0)</f>
        <v>500</v>
      </c>
      <c r="T17" s="0" t="n">
        <f aca="false">VLOOKUP(B17,prems,42,0)</f>
        <v>1</v>
      </c>
      <c r="U17" s="0" t="n">
        <f aca="false">VLOOKUP(B17,preams,42,0)</f>
        <v>0</v>
      </c>
    </row>
    <row r="18" customFormat="false" ht="12.8" hidden="false" customHeight="false" outlineLevel="0" collapsed="false">
      <c r="A18" s="0" t="str">
        <f aca="false">LEFT(B18,7)</f>
        <v>2504332</v>
      </c>
      <c r="B18" s="0" t="s">
        <v>561</v>
      </c>
      <c r="C18" s="0" t="str">
        <f aca="false">VLOOKUP(A18,bsih,4,0)</f>
        <v>420930 Lages</v>
      </c>
      <c r="D18" s="0" t="n">
        <f aca="false">VLOOKUP(B18,Geralm,2,0)</f>
        <v>38</v>
      </c>
      <c r="E18" s="0" t="n">
        <f aca="false">VLOOKUP(B18,Geralm,3,0)</f>
        <v>29606.81</v>
      </c>
      <c r="G18" s="16"/>
      <c r="H18" s="0" t="n">
        <f aca="false">VLOOKUP(B18,santa,2,0)</f>
        <v>11</v>
      </c>
      <c r="I18" s="0" t="n">
        <f aca="false">VLOOKUP(B18,santa,3,0)</f>
        <v>8774.76</v>
      </c>
      <c r="J18" s="0" t="n">
        <f aca="false">VLOOKUP(B18,pacsc,14,0)</f>
        <v>38</v>
      </c>
      <c r="K18" s="0" t="n">
        <f aca="false">VLOOKUP(B18,pacasc,14,0)</f>
        <v>10700</v>
      </c>
      <c r="L18" s="0" t="n">
        <f aca="false">VLOOKUP(B18,presc,48,0)</f>
        <v>38</v>
      </c>
      <c r="M18" s="0" t="n">
        <f aca="false">VLOOKUP(B18,preasc,48,0)</f>
        <v>27281.2</v>
      </c>
      <c r="N18" s="0" t="e">
        <f aca="false">VLOOKUP(B18,Geralf,2,0)</f>
        <v>#N/A</v>
      </c>
      <c r="O18" s="0" t="e">
        <f aca="false">VLOOKUP(B18,Geralf,3,0)</f>
        <v>#N/A</v>
      </c>
      <c r="P18" s="0" t="e">
        <f aca="false">VLOOKUP(B18,minis,2,0)</f>
        <v>#N/A</v>
      </c>
      <c r="Q18" s="0" t="e">
        <f aca="false">VLOOKUP(B18,minis,3,0)</f>
        <v>#N/A</v>
      </c>
      <c r="R18" s="0" t="e">
        <f aca="false">VLOOKUP(B18,pacms,11,0)</f>
        <v>#N/A</v>
      </c>
      <c r="S18" s="0" t="e">
        <f aca="false">VLOOKUP(B18,pacams,11,0)</f>
        <v>#N/A</v>
      </c>
      <c r="T18" s="0" t="e">
        <f aca="false">VLOOKUP(B18,prems,42,0)</f>
        <v>#N/A</v>
      </c>
      <c r="U18" s="0" t="e">
        <f aca="false">VLOOKUP(B18,preams,42,0)</f>
        <v>#N/A</v>
      </c>
    </row>
    <row r="19" customFormat="false" ht="12.8" hidden="false" customHeight="false" outlineLevel="0" collapsed="false">
      <c r="A19" s="0" t="str">
        <f aca="false">LEFT(B19,7)</f>
        <v>2521296</v>
      </c>
      <c r="B19" s="0" t="s">
        <v>273</v>
      </c>
      <c r="C19" s="0" t="str">
        <f aca="false">VLOOKUP(A19,bsih,4,0)</f>
        <v>420910 Joinville</v>
      </c>
      <c r="D19" s="0" t="n">
        <f aca="false">VLOOKUP(B19,Geralm,2,0)</f>
        <v>236</v>
      </c>
      <c r="E19" s="0" t="n">
        <f aca="false">VLOOKUP(B19,Geralm,3,0)</f>
        <v>254839.88</v>
      </c>
      <c r="G19" s="16"/>
      <c r="H19" s="0" t="n">
        <f aca="false">VLOOKUP(B19,santa,2,0)</f>
        <v>146</v>
      </c>
      <c r="I19" s="0" t="n">
        <f aca="false">VLOOKUP(B19,santa,3,0)</f>
        <v>210675.37</v>
      </c>
      <c r="J19" s="0" t="n">
        <f aca="false">VLOOKUP(B19,pacsc,14,0)</f>
        <v>236</v>
      </c>
      <c r="K19" s="0" t="n">
        <f aca="false">VLOOKUP(B19,pacasc,14,0)</f>
        <v>101300</v>
      </c>
      <c r="L19" s="0" t="n">
        <f aca="false">VLOOKUP(B19,presc,48,0)</f>
        <v>236</v>
      </c>
      <c r="M19" s="0" t="n">
        <f aca="false">VLOOKUP(B19,preasc,48,0)</f>
        <v>168003.12</v>
      </c>
      <c r="N19" s="0" t="n">
        <f aca="false">VLOOKUP(B19,Geralf,2,0)</f>
        <v>127</v>
      </c>
      <c r="O19" s="0" t="n">
        <f aca="false">VLOOKUP(B19,Geralf,3,0)</f>
        <v>372106.01</v>
      </c>
      <c r="P19" s="0" t="n">
        <f aca="false">VLOOKUP(B19,minis,2,0)</f>
        <v>127</v>
      </c>
      <c r="Q19" s="0" t="n">
        <f aca="false">VLOOKUP(B19,minis,3,0)</f>
        <v>372106.01</v>
      </c>
      <c r="R19" s="0" t="n">
        <f aca="false">VLOOKUP(B19,pacms,11,0)</f>
        <v>127</v>
      </c>
      <c r="S19" s="0" t="n">
        <f aca="false">VLOOKUP(B19,pacams,11,0)</f>
        <v>60500</v>
      </c>
      <c r="T19" s="0" t="n">
        <f aca="false">VLOOKUP(B19,prems,42,0)</f>
        <v>127</v>
      </c>
      <c r="U19" s="0" t="n">
        <f aca="false">VLOOKUP(B19,preams,42,0)</f>
        <v>884.1</v>
      </c>
    </row>
    <row r="20" customFormat="false" ht="12.8" hidden="false" customHeight="false" outlineLevel="0" collapsed="false">
      <c r="A20" s="0" t="str">
        <f aca="false">LEFT(B20,7)</f>
        <v>2521695</v>
      </c>
      <c r="B20" s="0" t="s">
        <v>279</v>
      </c>
      <c r="C20" s="0" t="str">
        <f aca="false">VLOOKUP(A20,bsih,4,0)</f>
        <v>421500 Rio Negrinho</v>
      </c>
      <c r="D20" s="0" t="n">
        <f aca="false">VLOOKUP(B20,Geralm,2,0)</f>
        <v>25</v>
      </c>
      <c r="E20" s="0" t="n">
        <f aca="false">VLOOKUP(B20,Geralm,3,0)</f>
        <v>10737.77</v>
      </c>
      <c r="G20" s="16"/>
      <c r="H20" s="0" t="n">
        <f aca="false">VLOOKUP(B20,santa,2,0)</f>
        <v>25</v>
      </c>
      <c r="I20" s="0" t="n">
        <f aca="false">VLOOKUP(B20,santa,3,0)</f>
        <v>10737.77</v>
      </c>
      <c r="J20" s="0" t="n">
        <f aca="false">VLOOKUP(B20,pacsc,14,0)</f>
        <v>25</v>
      </c>
      <c r="K20" s="0" t="n">
        <f aca="false">VLOOKUP(B20,pacasc,14,0)</f>
        <v>7000</v>
      </c>
      <c r="L20" s="0" t="n">
        <f aca="false">VLOOKUP(B20,presc,48,0)</f>
        <v>25</v>
      </c>
      <c r="M20" s="0" t="n">
        <f aca="false">VLOOKUP(B20,preasc,48,0)</f>
        <v>12783.4</v>
      </c>
      <c r="N20" s="0" t="n">
        <f aca="false">VLOOKUP(B20,Geralf,2,0)</f>
        <v>32</v>
      </c>
      <c r="O20" s="0" t="n">
        <f aca="false">VLOOKUP(B20,Geralf,3,0)</f>
        <v>26256.29</v>
      </c>
      <c r="P20" s="0" t="n">
        <f aca="false">VLOOKUP(B20,minis,2,0)</f>
        <v>32</v>
      </c>
      <c r="Q20" s="0" t="n">
        <f aca="false">VLOOKUP(B20,minis,3,0)</f>
        <v>26256.29</v>
      </c>
      <c r="R20" s="0" t="n">
        <f aca="false">VLOOKUP(B20,pacms,11,0)</f>
        <v>32</v>
      </c>
      <c r="S20" s="0" t="n">
        <f aca="false">VLOOKUP(B20,pacams,11,0)</f>
        <v>8500</v>
      </c>
      <c r="T20" s="0" t="n">
        <f aca="false">VLOOKUP(B20,prems,42,0)</f>
        <v>32</v>
      </c>
      <c r="U20" s="0" t="n">
        <f aca="false">VLOOKUP(B20,preams,42,0)</f>
        <v>1700.58</v>
      </c>
    </row>
    <row r="21" customFormat="false" ht="12.8" hidden="false" customHeight="false" outlineLevel="0" collapsed="false">
      <c r="A21" s="0" t="str">
        <f aca="false">LEFT(B21,7)</f>
        <v>2521792</v>
      </c>
      <c r="B21" s="0" t="s">
        <v>282</v>
      </c>
      <c r="C21" s="0" t="str">
        <f aca="false">VLOOKUP(A21,bsih,4,0)</f>
        <v>421580 São Bento do Sul</v>
      </c>
      <c r="D21" s="0" t="n">
        <f aca="false">VLOOKUP(B21,Geralm,2,0)</f>
        <v>43</v>
      </c>
      <c r="E21" s="0" t="n">
        <f aca="false">VLOOKUP(B21,Geralm,3,0)</f>
        <v>36113.11</v>
      </c>
      <c r="G21" s="16"/>
      <c r="H21" s="0" t="n">
        <f aca="false">VLOOKUP(B21,santa,2,0)</f>
        <v>12</v>
      </c>
      <c r="I21" s="0" t="n">
        <f aca="false">VLOOKUP(B21,santa,3,0)</f>
        <v>13623.71</v>
      </c>
      <c r="J21" s="0" t="n">
        <f aca="false">VLOOKUP(B21,pacsc,14,0)</f>
        <v>43</v>
      </c>
      <c r="K21" s="0" t="n">
        <f aca="false">VLOOKUP(B21,pacasc,14,0)</f>
        <v>13400</v>
      </c>
      <c r="L21" s="0" t="n">
        <f aca="false">VLOOKUP(B21,presc,48,0)</f>
        <v>43</v>
      </c>
      <c r="M21" s="0" t="n">
        <f aca="false">VLOOKUP(B21,preasc,48,0)</f>
        <v>23760.79</v>
      </c>
      <c r="N21" s="0" t="n">
        <f aca="false">VLOOKUP(B21,Geralf,2,0)</f>
        <v>102</v>
      </c>
      <c r="O21" s="0" t="n">
        <f aca="false">VLOOKUP(B21,Geralf,3,0)</f>
        <v>68884.54</v>
      </c>
      <c r="P21" s="0" t="n">
        <f aca="false">VLOOKUP(B21,minis,2,0)</f>
        <v>102</v>
      </c>
      <c r="Q21" s="0" t="n">
        <f aca="false">VLOOKUP(B21,minis,3,0)</f>
        <v>68884.54</v>
      </c>
      <c r="R21" s="0" t="n">
        <f aca="false">VLOOKUP(B21,pacms,11,0)</f>
        <v>102</v>
      </c>
      <c r="S21" s="0" t="n">
        <f aca="false">VLOOKUP(B21,pacams,11,0)</f>
        <v>27050</v>
      </c>
      <c r="T21" s="0" t="n">
        <f aca="false">VLOOKUP(B21,prems,42,0)</f>
        <v>102</v>
      </c>
      <c r="U21" s="0" t="n">
        <f aca="false">VLOOKUP(B21,preams,42,0)</f>
        <v>5428.77</v>
      </c>
    </row>
    <row r="22" customFormat="false" ht="12.8" hidden="false" customHeight="false" outlineLevel="0" collapsed="false">
      <c r="A22" s="0" t="str">
        <f aca="false">LEFT(B22,7)</f>
        <v>2521873</v>
      </c>
      <c r="B22" s="0" t="s">
        <v>285</v>
      </c>
      <c r="C22" s="0" t="str">
        <f aca="false">VLOOKUP(A22,bsih,4,0)</f>
        <v>420750 Indaial</v>
      </c>
      <c r="D22" s="0" t="n">
        <f aca="false">VLOOKUP(B22,Geralm,2,0)</f>
        <v>15</v>
      </c>
      <c r="E22" s="0" t="n">
        <f aca="false">VLOOKUP(B22,Geralm,3,0)</f>
        <v>29623.67</v>
      </c>
      <c r="G22" s="16"/>
      <c r="H22" s="0" t="n">
        <f aca="false">VLOOKUP(B22,santa,2,0)</f>
        <v>12</v>
      </c>
      <c r="I22" s="0" t="n">
        <f aca="false">VLOOKUP(B22,santa,3,0)</f>
        <v>26323.47</v>
      </c>
      <c r="J22" s="0" t="n">
        <f aca="false">VLOOKUP(B22,pacsc,14,0)</f>
        <v>15</v>
      </c>
      <c r="K22" s="0" t="n">
        <f aca="false">VLOOKUP(B22,pacasc,14,0)</f>
        <v>6500</v>
      </c>
      <c r="L22" s="0" t="n">
        <f aca="false">VLOOKUP(B22,presc,48,0)</f>
        <v>15</v>
      </c>
      <c r="M22" s="0" t="n">
        <f aca="false">VLOOKUP(B22,preasc,48,0)</f>
        <v>10871.35</v>
      </c>
      <c r="N22" s="0" t="n">
        <f aca="false">VLOOKUP(B22,Geralf,2,0)</f>
        <v>38</v>
      </c>
      <c r="O22" s="0" t="n">
        <f aca="false">VLOOKUP(B22,Geralf,3,0)</f>
        <v>51891.58</v>
      </c>
      <c r="P22" s="0" t="n">
        <f aca="false">VLOOKUP(B22,minis,2,0)</f>
        <v>38</v>
      </c>
      <c r="Q22" s="0" t="n">
        <f aca="false">VLOOKUP(B22,minis,3,0)</f>
        <v>51891.58</v>
      </c>
      <c r="R22" s="0" t="n">
        <f aca="false">VLOOKUP(B22,pacms,11,0)</f>
        <v>38</v>
      </c>
      <c r="S22" s="0" t="n">
        <f aca="false">VLOOKUP(B22,pacams,11,0)</f>
        <v>10800</v>
      </c>
      <c r="T22" s="0" t="n">
        <f aca="false">VLOOKUP(B22,prems,42,0)</f>
        <v>38</v>
      </c>
      <c r="U22" s="0" t="n">
        <f aca="false">VLOOKUP(B22,preams,42,0)</f>
        <v>1765.47</v>
      </c>
    </row>
    <row r="23" customFormat="false" ht="12.8" hidden="false" customHeight="false" outlineLevel="0" collapsed="false">
      <c r="A23" s="0" t="str">
        <f aca="false">LEFT(B23,7)</f>
        <v>2522209</v>
      </c>
      <c r="B23" s="0" t="s">
        <v>288</v>
      </c>
      <c r="C23" s="0" t="str">
        <f aca="false">VLOOKUP(A23,bsih,4,0)</f>
        <v>420240 Blumenau</v>
      </c>
      <c r="D23" s="0" t="n">
        <f aca="false">VLOOKUP(B23,Geralm,2,0)</f>
        <v>1</v>
      </c>
      <c r="E23" s="0" t="n">
        <f aca="false">VLOOKUP(B23,Geralm,3,0)</f>
        <v>698.33</v>
      </c>
      <c r="G23" s="16"/>
      <c r="H23" s="0" t="n">
        <f aca="false">VLOOKUP(B23,santa,2,0)</f>
        <v>1</v>
      </c>
      <c r="I23" s="0" t="n">
        <f aca="false">VLOOKUP(B23,santa,3,0)</f>
        <v>698.33</v>
      </c>
      <c r="J23" s="0" t="n">
        <f aca="false">VLOOKUP(B23,pacsc,14,0)</f>
        <v>1</v>
      </c>
      <c r="K23" s="0" t="n">
        <f aca="false">VLOOKUP(B23,pacasc,14,0)</f>
        <v>250</v>
      </c>
      <c r="L23" s="0" t="n">
        <f aca="false">VLOOKUP(B23,presc,48,0)</f>
        <v>1</v>
      </c>
      <c r="M23" s="0" t="n">
        <f aca="false">VLOOKUP(B23,preasc,48,0)</f>
        <v>400</v>
      </c>
      <c r="N23" s="0" t="n">
        <f aca="false">VLOOKUP(B23,Geralf,2,0)</f>
        <v>136</v>
      </c>
      <c r="O23" s="0" t="n">
        <f aca="false">VLOOKUP(B23,Geralf,3,0)</f>
        <v>161726.05</v>
      </c>
      <c r="P23" s="0" t="n">
        <f aca="false">VLOOKUP(B23,minis,2,0)</f>
        <v>136</v>
      </c>
      <c r="Q23" s="0" t="n">
        <f aca="false">VLOOKUP(B23,minis,3,0)</f>
        <v>161726.05</v>
      </c>
      <c r="R23" s="0" t="n">
        <f aca="false">VLOOKUP(B23,pacms,11,0)</f>
        <v>136</v>
      </c>
      <c r="S23" s="0" t="n">
        <f aca="false">VLOOKUP(B23,pacams,11,0)</f>
        <v>43900</v>
      </c>
      <c r="T23" s="0" t="n">
        <f aca="false">VLOOKUP(B23,prems,42,0)</f>
        <v>136</v>
      </c>
      <c r="U23" s="0" t="n">
        <f aca="false">VLOOKUP(B23,preams,42,0)</f>
        <v>20456.63</v>
      </c>
    </row>
    <row r="24" customFormat="false" ht="12.8" hidden="false" customHeight="false" outlineLevel="0" collapsed="false">
      <c r="A24" s="0" t="str">
        <f aca="false">LEFT(B24,7)</f>
        <v>2522411</v>
      </c>
      <c r="B24" s="0" t="s">
        <v>291</v>
      </c>
      <c r="C24" s="0" t="str">
        <f aca="false">VLOOKUP(A24,bsih,4,0)</f>
        <v>420290 Brusque</v>
      </c>
      <c r="D24" s="0" t="n">
        <f aca="false">VLOOKUP(B24,Geralm,2,0)</f>
        <v>88</v>
      </c>
      <c r="E24" s="0" t="n">
        <f aca="false">VLOOKUP(B24,Geralm,3,0)</f>
        <v>142469.91</v>
      </c>
      <c r="G24" s="16"/>
      <c r="H24" s="0" t="n">
        <f aca="false">VLOOKUP(B24,santa,2,0)</f>
        <v>33</v>
      </c>
      <c r="I24" s="0" t="n">
        <f aca="false">VLOOKUP(B24,santa,3,0)</f>
        <v>19539.36</v>
      </c>
      <c r="J24" s="0" t="n">
        <f aca="false">VLOOKUP(B24,pacsc,14,0)</f>
        <v>88</v>
      </c>
      <c r="K24" s="0" t="n">
        <f aca="false">VLOOKUP(B24,pacasc,14,0)</f>
        <v>36750</v>
      </c>
      <c r="L24" s="0" t="n">
        <f aca="false">VLOOKUP(B24,presc,48,0)</f>
        <v>88</v>
      </c>
      <c r="M24" s="0" t="n">
        <f aca="false">VLOOKUP(B24,preasc,48,0)</f>
        <v>48616.57</v>
      </c>
      <c r="N24" s="0" t="n">
        <f aca="false">VLOOKUP(B24,Geralf,2,0)</f>
        <v>124</v>
      </c>
      <c r="O24" s="0" t="n">
        <f aca="false">VLOOKUP(B24,Geralf,3,0)</f>
        <v>156710.61</v>
      </c>
      <c r="P24" s="0" t="n">
        <f aca="false">VLOOKUP(B24,minis,2,0)</f>
        <v>123</v>
      </c>
      <c r="Q24" s="0" t="n">
        <f aca="false">VLOOKUP(B24,minis,3,0)</f>
        <v>149589.82</v>
      </c>
      <c r="R24" s="0" t="n">
        <f aca="false">VLOOKUP(B24,pacms,11,0)</f>
        <v>124</v>
      </c>
      <c r="S24" s="0" t="n">
        <f aca="false">VLOOKUP(B24,pacams,11,0)</f>
        <v>38400</v>
      </c>
      <c r="T24" s="0" t="n">
        <f aca="false">VLOOKUP(B24,prems,42,0)</f>
        <v>124</v>
      </c>
      <c r="U24" s="0" t="n">
        <f aca="false">VLOOKUP(B24,preams,42,0)</f>
        <v>11052.88</v>
      </c>
    </row>
    <row r="25" customFormat="false" ht="12.8" hidden="false" customHeight="false" outlineLevel="0" collapsed="false">
      <c r="A25" s="0" t="str">
        <f aca="false">LEFT(B25,7)</f>
        <v>2522489</v>
      </c>
      <c r="B25" s="0" t="s">
        <v>294</v>
      </c>
      <c r="C25" s="0" t="str">
        <f aca="false">VLOOKUP(A25,bsih,4,0)</f>
        <v>420290 Brusque</v>
      </c>
      <c r="D25" s="0" t="n">
        <f aca="false">VLOOKUP(B25,Geralm,2,0)</f>
        <v>17</v>
      </c>
      <c r="E25" s="0" t="n">
        <f aca="false">VLOOKUP(B25,Geralm,3,0)</f>
        <v>13766.71</v>
      </c>
      <c r="G25" s="16"/>
      <c r="H25" s="0" t="e">
        <f aca="false">VLOOKUP(B25,santa,2,0)</f>
        <v>#N/A</v>
      </c>
      <c r="I25" s="0" t="e">
        <f aca="false">VLOOKUP(B25,santa,3,0)</f>
        <v>#N/A</v>
      </c>
      <c r="J25" s="0" t="n">
        <f aca="false">VLOOKUP(B25,pacsc,14,0)</f>
        <v>17</v>
      </c>
      <c r="K25" s="0" t="n">
        <f aca="false">VLOOKUP(B25,pacasc,14,0)</f>
        <v>6650</v>
      </c>
      <c r="L25" s="0" t="n">
        <f aca="false">VLOOKUP(B25,presc,48,0)</f>
        <v>17</v>
      </c>
      <c r="M25" s="0" t="n">
        <f aca="false">VLOOKUP(B25,preasc,48,0)</f>
        <v>11600</v>
      </c>
      <c r="N25" s="0" t="n">
        <f aca="false">VLOOKUP(B25,Geralf,2,0)</f>
        <v>103</v>
      </c>
      <c r="O25" s="0" t="n">
        <f aca="false">VLOOKUP(B25,Geralf,3,0)</f>
        <v>160253.24</v>
      </c>
      <c r="P25" s="0" t="n">
        <f aca="false">VLOOKUP(B25,minis,2,0)</f>
        <v>103</v>
      </c>
      <c r="Q25" s="0" t="n">
        <f aca="false">VLOOKUP(B25,minis,3,0)</f>
        <v>160253.24</v>
      </c>
      <c r="R25" s="0" t="n">
        <f aca="false">VLOOKUP(B25,pacms,11,0)</f>
        <v>103</v>
      </c>
      <c r="S25" s="0" t="n">
        <f aca="false">VLOOKUP(B25,pacams,11,0)</f>
        <v>36200</v>
      </c>
      <c r="T25" s="0" t="n">
        <f aca="false">VLOOKUP(B25,prems,42,0)</f>
        <v>103</v>
      </c>
      <c r="U25" s="0" t="n">
        <f aca="false">VLOOKUP(B25,preams,42,0)</f>
        <v>11554.3</v>
      </c>
    </row>
    <row r="26" customFormat="false" ht="12.8" hidden="false" customHeight="false" outlineLevel="0" collapsed="false">
      <c r="A26" s="0" t="str">
        <f aca="false">LEFT(B26,7)</f>
        <v>2522691</v>
      </c>
      <c r="B26" s="0" t="s">
        <v>296</v>
      </c>
      <c r="C26" s="0" t="str">
        <f aca="false">VLOOKUP(A26,bsih,4,0)</f>
        <v>420820 Itajaí</v>
      </c>
      <c r="D26" s="0" t="n">
        <f aca="false">VLOOKUP(B26,Geralm,2,0)</f>
        <v>39</v>
      </c>
      <c r="E26" s="0" t="n">
        <f aca="false">VLOOKUP(B26,Geralm,3,0)</f>
        <v>194239.06</v>
      </c>
      <c r="G26" s="16"/>
      <c r="H26" s="0" t="e">
        <f aca="false">VLOOKUP(B26,santa,2,0)</f>
        <v>#N/A</v>
      </c>
      <c r="I26" s="0" t="e">
        <f aca="false">VLOOKUP(B26,santa,3,0)</f>
        <v>#N/A</v>
      </c>
      <c r="J26" s="0" t="n">
        <f aca="false">VLOOKUP(B26,pacsc,14,0)</f>
        <v>39</v>
      </c>
      <c r="K26" s="0" t="n">
        <f aca="false">VLOOKUP(B26,pacasc,14,0)</f>
        <v>16850</v>
      </c>
      <c r="L26" s="0" t="n">
        <f aca="false">VLOOKUP(B26,presc,48,0)</f>
        <v>39</v>
      </c>
      <c r="M26" s="0" t="n">
        <f aca="false">VLOOKUP(B26,preasc,48,0)</f>
        <v>25306.77</v>
      </c>
      <c r="N26" s="0" t="n">
        <f aca="false">VLOOKUP(B26,Geralf,2,0)</f>
        <v>8</v>
      </c>
      <c r="O26" s="0" t="n">
        <f aca="false">VLOOKUP(B26,Geralf,3,0)</f>
        <v>15377.73</v>
      </c>
      <c r="P26" s="0" t="n">
        <f aca="false">VLOOKUP(B26,minis,2,0)</f>
        <v>8</v>
      </c>
      <c r="Q26" s="0" t="n">
        <f aca="false">VLOOKUP(B26,minis,3,0)</f>
        <v>15377.73</v>
      </c>
      <c r="R26" s="0" t="n">
        <f aca="false">VLOOKUP(B26,pacms,11,0)</f>
        <v>8</v>
      </c>
      <c r="S26" s="0" t="n">
        <f aca="false">VLOOKUP(B26,pacams,11,0)</f>
        <v>2400</v>
      </c>
      <c r="T26" s="0" t="n">
        <f aca="false">VLOOKUP(B26,prems,42,0)</f>
        <v>8</v>
      </c>
      <c r="U26" s="0" t="n">
        <f aca="false">VLOOKUP(B26,preams,42,0)</f>
        <v>889.26</v>
      </c>
    </row>
    <row r="27" customFormat="false" ht="12.8" hidden="false" customHeight="false" outlineLevel="0" collapsed="false">
      <c r="A27" s="0" t="str">
        <f aca="false">LEFT(B27,7)</f>
        <v>2537788</v>
      </c>
      <c r="B27" s="0" t="s">
        <v>306</v>
      </c>
      <c r="C27" s="0" t="str">
        <f aca="false">VLOOKUP(A27,bsih,4,0)</f>
        <v>420420 Chapecó</v>
      </c>
      <c r="D27" s="0" t="n">
        <f aca="false">VLOOKUP(B27,Geralm,2,0)</f>
        <v>77</v>
      </c>
      <c r="E27" s="0" t="n">
        <f aca="false">VLOOKUP(B27,Geralm,3,0)</f>
        <v>119977.95</v>
      </c>
      <c r="G27" s="16"/>
      <c r="H27" s="0" t="n">
        <f aca="false">VLOOKUP(B27,santa,2,0)</f>
        <v>14</v>
      </c>
      <c r="I27" s="0" t="n">
        <f aca="false">VLOOKUP(B27,santa,3,0)</f>
        <v>12311.67</v>
      </c>
      <c r="J27" s="0" t="n">
        <f aca="false">VLOOKUP(B27,pacsc,14,0)</f>
        <v>77</v>
      </c>
      <c r="K27" s="0" t="n">
        <f aca="false">VLOOKUP(B27,pacasc,14,0)</f>
        <v>30150</v>
      </c>
      <c r="L27" s="0" t="n">
        <f aca="false">VLOOKUP(B27,presc,48,0)</f>
        <v>77</v>
      </c>
      <c r="M27" s="0" t="n">
        <f aca="false">VLOOKUP(B27,preasc,48,0)</f>
        <v>50340.37</v>
      </c>
      <c r="N27" s="0" t="n">
        <f aca="false">VLOOKUP(B27,Geralf,2,0)</f>
        <v>7</v>
      </c>
      <c r="O27" s="0" t="n">
        <f aca="false">VLOOKUP(B27,Geralf,3,0)</f>
        <v>6536.11</v>
      </c>
      <c r="P27" s="0" t="n">
        <f aca="false">VLOOKUP(B27,minis,2,0)</f>
        <v>7</v>
      </c>
      <c r="Q27" s="0" t="n">
        <f aca="false">VLOOKUP(B27,minis,3,0)</f>
        <v>6536.11</v>
      </c>
      <c r="R27" s="0" t="n">
        <f aca="false">VLOOKUP(B27,pacms,11,0)</f>
        <v>7</v>
      </c>
      <c r="S27" s="0" t="n">
        <f aca="false">VLOOKUP(B27,pacams,11,0)</f>
        <v>3250</v>
      </c>
      <c r="T27" s="0" t="n">
        <f aca="false">VLOOKUP(B27,prems,42,0)</f>
        <v>7</v>
      </c>
      <c r="U27" s="0" t="n">
        <f aca="false">VLOOKUP(B27,preams,42,0)</f>
        <v>1494.68</v>
      </c>
    </row>
    <row r="28" customFormat="false" ht="12.8" hidden="false" customHeight="false" outlineLevel="0" collapsed="false">
      <c r="A28" s="0" t="str">
        <f aca="false">LEFT(B28,7)</f>
        <v>2543079</v>
      </c>
      <c r="B28" s="0" t="s">
        <v>338</v>
      </c>
      <c r="C28" s="0" t="str">
        <f aca="false">VLOOKUP(A28,bsih,4,0)</f>
        <v>421030 Major Vieira</v>
      </c>
      <c r="D28" s="0" t="n">
        <f aca="false">VLOOKUP(B28,Geralm,2,0)</f>
        <v>11</v>
      </c>
      <c r="E28" s="0" t="n">
        <f aca="false">VLOOKUP(B28,Geralm,3,0)</f>
        <v>5813.55</v>
      </c>
      <c r="G28" s="16"/>
      <c r="H28" s="0" t="n">
        <f aca="false">VLOOKUP(B28,santa,2,0)</f>
        <v>4</v>
      </c>
      <c r="I28" s="0" t="n">
        <f aca="false">VLOOKUP(B28,santa,3,0)</f>
        <v>1812.12</v>
      </c>
      <c r="J28" s="0" t="n">
        <f aca="false">VLOOKUP(B28,pacsc,14,0)</f>
        <v>11</v>
      </c>
      <c r="K28" s="0" t="n">
        <f aca="false">VLOOKUP(B28,pacasc,14,0)</f>
        <v>2750</v>
      </c>
      <c r="L28" s="0" t="n">
        <f aca="false">VLOOKUP(B28,presc,48,0)</f>
        <v>11</v>
      </c>
      <c r="M28" s="0" t="n">
        <f aca="false">VLOOKUP(B28,preasc,48,0)</f>
        <v>6122.87</v>
      </c>
      <c r="N28" s="0" t="e">
        <f aca="false">VLOOKUP(B28,Geralf,2,0)</f>
        <v>#N/A</v>
      </c>
      <c r="O28" s="0" t="e">
        <f aca="false">VLOOKUP(B28,Geralf,3,0)</f>
        <v>#N/A</v>
      </c>
      <c r="P28" s="0" t="e">
        <f aca="false">VLOOKUP(B28,minis,2,0)</f>
        <v>#N/A</v>
      </c>
      <c r="Q28" s="0" t="e">
        <f aca="false">VLOOKUP(B28,minis,3,0)</f>
        <v>#N/A</v>
      </c>
      <c r="R28" s="0" t="e">
        <f aca="false">VLOOKUP(B28,pacms,11,0)</f>
        <v>#N/A</v>
      </c>
      <c r="S28" s="0" t="e">
        <f aca="false">VLOOKUP(B28,pacams,11,0)</f>
        <v>#N/A</v>
      </c>
      <c r="T28" s="0" t="e">
        <f aca="false">VLOOKUP(B28,prems,42,0)</f>
        <v>#N/A</v>
      </c>
      <c r="U28" s="0" t="e">
        <f aca="false">VLOOKUP(B28,preams,42,0)</f>
        <v>#N/A</v>
      </c>
    </row>
    <row r="29" customFormat="false" ht="12.8" hidden="false" customHeight="false" outlineLevel="0" collapsed="false">
      <c r="A29" s="0" t="str">
        <f aca="false">LEFT(B29,7)</f>
        <v>2555840</v>
      </c>
      <c r="B29" s="0" t="s">
        <v>361</v>
      </c>
      <c r="C29" s="0" t="str">
        <f aca="false">VLOOKUP(A29,bsih,4,0)</f>
        <v>421170 Orleans</v>
      </c>
      <c r="D29" s="0" t="n">
        <f aca="false">VLOOKUP(B29,Geralm,2,0)</f>
        <v>3</v>
      </c>
      <c r="E29" s="0" t="n">
        <f aca="false">VLOOKUP(B29,Geralm,3,0)</f>
        <v>2712.3</v>
      </c>
      <c r="G29" s="16"/>
      <c r="H29" s="0" t="n">
        <f aca="false">VLOOKUP(B29,santa,2,0)</f>
        <v>2</v>
      </c>
      <c r="I29" s="0" t="n">
        <f aca="false">VLOOKUP(B29,santa,3,0)</f>
        <v>1675.18</v>
      </c>
      <c r="J29" s="0" t="n">
        <f aca="false">VLOOKUP(B29,pacsc,14,0)</f>
        <v>3</v>
      </c>
      <c r="K29" s="0" t="n">
        <f aca="false">VLOOKUP(B29,pacasc,14,0)</f>
        <v>750</v>
      </c>
      <c r="L29" s="0" t="n">
        <f aca="false">VLOOKUP(B29,presc,48,0)</f>
        <v>3</v>
      </c>
      <c r="M29" s="0" t="n">
        <f aca="false">VLOOKUP(B29,preasc,48,0)</f>
        <v>2599.98</v>
      </c>
      <c r="N29" s="0" t="n">
        <f aca="false">VLOOKUP(B29,Geralf,2,0)</f>
        <v>53</v>
      </c>
      <c r="O29" s="0" t="n">
        <f aca="false">VLOOKUP(B29,Geralf,3,0)</f>
        <v>70303.4</v>
      </c>
      <c r="P29" s="0" t="n">
        <f aca="false">VLOOKUP(B29,minis,2,0)</f>
        <v>53</v>
      </c>
      <c r="Q29" s="0" t="n">
        <f aca="false">VLOOKUP(B29,minis,3,0)</f>
        <v>70303.4</v>
      </c>
      <c r="R29" s="0" t="n">
        <f aca="false">VLOOKUP(B29,pacms,11,0)</f>
        <v>53</v>
      </c>
      <c r="S29" s="0" t="n">
        <f aca="false">VLOOKUP(B29,pacams,11,0)</f>
        <v>15000</v>
      </c>
      <c r="T29" s="0" t="n">
        <f aca="false">VLOOKUP(B29,prems,42,0)</f>
        <v>53</v>
      </c>
      <c r="U29" s="0" t="n">
        <f aca="false">VLOOKUP(B29,preams,42,0)</f>
        <v>4515.67</v>
      </c>
    </row>
    <row r="30" customFormat="false" ht="12.8" hidden="false" customHeight="false" outlineLevel="0" collapsed="false">
      <c r="A30" s="0" t="str">
        <f aca="false">LEFT(B30,7)</f>
        <v>2558246</v>
      </c>
      <c r="B30" s="0" t="s">
        <v>370</v>
      </c>
      <c r="C30" s="0" t="str">
        <f aca="false">VLOOKUP(A30,bsih,4,0)</f>
        <v>420240 Blumenau</v>
      </c>
      <c r="D30" s="0" t="n">
        <f aca="false">VLOOKUP(B30,Geralm,2,0)</f>
        <v>19</v>
      </c>
      <c r="E30" s="0" t="n">
        <f aca="false">VLOOKUP(B30,Geralm,3,0)</f>
        <v>58603.1</v>
      </c>
      <c r="G30" s="16"/>
      <c r="H30" s="0" t="e">
        <f aca="false">VLOOKUP(B30,santa,2,0)</f>
        <v>#N/A</v>
      </c>
      <c r="I30" s="0" t="e">
        <f aca="false">VLOOKUP(B30,santa,3,0)</f>
        <v>#N/A</v>
      </c>
      <c r="J30" s="0" t="n">
        <f aca="false">VLOOKUP(B30,pacsc,14,0)</f>
        <v>19</v>
      </c>
      <c r="K30" s="0" t="n">
        <f aca="false">VLOOKUP(B30,pacasc,14,0)</f>
        <v>7150</v>
      </c>
      <c r="L30" s="0" t="n">
        <f aca="false">VLOOKUP(B30,presc,48,0)</f>
        <v>19</v>
      </c>
      <c r="M30" s="0" t="n">
        <f aca="false">VLOOKUP(B30,preasc,48,0)</f>
        <v>12000</v>
      </c>
      <c r="N30" s="0" t="n">
        <f aca="false">VLOOKUP(B30,Geralf,2,0)</f>
        <v>45</v>
      </c>
      <c r="O30" s="0" t="n">
        <f aca="false">VLOOKUP(B30,Geralf,3,0)</f>
        <v>280457.52</v>
      </c>
      <c r="P30" s="0" t="n">
        <f aca="false">VLOOKUP(B30,minis,2,0)</f>
        <v>40</v>
      </c>
      <c r="Q30" s="0" t="n">
        <f aca="false">VLOOKUP(B30,minis,3,0)</f>
        <v>60617.68</v>
      </c>
      <c r="R30" s="0" t="n">
        <f aca="false">VLOOKUP(B30,pacms,11,0)</f>
        <v>45</v>
      </c>
      <c r="S30" s="0" t="n">
        <f aca="false">VLOOKUP(B30,pacams,11,0)</f>
        <v>13500</v>
      </c>
      <c r="T30" s="0" t="n">
        <f aca="false">VLOOKUP(B30,prems,42,0)</f>
        <v>45</v>
      </c>
      <c r="U30" s="0" t="n">
        <f aca="false">VLOOKUP(B30,preams,42,0)</f>
        <v>1733.04</v>
      </c>
    </row>
    <row r="31" customFormat="false" ht="12.8" hidden="false" customHeight="false" outlineLevel="0" collapsed="false">
      <c r="A31" s="0" t="str">
        <f aca="false">LEFT(B31,7)</f>
        <v>2558254</v>
      </c>
      <c r="B31" s="0" t="s">
        <v>372</v>
      </c>
      <c r="C31" s="0" t="str">
        <f aca="false">VLOOKUP(A31,bsih,4,0)</f>
        <v>420240 Blumenau</v>
      </c>
      <c r="D31" s="0" t="n">
        <f aca="false">VLOOKUP(B31,Geralm,2,0)</f>
        <v>60</v>
      </c>
      <c r="E31" s="0" t="n">
        <f aca="false">VLOOKUP(B31,Geralm,3,0)</f>
        <v>164630.17</v>
      </c>
      <c r="G31" s="16"/>
      <c r="H31" s="0" t="n">
        <f aca="false">VLOOKUP(B31,santa,2,0)</f>
        <v>20</v>
      </c>
      <c r="I31" s="0" t="n">
        <f aca="false">VLOOKUP(B31,santa,3,0)</f>
        <v>89589.55</v>
      </c>
      <c r="J31" s="0" t="n">
        <f aca="false">VLOOKUP(B31,pacsc,14,0)</f>
        <v>60</v>
      </c>
      <c r="K31" s="0" t="n">
        <f aca="false">VLOOKUP(B31,pacasc,14,0)</f>
        <v>23700</v>
      </c>
      <c r="L31" s="0" t="n">
        <f aca="false">VLOOKUP(B31,presc,48,0)</f>
        <v>60</v>
      </c>
      <c r="M31" s="0" t="n">
        <f aca="false">VLOOKUP(B31,preasc,48,0)</f>
        <v>37376.54</v>
      </c>
      <c r="N31" s="0" t="n">
        <f aca="false">VLOOKUP(B31,Geralf,2,0)</f>
        <v>35</v>
      </c>
      <c r="O31" s="0" t="n">
        <f aca="false">VLOOKUP(B31,Geralf,3,0)</f>
        <v>125626.38</v>
      </c>
      <c r="P31" s="0" t="n">
        <f aca="false">VLOOKUP(B31,minis,2,0)</f>
        <v>21</v>
      </c>
      <c r="Q31" s="0" t="n">
        <f aca="false">VLOOKUP(B31,minis,3,0)</f>
        <v>21518.5</v>
      </c>
      <c r="R31" s="0" t="n">
        <f aca="false">VLOOKUP(B31,pacms,11,0)</f>
        <v>35</v>
      </c>
      <c r="S31" s="0" t="n">
        <f aca="false">VLOOKUP(B31,pacams,11,0)</f>
        <v>14750</v>
      </c>
      <c r="T31" s="0" t="n">
        <f aca="false">VLOOKUP(B31,prems,42,0)</f>
        <v>35</v>
      </c>
      <c r="U31" s="0" t="n">
        <f aca="false">VLOOKUP(B31,preams,42,0)</f>
        <v>2592.43</v>
      </c>
    </row>
    <row r="32" customFormat="false" ht="12.8" hidden="false" customHeight="false" outlineLevel="0" collapsed="false">
      <c r="A32" s="0" t="str">
        <f aca="false">LEFT(B32,7)</f>
        <v>2568713</v>
      </c>
      <c r="B32" s="0" t="s">
        <v>380</v>
      </c>
      <c r="C32" s="0" t="str">
        <f aca="false">VLOOKUP(A32,bsih,4,0)</f>
        <v>421480 Rio do Sul</v>
      </c>
      <c r="D32" s="0" t="n">
        <f aca="false">VLOOKUP(B32,Geralm,2,0)</f>
        <v>10</v>
      </c>
      <c r="E32" s="0" t="n">
        <f aca="false">VLOOKUP(B32,Geralm,3,0)</f>
        <v>15420.82</v>
      </c>
      <c r="G32" s="16"/>
      <c r="H32" s="0" t="e">
        <f aca="false">VLOOKUP(B32,santa,2,0)</f>
        <v>#N/A</v>
      </c>
      <c r="I32" s="0" t="e">
        <f aca="false">VLOOKUP(B32,santa,3,0)</f>
        <v>#N/A</v>
      </c>
      <c r="J32" s="0" t="n">
        <f aca="false">VLOOKUP(B32,pacsc,14,0)</f>
        <v>10</v>
      </c>
      <c r="K32" s="0" t="n">
        <f aca="false">VLOOKUP(B32,pacasc,14,0)</f>
        <v>3650</v>
      </c>
      <c r="L32" s="0" t="n">
        <f aca="false">VLOOKUP(B32,presc,48,0)</f>
        <v>10</v>
      </c>
      <c r="M32" s="0" t="n">
        <f aca="false">VLOOKUP(B32,preasc,48,0)</f>
        <v>6503.64</v>
      </c>
      <c r="N32" s="0" t="n">
        <f aca="false">VLOOKUP(B32,Geralf,2,0)</f>
        <v>36</v>
      </c>
      <c r="O32" s="0" t="n">
        <f aca="false">VLOOKUP(B32,Geralf,3,0)</f>
        <v>57045.54</v>
      </c>
      <c r="P32" s="0" t="n">
        <f aca="false">VLOOKUP(B32,minis,2,0)</f>
        <v>36</v>
      </c>
      <c r="Q32" s="0" t="n">
        <f aca="false">VLOOKUP(B32,minis,3,0)</f>
        <v>57045.54</v>
      </c>
      <c r="R32" s="0" t="n">
        <f aca="false">VLOOKUP(B32,pacms,11,0)</f>
        <v>36</v>
      </c>
      <c r="S32" s="0" t="n">
        <f aca="false">VLOOKUP(B32,pacams,11,0)</f>
        <v>10500</v>
      </c>
      <c r="T32" s="0" t="n">
        <f aca="false">VLOOKUP(B32,prems,42,0)</f>
        <v>36</v>
      </c>
      <c r="U32" s="0" t="n">
        <f aca="false">VLOOKUP(B32,preams,42,0)</f>
        <v>1013.95</v>
      </c>
    </row>
    <row r="33" customFormat="false" ht="12.8" hidden="false" customHeight="false" outlineLevel="0" collapsed="false">
      <c r="A33" s="0" t="str">
        <f aca="false">LEFT(B33,7)</f>
        <v>2658372</v>
      </c>
      <c r="B33" s="0" t="s">
        <v>562</v>
      </c>
      <c r="C33" s="0" t="str">
        <f aca="false">VLOOKUP(A33,bsih,4,0)</f>
        <v>420500 Dionísio Cerqueira</v>
      </c>
      <c r="D33" s="0" t="n">
        <f aca="false">VLOOKUP(B33,Geralm,2,0)</f>
        <v>7</v>
      </c>
      <c r="E33" s="0" t="n">
        <f aca="false">VLOOKUP(B33,Geralm,3,0)</f>
        <v>2759.33</v>
      </c>
      <c r="G33" s="16"/>
      <c r="H33" s="0" t="e">
        <f aca="false">VLOOKUP(B33,santa,2,0)</f>
        <v>#N/A</v>
      </c>
      <c r="I33" s="0" t="e">
        <f aca="false">VLOOKUP(B33,santa,3,0)</f>
        <v>#N/A</v>
      </c>
      <c r="J33" s="0" t="n">
        <f aca="false">VLOOKUP(B33,pacsc,14,0)</f>
        <v>7</v>
      </c>
      <c r="K33" s="0" t="n">
        <f aca="false">VLOOKUP(B33,pacasc,14,0)</f>
        <v>2750</v>
      </c>
      <c r="L33" s="0" t="n">
        <f aca="false">VLOOKUP(B33,presc,48,0)</f>
        <v>7</v>
      </c>
      <c r="M33" s="0" t="n">
        <f aca="false">VLOOKUP(B33,preasc,48,0)</f>
        <v>4400</v>
      </c>
      <c r="N33" s="0" t="n">
        <f aca="false">VLOOKUP(B33,Geralf,2,0)</f>
        <v>16</v>
      </c>
      <c r="O33" s="0" t="n">
        <f aca="false">VLOOKUP(B33,Geralf,3,0)</f>
        <v>8218.4</v>
      </c>
      <c r="P33" s="0" t="n">
        <f aca="false">VLOOKUP(B33,minis,2,0)</f>
        <v>16</v>
      </c>
      <c r="Q33" s="0" t="n">
        <f aca="false">VLOOKUP(B33,minis,3,0)</f>
        <v>8218.4</v>
      </c>
      <c r="R33" s="0" t="n">
        <f aca="false">VLOOKUP(B33,pacms,11,0)</f>
        <v>16</v>
      </c>
      <c r="S33" s="0" t="n">
        <f aca="false">VLOOKUP(B33,pacams,11,0)</f>
        <v>4000</v>
      </c>
      <c r="T33" s="0" t="n">
        <f aca="false">VLOOKUP(B33,prems,42,0)</f>
        <v>16</v>
      </c>
      <c r="U33" s="0" t="n">
        <f aca="false">VLOOKUP(B33,preams,42,0)</f>
        <v>790.13</v>
      </c>
    </row>
    <row r="34" customFormat="false" ht="12.8" hidden="false" customHeight="false" outlineLevel="0" collapsed="false">
      <c r="A34" s="0" t="str">
        <f aca="false">LEFT(B34,7)</f>
        <v>2662914</v>
      </c>
      <c r="B34" s="0" t="s">
        <v>563</v>
      </c>
      <c r="C34" s="0" t="str">
        <f aca="false">VLOOKUP(A34,bsih,4,0)</f>
        <v>420930 Lages</v>
      </c>
      <c r="D34" s="0" t="n">
        <f aca="false">VLOOKUP(B34,Geralm,2,0)</f>
        <v>12</v>
      </c>
      <c r="E34" s="0" t="n">
        <f aca="false">VLOOKUP(B34,Geralm,3,0)</f>
        <v>6194.71</v>
      </c>
      <c r="G34" s="16"/>
      <c r="H34" s="0" t="n">
        <f aca="false">VLOOKUP(B34,santa,2,0)</f>
        <v>12</v>
      </c>
      <c r="I34" s="0" t="n">
        <f aca="false">VLOOKUP(B34,santa,3,0)</f>
        <v>6194.71</v>
      </c>
      <c r="J34" s="0" t="n">
        <f aca="false">VLOOKUP(B34,pacsc,14,0)</f>
        <v>12</v>
      </c>
      <c r="K34" s="0" t="n">
        <f aca="false">VLOOKUP(B34,pacasc,14,0)</f>
        <v>4500</v>
      </c>
      <c r="L34" s="0" t="n">
        <f aca="false">VLOOKUP(B34,presc,48,0)</f>
        <v>12</v>
      </c>
      <c r="M34" s="0" t="n">
        <f aca="false">VLOOKUP(B34,preasc,48,0)</f>
        <v>6400</v>
      </c>
      <c r="N34" s="0" t="n">
        <f aca="false">VLOOKUP(B34,Geralf,2,0)</f>
        <v>29</v>
      </c>
      <c r="O34" s="0" t="n">
        <f aca="false">VLOOKUP(B34,Geralf,3,0)</f>
        <v>18902.1</v>
      </c>
      <c r="P34" s="0" t="n">
        <f aca="false">VLOOKUP(B34,minis,2,0)</f>
        <v>29</v>
      </c>
      <c r="Q34" s="0" t="n">
        <f aca="false">VLOOKUP(B34,minis,3,0)</f>
        <v>18902.1</v>
      </c>
      <c r="R34" s="0" t="n">
        <f aca="false">VLOOKUP(B34,pacms,11,0)</f>
        <v>29</v>
      </c>
      <c r="S34" s="0" t="n">
        <f aca="false">VLOOKUP(B34,pacams,11,0)</f>
        <v>8350</v>
      </c>
      <c r="T34" s="0" t="n">
        <f aca="false">VLOOKUP(B34,prems,42,0)</f>
        <v>29</v>
      </c>
      <c r="U34" s="0" t="n">
        <f aca="false">VLOOKUP(B34,preams,42,0)</f>
        <v>3019.9</v>
      </c>
    </row>
    <row r="35" customFormat="false" ht="12.8" hidden="false" customHeight="false" outlineLevel="0" collapsed="false">
      <c r="A35" s="0" t="str">
        <f aca="false">LEFT(B35,7)</f>
        <v>2691485</v>
      </c>
      <c r="B35" s="0" t="s">
        <v>449</v>
      </c>
      <c r="C35" s="0" t="str">
        <f aca="false">VLOOKUP(A35,bsih,4,0)</f>
        <v>420590 Gaspar</v>
      </c>
      <c r="D35" s="0" t="n">
        <f aca="false">VLOOKUP(B35,Geralm,2,0)</f>
        <v>19</v>
      </c>
      <c r="E35" s="0" t="n">
        <f aca="false">VLOOKUP(B35,Geralm,3,0)</f>
        <v>11293.56</v>
      </c>
      <c r="G35" s="16"/>
      <c r="H35" s="0" t="e">
        <f aca="false">VLOOKUP(B35,santa,2,0)</f>
        <v>#N/A</v>
      </c>
      <c r="I35" s="0" t="e">
        <f aca="false">VLOOKUP(B35,santa,3,0)</f>
        <v>#N/A</v>
      </c>
      <c r="J35" s="0" t="n">
        <f aca="false">VLOOKUP(B35,pacsc,14,0)</f>
        <v>19</v>
      </c>
      <c r="K35" s="0" t="n">
        <f aca="false">VLOOKUP(B35,pacasc,14,0)</f>
        <v>5250</v>
      </c>
      <c r="L35" s="0" t="n">
        <f aca="false">VLOOKUP(B35,presc,48,0)</f>
        <v>19</v>
      </c>
      <c r="M35" s="0" t="n">
        <f aca="false">VLOOKUP(B35,preasc,48,0)</f>
        <v>10296.09</v>
      </c>
      <c r="N35" s="0" t="n">
        <f aca="false">VLOOKUP(B35,Geralf,2,0)</f>
        <v>63</v>
      </c>
      <c r="O35" s="0" t="n">
        <f aca="false">VLOOKUP(B35,Geralf,3,0)</f>
        <v>39345.38</v>
      </c>
      <c r="P35" s="0" t="n">
        <f aca="false">VLOOKUP(B35,minis,2,0)</f>
        <v>63</v>
      </c>
      <c r="Q35" s="0" t="n">
        <f aca="false">VLOOKUP(B35,minis,3,0)</f>
        <v>39345.38</v>
      </c>
      <c r="R35" s="0" t="n">
        <f aca="false">VLOOKUP(B35,pacms,11,0)</f>
        <v>63</v>
      </c>
      <c r="S35" s="0" t="n">
        <f aca="false">VLOOKUP(B35,pacams,11,0)</f>
        <v>19000</v>
      </c>
      <c r="T35" s="0" t="n">
        <f aca="false">VLOOKUP(B35,prems,42,0)</f>
        <v>63</v>
      </c>
      <c r="U35" s="0" t="n">
        <f aca="false">VLOOKUP(B35,preams,42,0)</f>
        <v>4030.41</v>
      </c>
    </row>
    <row r="36" customFormat="false" ht="12.8" hidden="false" customHeight="false" outlineLevel="0" collapsed="false">
      <c r="A36" s="0" t="str">
        <f aca="false">LEFT(B36,7)</f>
        <v>2744937</v>
      </c>
      <c r="B36" s="0" t="s">
        <v>564</v>
      </c>
      <c r="C36" s="0" t="str">
        <f aca="false">VLOOKUP(A36,bsih,4,0)</f>
        <v>420820 Itajaí</v>
      </c>
      <c r="D36" s="0" t="n">
        <f aca="false">VLOOKUP(B36,Geralm,2,0)</f>
        <v>13</v>
      </c>
      <c r="E36" s="0" t="n">
        <f aca="false">VLOOKUP(B36,Geralm,3,0)</f>
        <v>7404.13</v>
      </c>
      <c r="G36" s="16"/>
      <c r="H36" s="0" t="e">
        <f aca="false">VLOOKUP(B36,santa,2,0)</f>
        <v>#N/A</v>
      </c>
      <c r="I36" s="0" t="e">
        <f aca="false">VLOOKUP(B36,santa,3,0)</f>
        <v>#N/A</v>
      </c>
      <c r="J36" s="0" t="n">
        <f aca="false">VLOOKUP(B36,pacsc,14,0)</f>
        <v>13</v>
      </c>
      <c r="K36" s="0" t="n">
        <f aca="false">VLOOKUP(B36,pacasc,14,0)</f>
        <v>3700</v>
      </c>
      <c r="L36" s="0" t="n">
        <f aca="false">VLOOKUP(B36,presc,48,0)</f>
        <v>13</v>
      </c>
      <c r="M36" s="0" t="n">
        <f aca="false">VLOOKUP(B36,preasc,48,0)</f>
        <v>5510.06</v>
      </c>
      <c r="N36" s="0" t="n">
        <f aca="false">VLOOKUP(B36,Geralf,2,0)</f>
        <v>79</v>
      </c>
      <c r="O36" s="0" t="n">
        <f aca="false">VLOOKUP(B36,Geralf,3,0)</f>
        <v>74792.56</v>
      </c>
      <c r="P36" s="0" t="n">
        <f aca="false">VLOOKUP(B36,minis,2,0)</f>
        <v>79</v>
      </c>
      <c r="Q36" s="0" t="n">
        <f aca="false">VLOOKUP(B36,minis,3,0)</f>
        <v>74792.56</v>
      </c>
      <c r="R36" s="0" t="n">
        <f aca="false">VLOOKUP(B36,pacms,11,0)</f>
        <v>79</v>
      </c>
      <c r="S36" s="0" t="n">
        <f aca="false">VLOOKUP(B36,pacams,11,0)</f>
        <v>28300</v>
      </c>
      <c r="T36" s="0" t="n">
        <f aca="false">VLOOKUP(B36,prems,42,0)</f>
        <v>79</v>
      </c>
      <c r="U36" s="0" t="n">
        <f aca="false">VLOOKUP(B36,preams,42,0)</f>
        <v>8290.09</v>
      </c>
    </row>
    <row r="37" customFormat="false" ht="12.8" hidden="false" customHeight="false" outlineLevel="0" collapsed="false">
      <c r="A37" s="0" t="str">
        <f aca="false">LEFT(B37,7)</f>
        <v>2758164</v>
      </c>
      <c r="B37" s="0" t="s">
        <v>488</v>
      </c>
      <c r="C37" s="0" t="str">
        <f aca="false">VLOOKUP(A37,bsih,4,0)</f>
        <v>420460 Criciúma</v>
      </c>
      <c r="D37" s="0" t="n">
        <f aca="false">VLOOKUP(B37,Geralm,2,0)</f>
        <v>38</v>
      </c>
      <c r="E37" s="0" t="n">
        <f aca="false">VLOOKUP(B37,Geralm,3,0)</f>
        <v>73729.85</v>
      </c>
      <c r="G37" s="16"/>
      <c r="H37" s="0" t="n">
        <f aca="false">VLOOKUP(B37,santa,2,0)</f>
        <v>11</v>
      </c>
      <c r="I37" s="0" t="n">
        <f aca="false">VLOOKUP(B37,santa,3,0)</f>
        <v>56440.32</v>
      </c>
      <c r="J37" s="0" t="n">
        <f aca="false">VLOOKUP(B37,pacsc,14,0)</f>
        <v>38</v>
      </c>
      <c r="K37" s="0" t="n">
        <f aca="false">VLOOKUP(B37,pacasc,14,0)</f>
        <v>12950</v>
      </c>
      <c r="L37" s="0" t="n">
        <f aca="false">VLOOKUP(B37,presc,48,0)</f>
        <v>38</v>
      </c>
      <c r="M37" s="0" t="n">
        <f aca="false">VLOOKUP(B37,preasc,48,0)</f>
        <v>20200</v>
      </c>
      <c r="N37" s="0" t="n">
        <f aca="false">VLOOKUP(B37,Geralf,2,0)</f>
        <v>31</v>
      </c>
      <c r="O37" s="0" t="n">
        <f aca="false">VLOOKUP(B37,Geralf,3,0)</f>
        <v>543524.91</v>
      </c>
      <c r="P37" s="0" t="n">
        <f aca="false">VLOOKUP(B37,minis,2,0)</f>
        <v>9</v>
      </c>
      <c r="Q37" s="0" t="n">
        <f aca="false">VLOOKUP(B37,minis,3,0)</f>
        <v>9291.61</v>
      </c>
      <c r="R37" s="0" t="n">
        <f aca="false">VLOOKUP(B37,pacms,11,0)</f>
        <v>31</v>
      </c>
      <c r="S37" s="0" t="n">
        <f aca="false">VLOOKUP(B37,pacams,11,0)</f>
        <v>13250</v>
      </c>
      <c r="T37" s="0" t="n">
        <f aca="false">VLOOKUP(B37,prems,42,0)</f>
        <v>31</v>
      </c>
      <c r="U37" s="0" t="n">
        <f aca="false">VLOOKUP(B37,preams,42,0)</f>
        <v>8520.24</v>
      </c>
    </row>
    <row r="38" customFormat="false" ht="12.8" hidden="false" customHeight="false" outlineLevel="0" collapsed="false">
      <c r="A38" s="0" t="str">
        <f aca="false">LEFT(B38,7)</f>
        <v>2778831</v>
      </c>
      <c r="B38" s="0" t="s">
        <v>492</v>
      </c>
      <c r="C38" s="0" t="str">
        <f aca="false">VLOOKUP(A38,bsih,4,0)</f>
        <v>421150 Nova Trento</v>
      </c>
      <c r="D38" s="0" t="n">
        <f aca="false">VLOOKUP(B38,Geralm,2,0)</f>
        <v>29</v>
      </c>
      <c r="E38" s="0" t="n">
        <f aca="false">VLOOKUP(B38,Geralm,3,0)</f>
        <v>48042.15</v>
      </c>
      <c r="G38" s="16"/>
      <c r="H38" s="0" t="n">
        <f aca="false">VLOOKUP(B38,santa,2,0)</f>
        <v>29</v>
      </c>
      <c r="I38" s="0" t="n">
        <f aca="false">VLOOKUP(B38,santa,3,0)</f>
        <v>48042.15</v>
      </c>
      <c r="J38" s="0" t="n">
        <f aca="false">VLOOKUP(B38,pacsc,14,0)</f>
        <v>29</v>
      </c>
      <c r="K38" s="0" t="n">
        <f aca="false">VLOOKUP(B38,pacasc,14,0)</f>
        <v>14000</v>
      </c>
      <c r="L38" s="0" t="n">
        <f aca="false">VLOOKUP(B38,presc,48,0)</f>
        <v>29</v>
      </c>
      <c r="M38" s="0" t="n">
        <f aca="false">VLOOKUP(B38,preasc,48,0)</f>
        <v>30465.92</v>
      </c>
      <c r="N38" s="0" t="n">
        <f aca="false">VLOOKUP(B38,Geralf,2,0)</f>
        <v>78</v>
      </c>
      <c r="O38" s="0" t="n">
        <f aca="false">VLOOKUP(B38,Geralf,3,0)</f>
        <v>31997.64</v>
      </c>
      <c r="P38" s="0" t="n">
        <f aca="false">VLOOKUP(B38,minis,2,0)</f>
        <v>78</v>
      </c>
      <c r="Q38" s="0" t="n">
        <f aca="false">VLOOKUP(B38,minis,3,0)</f>
        <v>31997.64</v>
      </c>
      <c r="R38" s="0" t="n">
        <f aca="false">VLOOKUP(B38,pacms,11,0)</f>
        <v>78</v>
      </c>
      <c r="S38" s="0" t="n">
        <f aca="false">VLOOKUP(B38,pacams,11,0)</f>
        <v>19750</v>
      </c>
      <c r="T38" s="0" t="n">
        <f aca="false">VLOOKUP(B38,prems,42,0)</f>
        <v>78</v>
      </c>
      <c r="U38" s="0" t="n">
        <f aca="false">VLOOKUP(B38,preams,42,0)</f>
        <v>17704.67</v>
      </c>
    </row>
    <row r="39" customFormat="false" ht="12.8" hidden="false" customHeight="false" outlineLevel="0" collapsed="false">
      <c r="A39" s="0" t="str">
        <f aca="false">LEFT(B39,7)</f>
        <v>3321452</v>
      </c>
      <c r="B39" s="0" t="s">
        <v>499</v>
      </c>
      <c r="C39" s="0" t="str">
        <f aca="false">VLOOKUP(A39,bsih,4,0)</f>
        <v>420540 Florianópolis</v>
      </c>
      <c r="D39" s="0" t="n">
        <f aca="false">VLOOKUP(B39,Geralm,2,0)</f>
        <v>2</v>
      </c>
      <c r="E39" s="0" t="n">
        <f aca="false">VLOOKUP(B39,Geralm,3,0)</f>
        <v>8366.24</v>
      </c>
      <c r="G39" s="16"/>
      <c r="H39" s="0" t="e">
        <f aca="false">VLOOKUP(B39,santa,2,0)</f>
        <v>#N/A</v>
      </c>
      <c r="I39" s="0" t="e">
        <f aca="false">VLOOKUP(B39,santa,3,0)</f>
        <v>#N/A</v>
      </c>
      <c r="J39" s="0" t="n">
        <f aca="false">VLOOKUP(B39,pacsc,14,0)</f>
        <v>2</v>
      </c>
      <c r="K39" s="0" t="n">
        <f aca="false">VLOOKUP(B39,pacasc,14,0)</f>
        <v>300</v>
      </c>
      <c r="L39" s="0" t="n">
        <f aca="false">VLOOKUP(B39,presc,48,0)</f>
        <v>2</v>
      </c>
      <c r="M39" s="0" t="n">
        <f aca="false">VLOOKUP(B39,preasc,48,0)</f>
        <v>5842.34</v>
      </c>
      <c r="N39" s="0" t="e">
        <f aca="false">VLOOKUP(B39,Geralf,2,0)</f>
        <v>#N/A</v>
      </c>
      <c r="O39" s="0" t="e">
        <f aca="false">VLOOKUP(B39,Geralf,3,0)</f>
        <v>#N/A</v>
      </c>
      <c r="P39" s="0" t="e">
        <f aca="false">VLOOKUP(B39,minis,2,0)</f>
        <v>#N/A</v>
      </c>
      <c r="Q39" s="0" t="e">
        <f aca="false">VLOOKUP(B39,minis,3,0)</f>
        <v>#N/A</v>
      </c>
      <c r="R39" s="0" t="e">
        <f aca="false">VLOOKUP(B39,pacms,11,0)</f>
        <v>#N/A</v>
      </c>
      <c r="S39" s="0" t="e">
        <f aca="false">VLOOKUP(B39,pacams,11,0)</f>
        <v>#N/A</v>
      </c>
      <c r="T39" s="0" t="e">
        <f aca="false">VLOOKUP(B39,prems,42,0)</f>
        <v>#N/A</v>
      </c>
      <c r="U39" s="0" t="e">
        <f aca="false">VLOOKUP(B39,preams,42,0)</f>
        <v>#N/A</v>
      </c>
    </row>
    <row r="40" customFormat="false" ht="12.8" hidden="false" customHeight="false" outlineLevel="0" collapsed="false">
      <c r="A40" s="0" t="str">
        <f aca="false">LEFT(B40,7)</f>
        <v>6048692</v>
      </c>
      <c r="B40" s="0" t="s">
        <v>565</v>
      </c>
      <c r="C40" s="0" t="str">
        <f aca="false">VLOOKUP(A40,bsih,4,0)</f>
        <v>420910 Joinville</v>
      </c>
      <c r="D40" s="0" t="n">
        <f aca="false">VLOOKUP(B40,Geralm,2,0)</f>
        <v>182</v>
      </c>
      <c r="E40" s="0" t="n">
        <f aca="false">VLOOKUP(B40,Geralm,3,0)</f>
        <v>159445.18</v>
      </c>
      <c r="G40" s="16"/>
      <c r="H40" s="0" t="e">
        <f aca="false">VLOOKUP(B40,santa,2,0)</f>
        <v>#N/A</v>
      </c>
      <c r="I40" s="0" t="e">
        <f aca="false">VLOOKUP(B40,santa,3,0)</f>
        <v>#N/A</v>
      </c>
      <c r="J40" s="0" t="n">
        <f aca="false">VLOOKUP(B40,pacsc,14,0)</f>
        <v>182</v>
      </c>
      <c r="K40" s="0" t="n">
        <f aca="false">VLOOKUP(B40,pacasc,14,0)</f>
        <v>75650</v>
      </c>
      <c r="L40" s="0" t="n">
        <f aca="false">VLOOKUP(B40,presc,48,0)</f>
        <v>182</v>
      </c>
      <c r="M40" s="0" t="n">
        <f aca="false">VLOOKUP(B40,preasc,48,0)</f>
        <v>119540.46</v>
      </c>
      <c r="N40" s="0" t="n">
        <f aca="false">VLOOKUP(B40,Geralf,2,0)</f>
        <v>5</v>
      </c>
      <c r="O40" s="0" t="n">
        <f aca="false">VLOOKUP(B40,Geralf,3,0)</f>
        <v>163796.73</v>
      </c>
      <c r="P40" s="0" t="e">
        <f aca="false">VLOOKUP(B40,minis,2,0)</f>
        <v>#N/A</v>
      </c>
      <c r="Q40" s="0" t="e">
        <f aca="false">VLOOKUP(B40,minis,3,0)</f>
        <v>#N/A</v>
      </c>
      <c r="R40" s="0" t="n">
        <f aca="false">VLOOKUP(B40,pacms,11,0)</f>
        <v>5</v>
      </c>
      <c r="S40" s="0" t="n">
        <f aca="false">VLOOKUP(B40,pacams,11,0)</f>
        <v>2500</v>
      </c>
      <c r="T40" s="0" t="n">
        <f aca="false">VLOOKUP(B40,prems,42,0)</f>
        <v>5</v>
      </c>
      <c r="U40" s="0" t="n">
        <f aca="false">VLOOKUP(B40,preams,42,0)</f>
        <v>0</v>
      </c>
    </row>
    <row r="41" customFormat="false" ht="12.8" hidden="false" customHeight="false" outlineLevel="0" collapsed="false">
      <c r="A41" s="0" t="str">
        <f aca="false">LEFT(B41,7)</f>
        <v>6854729</v>
      </c>
      <c r="B41" s="0" t="s">
        <v>518</v>
      </c>
      <c r="C41" s="0" t="str">
        <f aca="false">VLOOKUP(A41,bsih,4,0)</f>
        <v>420200 Balneário Camboriú</v>
      </c>
      <c r="D41" s="0" t="n">
        <f aca="false">VLOOKUP(B41,Geralm,2,0)</f>
        <v>82</v>
      </c>
      <c r="E41" s="0" t="n">
        <f aca="false">VLOOKUP(B41,Geralm,3,0)</f>
        <v>60798.52</v>
      </c>
      <c r="G41" s="16"/>
      <c r="H41" s="0" t="n">
        <f aca="false">VLOOKUP(B41,santa,2,0)</f>
        <v>12</v>
      </c>
      <c r="I41" s="0" t="n">
        <f aca="false">VLOOKUP(B41,santa,3,0)</f>
        <v>9494.55</v>
      </c>
      <c r="J41" s="0" t="n">
        <f aca="false">VLOOKUP(B41,pacsc,14,0)</f>
        <v>82</v>
      </c>
      <c r="K41" s="0" t="n">
        <f aca="false">VLOOKUP(B41,pacasc,14,0)</f>
        <v>32500</v>
      </c>
      <c r="L41" s="0" t="n">
        <f aca="false">VLOOKUP(B41,presc,48,0)</f>
        <v>82</v>
      </c>
      <c r="M41" s="0" t="n">
        <f aca="false">VLOOKUP(B41,preasc,48,0)</f>
        <v>50565.38</v>
      </c>
      <c r="N41" s="0" t="n">
        <f aca="false">VLOOKUP(B41,Geralf,2,0)</f>
        <v>58</v>
      </c>
      <c r="O41" s="0" t="n">
        <f aca="false">VLOOKUP(B41,Geralf,3,0)</f>
        <v>31905.01</v>
      </c>
      <c r="P41" s="0" t="n">
        <f aca="false">VLOOKUP(B41,minis,2,0)</f>
        <v>58</v>
      </c>
      <c r="Q41" s="0" t="n">
        <f aca="false">VLOOKUP(B41,minis,3,0)</f>
        <v>31905.01</v>
      </c>
      <c r="R41" s="0" t="n">
        <f aca="false">VLOOKUP(B41,pacms,11,0)</f>
        <v>58</v>
      </c>
      <c r="S41" s="0" t="n">
        <f aca="false">VLOOKUP(B41,pacams,11,0)</f>
        <v>18050</v>
      </c>
      <c r="T41" s="0" t="n">
        <f aca="false">VLOOKUP(B41,prems,42,0)</f>
        <v>58</v>
      </c>
      <c r="U41" s="0" t="n">
        <f aca="false">VLOOKUP(B41,preams,42,0)</f>
        <v>9385.55</v>
      </c>
    </row>
    <row r="42" customFormat="false" ht="12.8" hidden="false" customHeight="false" outlineLevel="0" collapsed="false">
      <c r="A42" s="0" t="str">
        <f aca="false">LEFT(B42,7)</f>
        <v>7105088</v>
      </c>
      <c r="B42" s="0" t="s">
        <v>521</v>
      </c>
      <c r="C42" s="0" t="str">
        <f aca="false">VLOOKUP(A42,bsih,4,0)</f>
        <v>421620 São Francisco do Sul</v>
      </c>
      <c r="D42" s="0" t="n">
        <f aca="false">VLOOKUP(B42,Geralm,2,0)</f>
        <v>42</v>
      </c>
      <c r="E42" s="0" t="n">
        <f aca="false">VLOOKUP(B42,Geralm,3,0)</f>
        <v>27683.01</v>
      </c>
      <c r="G42" s="16"/>
      <c r="H42" s="0" t="n">
        <f aca="false">VLOOKUP(B42,santa,2,0)</f>
        <v>39</v>
      </c>
      <c r="I42" s="0" t="n">
        <f aca="false">VLOOKUP(B42,santa,3,0)</f>
        <v>25874.38</v>
      </c>
      <c r="J42" s="0" t="n">
        <f aca="false">VLOOKUP(B42,pacsc,14,0)</f>
        <v>42</v>
      </c>
      <c r="K42" s="0" t="n">
        <f aca="false">VLOOKUP(B42,pacasc,14,0)</f>
        <v>11500</v>
      </c>
      <c r="L42" s="0" t="n">
        <f aca="false">VLOOKUP(B42,presc,48,0)</f>
        <v>42</v>
      </c>
      <c r="M42" s="0" t="n">
        <f aca="false">VLOOKUP(B42,preasc,48,0)</f>
        <v>27235.81</v>
      </c>
      <c r="N42" s="0" t="n">
        <f aca="false">VLOOKUP(B42,Geralf,2,0)</f>
        <v>1</v>
      </c>
      <c r="O42" s="0" t="n">
        <f aca="false">VLOOKUP(B42,Geralf,3,0)</f>
        <v>526.26</v>
      </c>
      <c r="P42" s="0" t="n">
        <f aca="false">VLOOKUP(B42,minis,2,0)</f>
        <v>1</v>
      </c>
      <c r="Q42" s="0" t="n">
        <f aca="false">VLOOKUP(B42,minis,3,0)</f>
        <v>526.26</v>
      </c>
      <c r="R42" s="0" t="n">
        <f aca="false">VLOOKUP(B42,pacms,11,0)</f>
        <v>1</v>
      </c>
      <c r="S42" s="0" t="n">
        <f aca="false">VLOOKUP(B42,pacams,11,0)</f>
        <v>250</v>
      </c>
      <c r="T42" s="0" t="n">
        <f aca="false">VLOOKUP(B42,prems,42,0)</f>
        <v>1</v>
      </c>
      <c r="U42" s="0" t="n">
        <f aca="false">VLOOKUP(B42,preams,42,0)</f>
        <v>14.52</v>
      </c>
    </row>
    <row r="43" customFormat="false" ht="12.8" hidden="false" customHeight="false" outlineLevel="0" collapsed="false">
      <c r="A43" s="0" t="str">
        <f aca="false">LEFT(B43,7)</f>
        <v>7286082</v>
      </c>
      <c r="B43" s="0" t="s">
        <v>527</v>
      </c>
      <c r="C43" s="0" t="str">
        <f aca="false">VLOOKUP(A43,bsih,4,0)</f>
        <v>420420 Chapecó</v>
      </c>
      <c r="D43" s="0" t="n">
        <f aca="false">VLOOKUP(B43,Geralm,2,0)</f>
        <v>96</v>
      </c>
      <c r="E43" s="0" t="n">
        <f aca="false">VLOOKUP(B43,Geralm,3,0)</f>
        <v>78607.58</v>
      </c>
      <c r="G43" s="16"/>
      <c r="H43" s="0" t="n">
        <f aca="false">VLOOKUP(B43,santa,2,0)</f>
        <v>2</v>
      </c>
      <c r="I43" s="0" t="n">
        <f aca="false">VLOOKUP(B43,santa,3,0)</f>
        <v>4300.13</v>
      </c>
      <c r="J43" s="0" t="n">
        <f aca="false">VLOOKUP(B43,pacsc,14,0)</f>
        <v>96</v>
      </c>
      <c r="K43" s="0" t="n">
        <f aca="false">VLOOKUP(B43,pacasc,14,0)</f>
        <v>35800</v>
      </c>
      <c r="L43" s="0" t="n">
        <f aca="false">VLOOKUP(B43,presc,48,0)</f>
        <v>96</v>
      </c>
      <c r="M43" s="0" t="n">
        <f aca="false">VLOOKUP(B43,preasc,48,0)</f>
        <v>66508.58</v>
      </c>
      <c r="N43" s="0" t="n">
        <f aca="false">VLOOKUP(B43,Geralf,2,0)</f>
        <v>46</v>
      </c>
      <c r="O43" s="0" t="n">
        <f aca="false">VLOOKUP(B43,Geralf,3,0)</f>
        <v>38326.87</v>
      </c>
      <c r="P43" s="0" t="n">
        <f aca="false">VLOOKUP(B43,minis,2,0)</f>
        <v>46</v>
      </c>
      <c r="Q43" s="0" t="n">
        <f aca="false">VLOOKUP(B43,minis,3,0)</f>
        <v>38326.87</v>
      </c>
      <c r="R43" s="0" t="n">
        <f aca="false">VLOOKUP(B43,pacms,11,0)</f>
        <v>46</v>
      </c>
      <c r="S43" s="0" t="n">
        <f aca="false">VLOOKUP(B43,pacams,11,0)</f>
        <v>15250</v>
      </c>
      <c r="T43" s="0" t="n">
        <f aca="false">VLOOKUP(B43,prems,42,0)</f>
        <v>46</v>
      </c>
      <c r="U43" s="0" t="n">
        <f aca="false">VLOOKUP(B43,preams,42,0)</f>
        <v>4526.68</v>
      </c>
    </row>
    <row r="44" customFormat="false" ht="12.8" hidden="false" customHeight="false" outlineLevel="0" collapsed="false">
      <c r="A44" s="0" t="str">
        <f aca="false">LEFT(B44,7)</f>
        <v>7847777</v>
      </c>
      <c r="B44" s="0" t="s">
        <v>566</v>
      </c>
      <c r="C44" s="0" t="str">
        <f aca="false">VLOOKUP(A44,bsih,4,0)</f>
        <v>421060 Massaranduba</v>
      </c>
      <c r="D44" s="0" t="n">
        <f aca="false">VLOOKUP(B44,Geralm,2,0)</f>
        <v>13</v>
      </c>
      <c r="E44" s="0" t="n">
        <f aca="false">VLOOKUP(B44,Geralm,3,0)</f>
        <v>6909.26</v>
      </c>
      <c r="G44" s="16"/>
      <c r="H44" s="0" t="e">
        <f aca="false">VLOOKUP(B44,santa,2,0)</f>
        <v>#N/A</v>
      </c>
      <c r="I44" s="0" t="e">
        <f aca="false">VLOOKUP(B44,santa,3,0)</f>
        <v>#N/A</v>
      </c>
      <c r="J44" s="0" t="n">
        <f aca="false">VLOOKUP(B44,pacsc,14,0)</f>
        <v>13</v>
      </c>
      <c r="K44" s="0" t="n">
        <f aca="false">VLOOKUP(B44,pacasc,14,0)</f>
        <v>3450</v>
      </c>
      <c r="L44" s="0" t="n">
        <f aca="false">VLOOKUP(B44,presc,48,0)</f>
        <v>13</v>
      </c>
      <c r="M44" s="0" t="n">
        <f aca="false">VLOOKUP(B44,preasc,48,0)</f>
        <v>7821.96</v>
      </c>
      <c r="N44" s="0" t="e">
        <f aca="false">VLOOKUP(B44,Geralf,2,0)</f>
        <v>#N/A</v>
      </c>
      <c r="O44" s="0" t="e">
        <f aca="false">VLOOKUP(B44,Geralf,3,0)</f>
        <v>#N/A</v>
      </c>
      <c r="P44" s="0" t="e">
        <f aca="false">VLOOKUP(B44,minis,2,0)</f>
        <v>#N/A</v>
      </c>
      <c r="Q44" s="0" t="e">
        <f aca="false">VLOOKUP(B44,minis,3,0)</f>
        <v>#N/A</v>
      </c>
      <c r="R44" s="0" t="e">
        <f aca="false">VLOOKUP(B44,pacms,11,0)</f>
        <v>#N/A</v>
      </c>
      <c r="S44" s="0" t="e">
        <f aca="false">VLOOKUP(B44,pacams,11,0)</f>
        <v>#N/A</v>
      </c>
      <c r="T44" s="0" t="e">
        <f aca="false">VLOOKUP(B44,prems,42,0)</f>
        <v>#N/A</v>
      </c>
      <c r="U44" s="0" t="e">
        <f aca="false">VLOOKUP(B44,preams,42,0)</f>
        <v>#N/A</v>
      </c>
    </row>
    <row r="45" customFormat="false" ht="12.8" hidden="false" customHeight="false" outlineLevel="0" collapsed="false">
      <c r="A45" s="0" t="str">
        <f aca="false">LEFT(B45,7)</f>
        <v/>
      </c>
      <c r="C45" s="0" t="e">
        <f aca="false">VLOOKUP(A45,bsih,4,0)</f>
        <v>#N/A</v>
      </c>
      <c r="D45" s="0" t="e">
        <f aca="false">VLOOKUP(B45,Geralm,2,0)</f>
        <v>#N/A</v>
      </c>
      <c r="E45" s="0" t="e">
        <f aca="false">VLOOKUP(B45,Geralm,3,0)</f>
        <v>#N/A</v>
      </c>
      <c r="G45" s="16"/>
      <c r="H45" s="0" t="e">
        <f aca="false">VLOOKUP(B45,santa,2,0)</f>
        <v>#N/A</v>
      </c>
      <c r="I45" s="0" t="e">
        <f aca="false">VLOOKUP(B45,santa,3,0)</f>
        <v>#N/A</v>
      </c>
      <c r="J45" s="0" t="e">
        <f aca="false">VLOOKUP(B45,pacsc,14,0)</f>
        <v>#N/A</v>
      </c>
      <c r="K45" s="0" t="e">
        <f aca="false">VLOOKUP(B45,pacasc,14,0)</f>
        <v>#N/A</v>
      </c>
      <c r="L45" s="0" t="e">
        <f aca="false">VLOOKUP(B45,presc,51,0)</f>
        <v>#N/A</v>
      </c>
      <c r="M45" s="0" t="e">
        <f aca="false">VLOOKUP(B45,preasc,51,0)</f>
        <v>#N/A</v>
      </c>
      <c r="N45" s="0" t="e">
        <f aca="false">VLOOKUP(B45,Geralf,2,0)</f>
        <v>#N/A</v>
      </c>
      <c r="O45" s="0" t="e">
        <f aca="false">VLOOKUP(B45,Geralf,3,0)</f>
        <v>#N/A</v>
      </c>
      <c r="P45" s="0" t="e">
        <f aca="false">VLOOKUP(B45,minis,2,0)</f>
        <v>#N/A</v>
      </c>
      <c r="Q45" s="0" t="e">
        <f aca="false">VLOOKUP(B45,minis,3,0)</f>
        <v>#N/A</v>
      </c>
      <c r="R45" s="0" t="e">
        <f aca="false">VLOOKUP(B45,pacms,11,0)</f>
        <v>#N/A</v>
      </c>
      <c r="S45" s="0" t="e">
        <f aca="false">VLOOKUP(B45,pacams,11,0)</f>
        <v>#N/A</v>
      </c>
      <c r="T45" s="0" t="e">
        <f aca="false">VLOOKUP(B45,prems,42,0)</f>
        <v>#N/A</v>
      </c>
      <c r="U45" s="0" t="e">
        <f aca="false">VLOOKUP(B45,preams,42,0)</f>
        <v>#N/A</v>
      </c>
    </row>
    <row r="46" customFormat="false" ht="12.8" hidden="false" customHeight="false" outlineLevel="0" collapsed="false">
      <c r="A46" s="0" t="str">
        <f aca="false">LEFT(B46,7)</f>
        <v/>
      </c>
      <c r="C46" s="0" t="e">
        <f aca="false">VLOOKUP(A46,bsih,4,0)</f>
        <v>#N/A</v>
      </c>
      <c r="D46" s="0" t="e">
        <f aca="false">VLOOKUP(B46,Geralm,2,0)</f>
        <v>#N/A</v>
      </c>
      <c r="E46" s="0" t="e">
        <f aca="false">VLOOKUP(B46,Geralm,3,0)</f>
        <v>#N/A</v>
      </c>
      <c r="G46" s="16"/>
      <c r="H46" s="0" t="e">
        <f aca="false">VLOOKUP(B46,santa,2,0)</f>
        <v>#N/A</v>
      </c>
      <c r="I46" s="0" t="e">
        <f aca="false">VLOOKUP(B46,santa,3,0)</f>
        <v>#N/A</v>
      </c>
      <c r="J46" s="0" t="e">
        <f aca="false">VLOOKUP(B46,pacsc,14,0)</f>
        <v>#N/A</v>
      </c>
      <c r="K46" s="0" t="e">
        <f aca="false">VLOOKUP(B46,pacasc,14,0)</f>
        <v>#N/A</v>
      </c>
      <c r="L46" s="0" t="e">
        <f aca="false">VLOOKUP(B46,presc,51,0)</f>
        <v>#N/A</v>
      </c>
      <c r="M46" s="0" t="e">
        <f aca="false">VLOOKUP(B46,preasc,51,0)</f>
        <v>#N/A</v>
      </c>
      <c r="N46" s="0" t="e">
        <f aca="false">VLOOKUP(B46,Geralf,2,0)</f>
        <v>#N/A</v>
      </c>
      <c r="O46" s="0" t="e">
        <f aca="false">VLOOKUP(B46,Geralf,3,0)</f>
        <v>#N/A</v>
      </c>
      <c r="P46" s="0" t="e">
        <f aca="false">VLOOKUP(B46,minis,2,0)</f>
        <v>#N/A</v>
      </c>
      <c r="Q46" s="0" t="e">
        <f aca="false">VLOOKUP(B46,minis,3,0)</f>
        <v>#N/A</v>
      </c>
      <c r="R46" s="0" t="e">
        <f aca="false">VLOOKUP(B46,pacms,11,0)</f>
        <v>#N/A</v>
      </c>
      <c r="S46" s="0" t="e">
        <f aca="false">VLOOKUP(B46,pacams,11,0)</f>
        <v>#N/A</v>
      </c>
      <c r="T46" s="0" t="e">
        <f aca="false">VLOOKUP(B46,prems,42,0)</f>
        <v>#N/A</v>
      </c>
      <c r="U46" s="0" t="e">
        <f aca="false">VLOOKUP(B46,preams,42,0)</f>
        <v>#N/A</v>
      </c>
    </row>
  </sheetData>
  <mergeCells count="10"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52"/>
  <sheetViews>
    <sheetView showFormulas="false" showGridLines="true" showRowColHeaders="true" showZeros="true" rightToLeft="false" tabSelected="true" showOutlineSymbols="true" defaultGridColor="true" view="normal" topLeftCell="B4" colorId="64" zoomScale="90" zoomScaleNormal="90" zoomScalePageLayoutView="100" workbookViewId="0">
      <selection pane="topLeft" activeCell="B52" activeCellId="0" sqref="B52"/>
    </sheetView>
  </sheetViews>
  <sheetFormatPr defaultColWidth="11.8046875" defaultRowHeight="12.8" zeroHeight="false" outlineLevelRow="0" outlineLevelCol="0"/>
  <cols>
    <col collapsed="false" customWidth="true" hidden="false" outlineLevel="0" max="1" min="1" style="0" width="6.62"/>
    <col collapsed="false" customWidth="true" hidden="false" outlineLevel="0" max="2" min="2" style="0" width="67.24"/>
    <col collapsed="false" customWidth="true" hidden="false" outlineLevel="0" max="3" min="3" style="0" width="30.97"/>
    <col collapsed="false" customWidth="true" hidden="false" outlineLevel="0" max="4" min="4" style="0" width="6.88"/>
    <col collapsed="false" customWidth="true" hidden="false" outlineLevel="0" max="5" min="5" style="23" width="15.68"/>
    <col collapsed="false" customWidth="true" hidden="false" outlineLevel="0" max="6" min="6" style="0" width="6.88"/>
    <col collapsed="false" customWidth="true" hidden="false" outlineLevel="0" max="7" min="7" style="0" width="10.89"/>
    <col collapsed="false" customWidth="true" hidden="false" outlineLevel="0" max="8" min="8" style="0" width="6.88"/>
    <col collapsed="false" customWidth="true" hidden="false" outlineLevel="0" max="9" min="9" style="23" width="14.14"/>
    <col collapsed="false" customWidth="true" hidden="false" outlineLevel="0" max="10" min="10" style="0" width="6.88"/>
    <col collapsed="false" customWidth="true" hidden="false" outlineLevel="0" max="11" min="11" style="23" width="14.14"/>
    <col collapsed="false" customWidth="true" hidden="false" outlineLevel="0" max="12" min="12" style="0" width="6.88"/>
    <col collapsed="false" customWidth="true" hidden="false" outlineLevel="0" max="13" min="13" style="23" width="15.68"/>
    <col collapsed="false" customWidth="true" hidden="false" outlineLevel="0" max="14" min="14" style="0" width="6.88"/>
    <col collapsed="false" customWidth="true" hidden="false" outlineLevel="0" max="15" min="15" style="23" width="15.68"/>
    <col collapsed="false" customWidth="true" hidden="false" outlineLevel="0" max="16" min="16" style="0" width="6.88"/>
    <col collapsed="false" customWidth="true" hidden="false" outlineLevel="0" max="17" min="17" style="23" width="15.68"/>
    <col collapsed="false" customWidth="true" hidden="false" outlineLevel="0" max="18" min="18" style="0" width="6.88"/>
    <col collapsed="false" customWidth="true" hidden="false" outlineLevel="0" max="19" min="19" style="23" width="14.14"/>
    <col collapsed="false" customWidth="true" hidden="false" outlineLevel="0" max="20" min="20" style="0" width="6.88"/>
    <col collapsed="false" customWidth="true" hidden="false" outlineLevel="0" max="21" min="21" style="23" width="14.14"/>
    <col collapsed="false" customWidth="true" hidden="false" outlineLevel="0" max="22" min="22" style="0" width="6.88"/>
    <col collapsed="false" customWidth="true" hidden="false" outlineLevel="0" max="23" min="23" style="23" width="15.68"/>
  </cols>
  <sheetData>
    <row r="1" customFormat="false" ht="12.8" hidden="false" customHeight="false" outlineLevel="0" collapsed="false">
      <c r="B1" s="24" t="s">
        <v>678</v>
      </c>
      <c r="D1" s="25"/>
      <c r="E1" s="26"/>
      <c r="F1" s="25"/>
      <c r="G1" s="26"/>
      <c r="H1" s="25"/>
      <c r="I1" s="26"/>
      <c r="J1" s="27"/>
      <c r="K1" s="26"/>
      <c r="L1" s="27"/>
      <c r="M1" s="26"/>
      <c r="N1" s="27"/>
      <c r="O1" s="0"/>
      <c r="Q1" s="0"/>
      <c r="S1" s="0"/>
      <c r="U1" s="0"/>
      <c r="W1" s="0"/>
    </row>
    <row r="2" customFormat="false" ht="12.8" hidden="false" customHeight="false" outlineLevel="0" collapsed="false">
      <c r="B2" s="24" t="s">
        <v>679</v>
      </c>
      <c r="D2" s="25"/>
      <c r="E2" s="26"/>
      <c r="F2" s="25"/>
      <c r="G2" s="26"/>
      <c r="H2" s="25"/>
      <c r="I2" s="26"/>
      <c r="J2" s="27"/>
      <c r="K2" s="26"/>
      <c r="L2" s="27"/>
      <c r="M2" s="26"/>
      <c r="N2" s="27"/>
      <c r="O2" s="0"/>
      <c r="Q2" s="0"/>
      <c r="S2" s="0"/>
      <c r="U2" s="0"/>
      <c r="W2" s="0"/>
    </row>
    <row r="3" customFormat="false" ht="12.8" hidden="false" customHeight="false" outlineLevel="0" collapsed="false">
      <c r="B3" s="24" t="s">
        <v>680</v>
      </c>
      <c r="D3" s="25"/>
      <c r="E3" s="26"/>
      <c r="F3" s="25"/>
      <c r="G3" s="26"/>
      <c r="H3" s="25"/>
      <c r="I3" s="26"/>
      <c r="J3" s="27"/>
      <c r="K3" s="26"/>
      <c r="L3" s="27"/>
      <c r="M3" s="26"/>
      <c r="N3" s="27"/>
      <c r="O3" s="0"/>
      <c r="Q3" s="0"/>
      <c r="S3" s="0"/>
      <c r="U3" s="0"/>
      <c r="W3" s="0"/>
    </row>
    <row r="4" customFormat="false" ht="12.8" hidden="false" customHeight="false" outlineLevel="0" collapsed="false">
      <c r="B4" s="24" t="s">
        <v>681</v>
      </c>
      <c r="D4" s="25"/>
      <c r="E4" s="26"/>
      <c r="F4" s="25"/>
      <c r="G4" s="26"/>
      <c r="H4" s="25"/>
      <c r="I4" s="26"/>
      <c r="J4" s="27"/>
      <c r="K4" s="26"/>
      <c r="L4" s="27"/>
      <c r="M4" s="26"/>
      <c r="N4" s="27"/>
      <c r="O4" s="0"/>
      <c r="Q4" s="0"/>
      <c r="S4" s="0"/>
      <c r="U4" s="0"/>
      <c r="W4" s="0"/>
    </row>
    <row r="5" customFormat="false" ht="12.8" hidden="false" customHeight="false" outlineLevel="0" collapsed="false">
      <c r="B5" s="24"/>
      <c r="D5" s="25"/>
      <c r="E5" s="26"/>
      <c r="F5" s="25"/>
      <c r="G5" s="26"/>
      <c r="H5" s="25"/>
      <c r="I5" s="26"/>
      <c r="J5" s="27"/>
      <c r="K5" s="26"/>
      <c r="L5" s="27"/>
      <c r="M5" s="26"/>
      <c r="N5" s="27"/>
      <c r="O5" s="0"/>
      <c r="Q5" s="0"/>
      <c r="S5" s="0"/>
      <c r="U5" s="0"/>
      <c r="W5" s="0"/>
    </row>
    <row r="6" customFormat="false" ht="12.8" hidden="false" customHeight="false" outlineLevel="0" collapsed="false">
      <c r="B6" s="28" t="s">
        <v>682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customFormat="false" ht="12.8" hidden="false" customHeight="false" outlineLevel="0" collapsed="false">
      <c r="B7" s="29"/>
      <c r="C7" s="29"/>
      <c r="D7" s="28" t="s">
        <v>667</v>
      </c>
      <c r="E7" s="28"/>
      <c r="F7" s="28" t="s">
        <v>668</v>
      </c>
      <c r="G7" s="28"/>
      <c r="H7" s="30" t="s">
        <v>669</v>
      </c>
      <c r="I7" s="30"/>
      <c r="J7" s="30" t="s">
        <v>670</v>
      </c>
      <c r="K7" s="30"/>
      <c r="L7" s="30" t="s">
        <v>671</v>
      </c>
      <c r="M7" s="30"/>
      <c r="N7" s="28" t="s">
        <v>672</v>
      </c>
      <c r="O7" s="28"/>
      <c r="P7" s="28" t="s">
        <v>673</v>
      </c>
      <c r="Q7" s="28"/>
      <c r="R7" s="30" t="s">
        <v>674</v>
      </c>
      <c r="S7" s="30"/>
      <c r="T7" s="30" t="s">
        <v>675</v>
      </c>
      <c r="U7" s="30"/>
      <c r="V7" s="28" t="s">
        <v>567</v>
      </c>
      <c r="W7" s="28"/>
    </row>
    <row r="8" customFormat="false" ht="12.8" hidden="false" customHeight="false" outlineLevel="0" collapsed="false">
      <c r="B8" s="31" t="s">
        <v>2</v>
      </c>
      <c r="C8" s="31" t="s">
        <v>666</v>
      </c>
      <c r="D8" s="31" t="s">
        <v>676</v>
      </c>
      <c r="E8" s="32" t="s">
        <v>677</v>
      </c>
      <c r="F8" s="31" t="s">
        <v>676</v>
      </c>
      <c r="G8" s="31" t="s">
        <v>677</v>
      </c>
      <c r="H8" s="33" t="s">
        <v>676</v>
      </c>
      <c r="I8" s="34" t="s">
        <v>677</v>
      </c>
      <c r="J8" s="33" t="s">
        <v>676</v>
      </c>
      <c r="K8" s="34" t="s">
        <v>677</v>
      </c>
      <c r="L8" s="33" t="s">
        <v>676</v>
      </c>
      <c r="M8" s="34" t="s">
        <v>677</v>
      </c>
      <c r="N8" s="31" t="s">
        <v>676</v>
      </c>
      <c r="O8" s="32" t="s">
        <v>677</v>
      </c>
      <c r="P8" s="31" t="s">
        <v>676</v>
      </c>
      <c r="Q8" s="32" t="s">
        <v>677</v>
      </c>
      <c r="R8" s="33" t="s">
        <v>676</v>
      </c>
      <c r="S8" s="34" t="s">
        <v>677</v>
      </c>
      <c r="T8" s="33" t="s">
        <v>676</v>
      </c>
      <c r="U8" s="34" t="s">
        <v>677</v>
      </c>
      <c r="V8" s="31" t="s">
        <v>676</v>
      </c>
      <c r="W8" s="32" t="s">
        <v>677</v>
      </c>
    </row>
    <row r="9" customFormat="false" ht="12.8" hidden="false" customHeight="false" outlineLevel="0" collapsed="false">
      <c r="B9" s="29" t="s">
        <v>518</v>
      </c>
      <c r="C9" s="29" t="s">
        <v>519</v>
      </c>
      <c r="D9" s="29" t="n">
        <v>82</v>
      </c>
      <c r="E9" s="35" t="n">
        <v>60798.52</v>
      </c>
      <c r="F9" s="29"/>
      <c r="G9" s="35"/>
      <c r="H9" s="36" t="n">
        <v>12</v>
      </c>
      <c r="I9" s="37" t="n">
        <v>9494.55</v>
      </c>
      <c r="J9" s="36" t="n">
        <v>82</v>
      </c>
      <c r="K9" s="37" t="n">
        <v>32500</v>
      </c>
      <c r="L9" s="36" t="n">
        <v>82</v>
      </c>
      <c r="M9" s="37" t="n">
        <v>50565.38</v>
      </c>
      <c r="N9" s="29" t="n">
        <v>58</v>
      </c>
      <c r="O9" s="35" t="n">
        <v>31905.01</v>
      </c>
      <c r="P9" s="29" t="n">
        <v>58</v>
      </c>
      <c r="Q9" s="35" t="n">
        <v>31905.01</v>
      </c>
      <c r="R9" s="36" t="n">
        <v>58</v>
      </c>
      <c r="S9" s="37" t="n">
        <v>18050</v>
      </c>
      <c r="T9" s="36" t="n">
        <v>58</v>
      </c>
      <c r="U9" s="37" t="n">
        <v>9385.55</v>
      </c>
      <c r="V9" s="29" t="n">
        <f aca="false">D9+N9</f>
        <v>140</v>
      </c>
      <c r="W9" s="35" t="n">
        <f aca="false">I9+K9+M9+S9+U9</f>
        <v>119995.48</v>
      </c>
    </row>
    <row r="10" customFormat="false" ht="12.8" hidden="false" customHeight="false" outlineLevel="0" collapsed="false">
      <c r="B10" s="29" t="s">
        <v>288</v>
      </c>
      <c r="C10" s="29" t="s">
        <v>289</v>
      </c>
      <c r="D10" s="29" t="n">
        <v>1</v>
      </c>
      <c r="E10" s="35" t="n">
        <v>698.33</v>
      </c>
      <c r="F10" s="29"/>
      <c r="G10" s="35"/>
      <c r="H10" s="36" t="n">
        <v>1</v>
      </c>
      <c r="I10" s="37" t="n">
        <v>698.33</v>
      </c>
      <c r="J10" s="36" t="n">
        <v>1</v>
      </c>
      <c r="K10" s="37" t="n">
        <v>250</v>
      </c>
      <c r="L10" s="36" t="n">
        <v>1</v>
      </c>
      <c r="M10" s="37" t="n">
        <v>400</v>
      </c>
      <c r="N10" s="29" t="n">
        <v>136</v>
      </c>
      <c r="O10" s="35" t="n">
        <v>161726.05</v>
      </c>
      <c r="P10" s="29" t="n">
        <v>136</v>
      </c>
      <c r="Q10" s="35" t="n">
        <v>161726.05</v>
      </c>
      <c r="R10" s="36" t="n">
        <v>136</v>
      </c>
      <c r="S10" s="37" t="n">
        <v>43900</v>
      </c>
      <c r="T10" s="36" t="n">
        <v>136</v>
      </c>
      <c r="U10" s="37" t="n">
        <v>20456.63</v>
      </c>
      <c r="V10" s="29" t="n">
        <f aca="false">D10+N10</f>
        <v>137</v>
      </c>
      <c r="W10" s="35" t="n">
        <f aca="false">I10+K10+M10+S10+U10</f>
        <v>65704.96</v>
      </c>
    </row>
    <row r="11" customFormat="false" ht="12.8" hidden="false" customHeight="false" outlineLevel="0" collapsed="false">
      <c r="B11" s="29" t="s">
        <v>370</v>
      </c>
      <c r="C11" s="29" t="s">
        <v>289</v>
      </c>
      <c r="D11" s="29" t="n">
        <v>19</v>
      </c>
      <c r="E11" s="35" t="n">
        <v>58603.1</v>
      </c>
      <c r="F11" s="29"/>
      <c r="G11" s="35"/>
      <c r="H11" s="36" t="n">
        <v>0</v>
      </c>
      <c r="I11" s="37" t="n">
        <v>0</v>
      </c>
      <c r="J11" s="36" t="n">
        <v>19</v>
      </c>
      <c r="K11" s="37" t="n">
        <v>7150</v>
      </c>
      <c r="L11" s="36" t="n">
        <v>19</v>
      </c>
      <c r="M11" s="37" t="n">
        <v>12000</v>
      </c>
      <c r="N11" s="29" t="n">
        <v>45</v>
      </c>
      <c r="O11" s="35" t="n">
        <v>280457.52</v>
      </c>
      <c r="P11" s="29" t="n">
        <v>40</v>
      </c>
      <c r="Q11" s="35" t="n">
        <v>60617.68</v>
      </c>
      <c r="R11" s="36" t="n">
        <v>45</v>
      </c>
      <c r="S11" s="37" t="n">
        <v>13500</v>
      </c>
      <c r="T11" s="36" t="n">
        <v>45</v>
      </c>
      <c r="U11" s="37" t="n">
        <v>1733.04</v>
      </c>
      <c r="V11" s="29" t="n">
        <f aca="false">D11+N11</f>
        <v>64</v>
      </c>
      <c r="W11" s="35" t="n">
        <f aca="false">I11+K11+M11+S11+U11</f>
        <v>34383.04</v>
      </c>
    </row>
    <row r="12" customFormat="false" ht="12.8" hidden="false" customHeight="false" outlineLevel="0" collapsed="false">
      <c r="B12" s="29" t="s">
        <v>372</v>
      </c>
      <c r="C12" s="29" t="s">
        <v>289</v>
      </c>
      <c r="D12" s="29" t="n">
        <v>60</v>
      </c>
      <c r="E12" s="35" t="n">
        <v>164630.17</v>
      </c>
      <c r="F12" s="29"/>
      <c r="G12" s="35"/>
      <c r="H12" s="36" t="n">
        <v>20</v>
      </c>
      <c r="I12" s="37" t="n">
        <v>89589.55</v>
      </c>
      <c r="J12" s="36" t="n">
        <v>60</v>
      </c>
      <c r="K12" s="37" t="n">
        <v>23700</v>
      </c>
      <c r="L12" s="36" t="n">
        <v>60</v>
      </c>
      <c r="M12" s="37" t="n">
        <v>37376.54</v>
      </c>
      <c r="N12" s="29" t="n">
        <v>35</v>
      </c>
      <c r="O12" s="35" t="n">
        <v>125626.38</v>
      </c>
      <c r="P12" s="29" t="n">
        <v>21</v>
      </c>
      <c r="Q12" s="35" t="n">
        <v>21518.5</v>
      </c>
      <c r="R12" s="36" t="n">
        <v>35</v>
      </c>
      <c r="S12" s="37" t="n">
        <v>14750</v>
      </c>
      <c r="T12" s="36" t="n">
        <v>35</v>
      </c>
      <c r="U12" s="37" t="n">
        <v>2592.43</v>
      </c>
      <c r="V12" s="29" t="n">
        <f aca="false">D12+N12</f>
        <v>95</v>
      </c>
      <c r="W12" s="35" t="n">
        <f aca="false">I12+K12+M12+S12+U12</f>
        <v>168008.52</v>
      </c>
    </row>
    <row r="13" customFormat="false" ht="12.8" hidden="false" customHeight="false" outlineLevel="0" collapsed="false">
      <c r="B13" s="29" t="s">
        <v>291</v>
      </c>
      <c r="C13" s="29" t="s">
        <v>292</v>
      </c>
      <c r="D13" s="29" t="n">
        <v>88</v>
      </c>
      <c r="E13" s="35" t="n">
        <v>142469.91</v>
      </c>
      <c r="F13" s="29"/>
      <c r="G13" s="35"/>
      <c r="H13" s="36" t="n">
        <v>33</v>
      </c>
      <c r="I13" s="37" t="n">
        <v>19539.36</v>
      </c>
      <c r="J13" s="36" t="n">
        <v>88</v>
      </c>
      <c r="K13" s="37" t="n">
        <v>36750</v>
      </c>
      <c r="L13" s="36" t="n">
        <v>88</v>
      </c>
      <c r="M13" s="37" t="n">
        <v>48616.57</v>
      </c>
      <c r="N13" s="29" t="n">
        <v>124</v>
      </c>
      <c r="O13" s="35" t="n">
        <v>156710.61</v>
      </c>
      <c r="P13" s="29" t="n">
        <v>123</v>
      </c>
      <c r="Q13" s="35" t="n">
        <v>149589.82</v>
      </c>
      <c r="R13" s="36" t="n">
        <v>124</v>
      </c>
      <c r="S13" s="37" t="n">
        <v>38400</v>
      </c>
      <c r="T13" s="36" t="n">
        <v>124</v>
      </c>
      <c r="U13" s="37" t="n">
        <v>11052.88</v>
      </c>
      <c r="V13" s="29" t="n">
        <f aca="false">D13+N13</f>
        <v>212</v>
      </c>
      <c r="W13" s="35" t="n">
        <f aca="false">I13+K13+M13+S13+U13</f>
        <v>154358.81</v>
      </c>
    </row>
    <row r="14" customFormat="false" ht="12.8" hidden="false" customHeight="false" outlineLevel="0" collapsed="false">
      <c r="B14" s="29" t="s">
        <v>294</v>
      </c>
      <c r="C14" s="29" t="s">
        <v>292</v>
      </c>
      <c r="D14" s="29" t="n">
        <v>17</v>
      </c>
      <c r="E14" s="35" t="n">
        <v>13766.71</v>
      </c>
      <c r="F14" s="29"/>
      <c r="G14" s="35"/>
      <c r="H14" s="36" t="n">
        <v>0</v>
      </c>
      <c r="I14" s="37" t="n">
        <v>0</v>
      </c>
      <c r="J14" s="36" t="n">
        <v>17</v>
      </c>
      <c r="K14" s="37" t="n">
        <v>6650</v>
      </c>
      <c r="L14" s="36" t="n">
        <v>17</v>
      </c>
      <c r="M14" s="37" t="n">
        <v>11600</v>
      </c>
      <c r="N14" s="29" t="n">
        <v>103</v>
      </c>
      <c r="O14" s="35" t="n">
        <v>160253.24</v>
      </c>
      <c r="P14" s="29" t="n">
        <v>103</v>
      </c>
      <c r="Q14" s="35" t="n">
        <v>160253.24</v>
      </c>
      <c r="R14" s="36" t="n">
        <v>103</v>
      </c>
      <c r="S14" s="37" t="n">
        <v>36200</v>
      </c>
      <c r="T14" s="36" t="n">
        <v>103</v>
      </c>
      <c r="U14" s="37" t="n">
        <v>11554.3</v>
      </c>
      <c r="V14" s="29" t="n">
        <f aca="false">D14+N14</f>
        <v>120</v>
      </c>
      <c r="W14" s="35" t="n">
        <f aca="false">I14+K14+M14+S14+U14</f>
        <v>66004.3</v>
      </c>
    </row>
    <row r="15" customFormat="false" ht="12.8" hidden="false" customHeight="false" outlineLevel="0" collapsed="false">
      <c r="B15" s="29" t="s">
        <v>252</v>
      </c>
      <c r="C15" s="29" t="s">
        <v>253</v>
      </c>
      <c r="D15" s="29" t="n">
        <v>44</v>
      </c>
      <c r="E15" s="35" t="n">
        <v>40215.33</v>
      </c>
      <c r="F15" s="29"/>
      <c r="G15" s="35"/>
      <c r="H15" s="36" t="n">
        <v>44</v>
      </c>
      <c r="I15" s="37" t="n">
        <v>40215.33</v>
      </c>
      <c r="J15" s="36" t="n">
        <v>44</v>
      </c>
      <c r="K15" s="37" t="n">
        <v>15750</v>
      </c>
      <c r="L15" s="36" t="n">
        <v>44</v>
      </c>
      <c r="M15" s="37" t="n">
        <v>27271.38</v>
      </c>
      <c r="N15" s="29" t="n">
        <v>5</v>
      </c>
      <c r="O15" s="35" t="n">
        <v>2183.38</v>
      </c>
      <c r="P15" s="29" t="n">
        <v>5</v>
      </c>
      <c r="Q15" s="35" t="n">
        <v>2183.38</v>
      </c>
      <c r="R15" s="36" t="n">
        <v>5</v>
      </c>
      <c r="S15" s="37" t="n">
        <v>1500</v>
      </c>
      <c r="T15" s="36" t="n">
        <v>5</v>
      </c>
      <c r="U15" s="37" t="n">
        <v>928.52</v>
      </c>
      <c r="V15" s="29" t="n">
        <f aca="false">D15+N15</f>
        <v>49</v>
      </c>
      <c r="W15" s="35" t="n">
        <f aca="false">I15+K15+M15+S15+U15</f>
        <v>85665.23</v>
      </c>
    </row>
    <row r="16" customFormat="false" ht="12.8" hidden="false" customHeight="false" outlineLevel="0" collapsed="false">
      <c r="B16" s="29" t="s">
        <v>306</v>
      </c>
      <c r="C16" s="29" t="s">
        <v>303</v>
      </c>
      <c r="D16" s="29" t="n">
        <v>77</v>
      </c>
      <c r="E16" s="35" t="n">
        <v>119977.95</v>
      </c>
      <c r="F16" s="29"/>
      <c r="G16" s="35"/>
      <c r="H16" s="36" t="n">
        <v>14</v>
      </c>
      <c r="I16" s="37" t="n">
        <v>12311.67</v>
      </c>
      <c r="J16" s="36" t="n">
        <v>77</v>
      </c>
      <c r="K16" s="37" t="n">
        <v>30150</v>
      </c>
      <c r="L16" s="36" t="n">
        <v>77</v>
      </c>
      <c r="M16" s="37" t="n">
        <v>50340.37</v>
      </c>
      <c r="N16" s="29" t="n">
        <v>7</v>
      </c>
      <c r="O16" s="35" t="n">
        <v>6536.11</v>
      </c>
      <c r="P16" s="29" t="n">
        <v>7</v>
      </c>
      <c r="Q16" s="35" t="n">
        <v>6536.11</v>
      </c>
      <c r="R16" s="36" t="n">
        <v>7</v>
      </c>
      <c r="S16" s="37" t="n">
        <v>3250</v>
      </c>
      <c r="T16" s="36" t="n">
        <v>7</v>
      </c>
      <c r="U16" s="37" t="n">
        <v>1494.68</v>
      </c>
      <c r="V16" s="29" t="n">
        <f aca="false">D16+N16</f>
        <v>84</v>
      </c>
      <c r="W16" s="35" t="n">
        <f aca="false">I16+K16+M16+S16+U16</f>
        <v>97546.72</v>
      </c>
    </row>
    <row r="17" customFormat="false" ht="12.8" hidden="false" customHeight="false" outlineLevel="0" collapsed="false">
      <c r="B17" s="29" t="s">
        <v>527</v>
      </c>
      <c r="C17" s="29" t="s">
        <v>303</v>
      </c>
      <c r="D17" s="29" t="n">
        <v>96</v>
      </c>
      <c r="E17" s="35" t="n">
        <v>78607.58</v>
      </c>
      <c r="F17" s="29"/>
      <c r="G17" s="35"/>
      <c r="H17" s="36" t="n">
        <v>2</v>
      </c>
      <c r="I17" s="37" t="n">
        <v>4300.13</v>
      </c>
      <c r="J17" s="36" t="n">
        <v>96</v>
      </c>
      <c r="K17" s="37" t="n">
        <v>35800</v>
      </c>
      <c r="L17" s="36" t="n">
        <v>96</v>
      </c>
      <c r="M17" s="37" t="n">
        <v>66508.58</v>
      </c>
      <c r="N17" s="29" t="n">
        <v>46</v>
      </c>
      <c r="O17" s="35" t="n">
        <v>38326.87</v>
      </c>
      <c r="P17" s="29" t="n">
        <v>46</v>
      </c>
      <c r="Q17" s="35" t="n">
        <v>38326.87</v>
      </c>
      <c r="R17" s="36" t="n">
        <v>46</v>
      </c>
      <c r="S17" s="37" t="n">
        <v>15250</v>
      </c>
      <c r="T17" s="36" t="n">
        <v>46</v>
      </c>
      <c r="U17" s="37" t="n">
        <v>4526.68</v>
      </c>
      <c r="V17" s="29" t="n">
        <f aca="false">D17+N17</f>
        <v>142</v>
      </c>
      <c r="W17" s="35" t="n">
        <f aca="false">I17+K17+M17+S17+U17</f>
        <v>126385.39</v>
      </c>
    </row>
    <row r="18" customFormat="false" ht="12.8" hidden="false" customHeight="false" outlineLevel="0" collapsed="false">
      <c r="B18" s="29" t="s">
        <v>80</v>
      </c>
      <c r="C18" s="29" t="s">
        <v>81</v>
      </c>
      <c r="D18" s="29" t="n">
        <v>12</v>
      </c>
      <c r="E18" s="35" t="n">
        <v>6858.96</v>
      </c>
      <c r="F18" s="29"/>
      <c r="G18" s="35"/>
      <c r="H18" s="36" t="n">
        <v>4</v>
      </c>
      <c r="I18" s="37" t="n">
        <v>1313.36</v>
      </c>
      <c r="J18" s="36" t="n">
        <v>12</v>
      </c>
      <c r="K18" s="37" t="n">
        <v>4800</v>
      </c>
      <c r="L18" s="36" t="n">
        <v>12</v>
      </c>
      <c r="M18" s="37" t="n">
        <v>7426.72</v>
      </c>
      <c r="N18" s="29" t="n">
        <v>0</v>
      </c>
      <c r="O18" s="35" t="n">
        <v>0</v>
      </c>
      <c r="P18" s="29" t="n">
        <v>0</v>
      </c>
      <c r="Q18" s="35" t="n">
        <v>0</v>
      </c>
      <c r="R18" s="36" t="n">
        <v>0</v>
      </c>
      <c r="S18" s="37" t="n">
        <v>0</v>
      </c>
      <c r="T18" s="36" t="n">
        <v>0</v>
      </c>
      <c r="U18" s="37" t="n">
        <v>0</v>
      </c>
      <c r="V18" s="29" t="n">
        <f aca="false">D18+N18</f>
        <v>12</v>
      </c>
      <c r="W18" s="35" t="n">
        <f aca="false">I18+K18+M18+S18+U18</f>
        <v>13540.08</v>
      </c>
    </row>
    <row r="19" customFormat="false" ht="12.8" hidden="false" customHeight="false" outlineLevel="0" collapsed="false">
      <c r="B19" s="29" t="s">
        <v>488</v>
      </c>
      <c r="C19" s="29" t="s">
        <v>386</v>
      </c>
      <c r="D19" s="29" t="n">
        <v>38</v>
      </c>
      <c r="E19" s="35" t="n">
        <v>73729.85</v>
      </c>
      <c r="F19" s="29"/>
      <c r="G19" s="35"/>
      <c r="H19" s="36" t="n">
        <v>11</v>
      </c>
      <c r="I19" s="37" t="n">
        <v>56440.32</v>
      </c>
      <c r="J19" s="36" t="n">
        <v>38</v>
      </c>
      <c r="K19" s="37" t="n">
        <v>12950</v>
      </c>
      <c r="L19" s="36" t="n">
        <v>38</v>
      </c>
      <c r="M19" s="37" t="n">
        <v>20200</v>
      </c>
      <c r="N19" s="29" t="n">
        <v>31</v>
      </c>
      <c r="O19" s="35" t="n">
        <v>543524.91</v>
      </c>
      <c r="P19" s="29" t="n">
        <v>9</v>
      </c>
      <c r="Q19" s="35" t="n">
        <v>9291.61</v>
      </c>
      <c r="R19" s="36" t="n">
        <v>31</v>
      </c>
      <c r="S19" s="37" t="n">
        <v>13250</v>
      </c>
      <c r="T19" s="36" t="n">
        <v>31</v>
      </c>
      <c r="U19" s="37" t="n">
        <v>8520.24</v>
      </c>
      <c r="V19" s="29" t="n">
        <f aca="false">D19+N19</f>
        <v>69</v>
      </c>
      <c r="W19" s="35" t="n">
        <f aca="false">I19+K19+M19+S19+U19</f>
        <v>111360.56</v>
      </c>
    </row>
    <row r="20" customFormat="false" ht="12.8" hidden="false" customHeight="false" outlineLevel="0" collapsed="false">
      <c r="B20" s="29" t="s">
        <v>562</v>
      </c>
      <c r="C20" s="29" t="s">
        <v>404</v>
      </c>
      <c r="D20" s="29" t="n">
        <v>7</v>
      </c>
      <c r="E20" s="35" t="n">
        <v>2759.33</v>
      </c>
      <c r="F20" s="29"/>
      <c r="G20" s="35"/>
      <c r="H20" s="36" t="n">
        <v>0</v>
      </c>
      <c r="I20" s="37" t="n">
        <v>0</v>
      </c>
      <c r="J20" s="36" t="n">
        <v>7</v>
      </c>
      <c r="K20" s="37" t="n">
        <v>2750</v>
      </c>
      <c r="L20" s="36" t="n">
        <v>7</v>
      </c>
      <c r="M20" s="37" t="n">
        <v>4400</v>
      </c>
      <c r="N20" s="29" t="n">
        <v>16</v>
      </c>
      <c r="O20" s="35" t="n">
        <v>8218.4</v>
      </c>
      <c r="P20" s="29" t="n">
        <v>16</v>
      </c>
      <c r="Q20" s="35" t="n">
        <v>8218.4</v>
      </c>
      <c r="R20" s="36" t="n">
        <v>16</v>
      </c>
      <c r="S20" s="37" t="n">
        <v>4000</v>
      </c>
      <c r="T20" s="36" t="n">
        <v>16</v>
      </c>
      <c r="U20" s="37" t="n">
        <v>790.13</v>
      </c>
      <c r="V20" s="29" t="n">
        <f aca="false">D20+N20</f>
        <v>23</v>
      </c>
      <c r="W20" s="35" t="n">
        <f aca="false">I20+K20+M20+S20+U20</f>
        <v>11940.13</v>
      </c>
    </row>
    <row r="21" customFormat="false" ht="12.8" hidden="false" customHeight="false" outlineLevel="0" collapsed="false">
      <c r="B21" s="29" t="s">
        <v>555</v>
      </c>
      <c r="C21" s="29" t="s">
        <v>8</v>
      </c>
      <c r="D21" s="29" t="n">
        <v>6</v>
      </c>
      <c r="E21" s="35" t="n">
        <v>1390.42</v>
      </c>
      <c r="F21" s="29"/>
      <c r="G21" s="35"/>
      <c r="H21" s="36" t="n">
        <v>0</v>
      </c>
      <c r="I21" s="37" t="n">
        <v>0</v>
      </c>
      <c r="J21" s="36" t="n">
        <v>6</v>
      </c>
      <c r="K21" s="37" t="n">
        <v>1500</v>
      </c>
      <c r="L21" s="36" t="n">
        <v>6</v>
      </c>
      <c r="M21" s="37" t="n">
        <v>2600</v>
      </c>
      <c r="N21" s="29" t="n">
        <v>0</v>
      </c>
      <c r="O21" s="35" t="n">
        <v>0</v>
      </c>
      <c r="P21" s="29" t="n">
        <v>0</v>
      </c>
      <c r="Q21" s="35" t="n">
        <v>0</v>
      </c>
      <c r="R21" s="36" t="n">
        <v>0</v>
      </c>
      <c r="S21" s="37" t="n">
        <v>0</v>
      </c>
      <c r="T21" s="36" t="n">
        <v>0</v>
      </c>
      <c r="U21" s="37" t="n">
        <v>0</v>
      </c>
      <c r="V21" s="29" t="n">
        <f aca="false">D21+N21</f>
        <v>6</v>
      </c>
      <c r="W21" s="35" t="n">
        <f aca="false">I21+K21+M21+S21+U21</f>
        <v>4100</v>
      </c>
    </row>
    <row r="22" customFormat="false" ht="12.8" hidden="false" customHeight="false" outlineLevel="0" collapsed="false">
      <c r="B22" s="29" t="s">
        <v>499</v>
      </c>
      <c r="C22" s="29" t="s">
        <v>8</v>
      </c>
      <c r="D22" s="29" t="n">
        <v>2</v>
      </c>
      <c r="E22" s="35" t="n">
        <v>8366.24</v>
      </c>
      <c r="F22" s="29"/>
      <c r="G22" s="35"/>
      <c r="H22" s="36" t="n">
        <v>0</v>
      </c>
      <c r="I22" s="37" t="n">
        <v>0</v>
      </c>
      <c r="J22" s="36" t="n">
        <v>2</v>
      </c>
      <c r="K22" s="37" t="n">
        <v>300</v>
      </c>
      <c r="L22" s="36" t="n">
        <v>2</v>
      </c>
      <c r="M22" s="37" t="n">
        <v>5842.34</v>
      </c>
      <c r="N22" s="29" t="n">
        <v>0</v>
      </c>
      <c r="O22" s="35" t="n">
        <v>0</v>
      </c>
      <c r="P22" s="29" t="n">
        <v>0</v>
      </c>
      <c r="Q22" s="35" t="n">
        <v>0</v>
      </c>
      <c r="R22" s="36" t="n">
        <v>0</v>
      </c>
      <c r="S22" s="37" t="n">
        <v>0</v>
      </c>
      <c r="T22" s="36" t="n">
        <v>0</v>
      </c>
      <c r="U22" s="37" t="n">
        <v>0</v>
      </c>
      <c r="V22" s="29" t="n">
        <f aca="false">D22+N22</f>
        <v>2</v>
      </c>
      <c r="W22" s="35" t="n">
        <f aca="false">I22+K22+M22+S22+U22</f>
        <v>6142.34</v>
      </c>
    </row>
    <row r="23" customFormat="false" ht="12.8" hidden="false" customHeight="false" outlineLevel="0" collapsed="false">
      <c r="B23" s="29" t="s">
        <v>449</v>
      </c>
      <c r="C23" s="29" t="s">
        <v>450</v>
      </c>
      <c r="D23" s="29" t="n">
        <v>19</v>
      </c>
      <c r="E23" s="35" t="n">
        <v>11293.56</v>
      </c>
      <c r="F23" s="29"/>
      <c r="G23" s="35"/>
      <c r="H23" s="36" t="n">
        <v>0</v>
      </c>
      <c r="I23" s="37" t="n">
        <v>0</v>
      </c>
      <c r="J23" s="36" t="n">
        <v>19</v>
      </c>
      <c r="K23" s="37" t="n">
        <v>5250</v>
      </c>
      <c r="L23" s="36" t="n">
        <v>19</v>
      </c>
      <c r="M23" s="37" t="n">
        <v>10296.09</v>
      </c>
      <c r="N23" s="29" t="n">
        <v>63</v>
      </c>
      <c r="O23" s="35" t="n">
        <v>39345.38</v>
      </c>
      <c r="P23" s="29" t="n">
        <v>63</v>
      </c>
      <c r="Q23" s="35" t="n">
        <v>39345.38</v>
      </c>
      <c r="R23" s="36" t="n">
        <v>63</v>
      </c>
      <c r="S23" s="37" t="n">
        <v>19000</v>
      </c>
      <c r="T23" s="36" t="n">
        <v>63</v>
      </c>
      <c r="U23" s="37" t="n">
        <v>4030.41</v>
      </c>
      <c r="V23" s="29" t="n">
        <f aca="false">D23+N23</f>
        <v>82</v>
      </c>
      <c r="W23" s="35" t="n">
        <f aca="false">I23+K23+M23+S23+U23</f>
        <v>38576.5</v>
      </c>
    </row>
    <row r="24" customFormat="false" ht="12.8" hidden="false" customHeight="false" outlineLevel="0" collapsed="false">
      <c r="B24" s="29" t="s">
        <v>285</v>
      </c>
      <c r="C24" s="29" t="s">
        <v>286</v>
      </c>
      <c r="D24" s="29" t="n">
        <v>15</v>
      </c>
      <c r="E24" s="35" t="n">
        <v>29623.67</v>
      </c>
      <c r="F24" s="29"/>
      <c r="G24" s="35"/>
      <c r="H24" s="36" t="n">
        <v>12</v>
      </c>
      <c r="I24" s="37" t="n">
        <v>26323.47</v>
      </c>
      <c r="J24" s="36" t="n">
        <v>15</v>
      </c>
      <c r="K24" s="37" t="n">
        <v>6500</v>
      </c>
      <c r="L24" s="36" t="n">
        <v>15</v>
      </c>
      <c r="M24" s="37" t="n">
        <v>10871.35</v>
      </c>
      <c r="N24" s="29" t="n">
        <v>38</v>
      </c>
      <c r="O24" s="35" t="n">
        <v>51891.58</v>
      </c>
      <c r="P24" s="29" t="n">
        <v>38</v>
      </c>
      <c r="Q24" s="35" t="n">
        <v>51891.58</v>
      </c>
      <c r="R24" s="36" t="n">
        <v>38</v>
      </c>
      <c r="S24" s="37" t="n">
        <v>10800</v>
      </c>
      <c r="T24" s="36" t="n">
        <v>38</v>
      </c>
      <c r="U24" s="37" t="n">
        <v>1765.47</v>
      </c>
      <c r="V24" s="29" t="n">
        <f aca="false">D24+N24</f>
        <v>53</v>
      </c>
      <c r="W24" s="35" t="n">
        <f aca="false">I24+K24+M24+S24+U24</f>
        <v>56260.29</v>
      </c>
    </row>
    <row r="25" customFormat="false" ht="12.8" hidden="false" customHeight="false" outlineLevel="0" collapsed="false">
      <c r="B25" s="29" t="s">
        <v>296</v>
      </c>
      <c r="C25" s="29" t="s">
        <v>297</v>
      </c>
      <c r="D25" s="29" t="n">
        <v>39</v>
      </c>
      <c r="E25" s="35" t="n">
        <v>194239.06</v>
      </c>
      <c r="F25" s="29"/>
      <c r="G25" s="35"/>
      <c r="H25" s="36" t="n">
        <v>0</v>
      </c>
      <c r="I25" s="37" t="n">
        <v>0</v>
      </c>
      <c r="J25" s="36" t="n">
        <v>39</v>
      </c>
      <c r="K25" s="37" t="n">
        <v>16850</v>
      </c>
      <c r="L25" s="36" t="n">
        <v>39</v>
      </c>
      <c r="M25" s="37" t="n">
        <v>25306.77</v>
      </c>
      <c r="N25" s="29" t="n">
        <v>8</v>
      </c>
      <c r="O25" s="35" t="n">
        <v>15377.73</v>
      </c>
      <c r="P25" s="29" t="n">
        <v>8</v>
      </c>
      <c r="Q25" s="35" t="n">
        <v>15377.73</v>
      </c>
      <c r="R25" s="36" t="n">
        <v>8</v>
      </c>
      <c r="S25" s="37" t="n">
        <v>2400</v>
      </c>
      <c r="T25" s="36" t="n">
        <v>8</v>
      </c>
      <c r="U25" s="37" t="n">
        <v>889.26</v>
      </c>
      <c r="V25" s="29" t="n">
        <f aca="false">D25+N25</f>
        <v>47</v>
      </c>
      <c r="W25" s="35" t="n">
        <f aca="false">I25+K25+M25+S25+U25</f>
        <v>45446.03</v>
      </c>
    </row>
    <row r="26" customFormat="false" ht="12.8" hidden="false" customHeight="false" outlineLevel="0" collapsed="false">
      <c r="B26" s="29" t="s">
        <v>564</v>
      </c>
      <c r="C26" s="29" t="s">
        <v>297</v>
      </c>
      <c r="D26" s="29" t="n">
        <v>13</v>
      </c>
      <c r="E26" s="35" t="n">
        <v>7404.13</v>
      </c>
      <c r="F26" s="29"/>
      <c r="G26" s="35"/>
      <c r="H26" s="36" t="n">
        <v>0</v>
      </c>
      <c r="I26" s="37" t="n">
        <v>0</v>
      </c>
      <c r="J26" s="36" t="n">
        <v>13</v>
      </c>
      <c r="K26" s="37" t="n">
        <v>3700</v>
      </c>
      <c r="L26" s="36" t="n">
        <v>13</v>
      </c>
      <c r="M26" s="37" t="n">
        <v>5510.06</v>
      </c>
      <c r="N26" s="29" t="n">
        <v>79</v>
      </c>
      <c r="O26" s="35" t="n">
        <v>74792.56</v>
      </c>
      <c r="P26" s="29" t="n">
        <v>79</v>
      </c>
      <c r="Q26" s="35" t="n">
        <v>74792.56</v>
      </c>
      <c r="R26" s="36" t="n">
        <v>79</v>
      </c>
      <c r="S26" s="37" t="n">
        <v>28300</v>
      </c>
      <c r="T26" s="36" t="n">
        <v>79</v>
      </c>
      <c r="U26" s="37" t="n">
        <v>8290.09</v>
      </c>
      <c r="V26" s="29" t="n">
        <f aca="false">D26+N26</f>
        <v>92</v>
      </c>
      <c r="W26" s="35" t="n">
        <f aca="false">I26+K26+M26+S26+U26</f>
        <v>45800.15</v>
      </c>
    </row>
    <row r="27" customFormat="false" ht="12.8" hidden="false" customHeight="false" outlineLevel="0" collapsed="false">
      <c r="B27" s="29" t="s">
        <v>556</v>
      </c>
      <c r="C27" s="29" t="s">
        <v>76</v>
      </c>
      <c r="D27" s="29" t="n">
        <v>5</v>
      </c>
      <c r="E27" s="35" t="n">
        <v>1496.73</v>
      </c>
      <c r="F27" s="29"/>
      <c r="G27" s="35"/>
      <c r="H27" s="36" t="n">
        <v>5</v>
      </c>
      <c r="I27" s="37" t="n">
        <v>1496.73</v>
      </c>
      <c r="J27" s="36" t="n">
        <v>5</v>
      </c>
      <c r="K27" s="37" t="n">
        <v>2000</v>
      </c>
      <c r="L27" s="36" t="n">
        <v>5</v>
      </c>
      <c r="M27" s="37" t="n">
        <v>2400</v>
      </c>
      <c r="N27" s="29" t="n">
        <v>85</v>
      </c>
      <c r="O27" s="35" t="n">
        <v>52734.22</v>
      </c>
      <c r="P27" s="29" t="n">
        <v>85</v>
      </c>
      <c r="Q27" s="35" t="n">
        <v>52734.22</v>
      </c>
      <c r="R27" s="36" t="n">
        <v>85</v>
      </c>
      <c r="S27" s="37" t="n">
        <v>27650</v>
      </c>
      <c r="T27" s="36" t="n">
        <v>85</v>
      </c>
      <c r="U27" s="37" t="n">
        <v>10014.92</v>
      </c>
      <c r="V27" s="29" t="n">
        <f aca="false">D27+N27</f>
        <v>90</v>
      </c>
      <c r="W27" s="35" t="n">
        <f aca="false">I27+K27+M27+S27+U27</f>
        <v>43561.65</v>
      </c>
    </row>
    <row r="28" customFormat="false" ht="12.8" hidden="false" customHeight="false" outlineLevel="0" collapsed="false">
      <c r="B28" s="29" t="s">
        <v>96</v>
      </c>
      <c r="C28" s="29" t="s">
        <v>97</v>
      </c>
      <c r="D28" s="29" t="n">
        <v>61</v>
      </c>
      <c r="E28" s="35" t="n">
        <v>100030.88</v>
      </c>
      <c r="F28" s="29"/>
      <c r="G28" s="35"/>
      <c r="H28" s="36" t="n">
        <v>33</v>
      </c>
      <c r="I28" s="37" t="n">
        <v>37691.97</v>
      </c>
      <c r="J28" s="36" t="n">
        <v>61</v>
      </c>
      <c r="K28" s="37" t="n">
        <v>20550</v>
      </c>
      <c r="L28" s="36" t="n">
        <v>61</v>
      </c>
      <c r="M28" s="37" t="n">
        <v>39475.86</v>
      </c>
      <c r="N28" s="29" t="n">
        <v>8</v>
      </c>
      <c r="O28" s="35" t="n">
        <v>9587.34</v>
      </c>
      <c r="P28" s="29" t="n">
        <v>8</v>
      </c>
      <c r="Q28" s="35" t="n">
        <v>9587.34</v>
      </c>
      <c r="R28" s="36" t="n">
        <v>8</v>
      </c>
      <c r="S28" s="37" t="n">
        <v>2000</v>
      </c>
      <c r="T28" s="36" t="n">
        <v>8</v>
      </c>
      <c r="U28" s="37" t="n">
        <v>378.32</v>
      </c>
      <c r="V28" s="29" t="n">
        <f aca="false">D28+N28</f>
        <v>69</v>
      </c>
      <c r="W28" s="35" t="n">
        <f aca="false">I28+K28+M28+S28+U28</f>
        <v>100096.15</v>
      </c>
    </row>
    <row r="29" customFormat="false" ht="12.8" hidden="false" customHeight="false" outlineLevel="0" collapsed="false">
      <c r="B29" s="29" t="s">
        <v>557</v>
      </c>
      <c r="C29" s="29" t="s">
        <v>97</v>
      </c>
      <c r="D29" s="29" t="n">
        <v>15</v>
      </c>
      <c r="E29" s="35" t="n">
        <v>12167.94</v>
      </c>
      <c r="F29" s="29"/>
      <c r="G29" s="35"/>
      <c r="H29" s="36" t="n">
        <v>15</v>
      </c>
      <c r="I29" s="37" t="n">
        <v>12167.94</v>
      </c>
      <c r="J29" s="36" t="n">
        <v>15</v>
      </c>
      <c r="K29" s="37" t="n">
        <v>5000</v>
      </c>
      <c r="L29" s="36" t="n">
        <v>15</v>
      </c>
      <c r="M29" s="37" t="n">
        <v>8706.15</v>
      </c>
      <c r="N29" s="29" t="n">
        <v>137</v>
      </c>
      <c r="O29" s="35" t="n">
        <v>166359.61</v>
      </c>
      <c r="P29" s="29" t="n">
        <v>137</v>
      </c>
      <c r="Q29" s="35" t="n">
        <v>166359.61</v>
      </c>
      <c r="R29" s="36" t="n">
        <v>137</v>
      </c>
      <c r="S29" s="37" t="n">
        <v>40750</v>
      </c>
      <c r="T29" s="36" t="n">
        <v>137</v>
      </c>
      <c r="U29" s="37" t="n">
        <v>21836.1</v>
      </c>
      <c r="V29" s="29" t="n">
        <f aca="false">D29+N29</f>
        <v>152</v>
      </c>
      <c r="W29" s="35" t="n">
        <f aca="false">I29+K29+M29+S29+U29</f>
        <v>88460.19</v>
      </c>
    </row>
    <row r="30" customFormat="false" ht="12.8" hidden="false" customHeight="false" outlineLevel="0" collapsed="false">
      <c r="B30" s="29" t="s">
        <v>241</v>
      </c>
      <c r="C30" s="29" t="s">
        <v>242</v>
      </c>
      <c r="D30" s="29" t="n">
        <v>87</v>
      </c>
      <c r="E30" s="35" t="n">
        <v>135862.61</v>
      </c>
      <c r="F30" s="29"/>
      <c r="G30" s="35"/>
      <c r="H30" s="36" t="n">
        <v>0</v>
      </c>
      <c r="I30" s="37" t="n">
        <v>0</v>
      </c>
      <c r="J30" s="36" t="n">
        <v>87</v>
      </c>
      <c r="K30" s="37" t="n">
        <v>31550</v>
      </c>
      <c r="L30" s="36" t="n">
        <v>87</v>
      </c>
      <c r="M30" s="37" t="n">
        <v>59069.35</v>
      </c>
      <c r="N30" s="29" t="n">
        <v>4</v>
      </c>
      <c r="O30" s="35" t="n">
        <v>58748.8</v>
      </c>
      <c r="P30" s="29" t="n">
        <v>0</v>
      </c>
      <c r="Q30" s="35" t="n">
        <v>0</v>
      </c>
      <c r="R30" s="36" t="n">
        <v>4</v>
      </c>
      <c r="S30" s="37" t="n">
        <v>2000</v>
      </c>
      <c r="T30" s="36" t="n">
        <v>4</v>
      </c>
      <c r="U30" s="37" t="n">
        <v>0</v>
      </c>
      <c r="V30" s="29" t="n">
        <f aca="false">D30+N30</f>
        <v>91</v>
      </c>
      <c r="W30" s="35" t="n">
        <f aca="false">I30+K30+M30+S30+U30</f>
        <v>92619.35</v>
      </c>
    </row>
    <row r="31" customFormat="false" ht="12.8" hidden="false" customHeight="false" outlineLevel="0" collapsed="false">
      <c r="B31" s="29" t="s">
        <v>245</v>
      </c>
      <c r="C31" s="29" t="s">
        <v>242</v>
      </c>
      <c r="D31" s="29" t="n">
        <v>87</v>
      </c>
      <c r="E31" s="35" t="n">
        <v>68868.73</v>
      </c>
      <c r="F31" s="29"/>
      <c r="G31" s="35"/>
      <c r="H31" s="36" t="n">
        <v>1</v>
      </c>
      <c r="I31" s="37" t="n">
        <v>698.33</v>
      </c>
      <c r="J31" s="36" t="n">
        <v>87</v>
      </c>
      <c r="K31" s="37" t="n">
        <v>33550</v>
      </c>
      <c r="L31" s="36" t="n">
        <v>87</v>
      </c>
      <c r="M31" s="37" t="n">
        <v>54444.37</v>
      </c>
      <c r="N31" s="29" t="n">
        <v>0</v>
      </c>
      <c r="O31" s="35" t="n">
        <v>0</v>
      </c>
      <c r="P31" s="29" t="n">
        <v>0</v>
      </c>
      <c r="Q31" s="35" t="n">
        <v>0</v>
      </c>
      <c r="R31" s="36" t="n">
        <v>0</v>
      </c>
      <c r="S31" s="37" t="n">
        <v>0</v>
      </c>
      <c r="T31" s="36" t="n">
        <v>0</v>
      </c>
      <c r="U31" s="37" t="n">
        <v>0</v>
      </c>
      <c r="V31" s="29" t="n">
        <f aca="false">D31+N31</f>
        <v>87</v>
      </c>
      <c r="W31" s="35" t="n">
        <f aca="false">I31+K31+M31+S31+U31</f>
        <v>88692.7</v>
      </c>
    </row>
    <row r="32" customFormat="false" ht="12.8" hidden="false" customHeight="false" outlineLevel="0" collapsed="false">
      <c r="B32" s="29" t="s">
        <v>273</v>
      </c>
      <c r="C32" s="29" t="s">
        <v>242</v>
      </c>
      <c r="D32" s="29" t="n">
        <v>236</v>
      </c>
      <c r="E32" s="35" t="n">
        <v>254839.88</v>
      </c>
      <c r="F32" s="29"/>
      <c r="G32" s="35"/>
      <c r="H32" s="36" t="n">
        <v>146</v>
      </c>
      <c r="I32" s="37" t="n">
        <v>210675.37</v>
      </c>
      <c r="J32" s="36" t="n">
        <v>236</v>
      </c>
      <c r="K32" s="37" t="n">
        <v>101300</v>
      </c>
      <c r="L32" s="36" t="n">
        <v>236</v>
      </c>
      <c r="M32" s="37" t="n">
        <v>168003.12</v>
      </c>
      <c r="N32" s="29" t="n">
        <v>127</v>
      </c>
      <c r="O32" s="35" t="n">
        <v>372106.01</v>
      </c>
      <c r="P32" s="29" t="n">
        <v>127</v>
      </c>
      <c r="Q32" s="35" t="n">
        <v>372106.01</v>
      </c>
      <c r="R32" s="36" t="n">
        <v>127</v>
      </c>
      <c r="S32" s="37" t="n">
        <v>60500</v>
      </c>
      <c r="T32" s="36" t="n">
        <v>127</v>
      </c>
      <c r="U32" s="37" t="n">
        <v>884.1</v>
      </c>
      <c r="V32" s="29" t="n">
        <f aca="false">D32+N32</f>
        <v>363</v>
      </c>
      <c r="W32" s="35" t="n">
        <f aca="false">I32+K32+M32+S32+U32</f>
        <v>541362.59</v>
      </c>
    </row>
    <row r="33" customFormat="false" ht="12.8" hidden="false" customHeight="false" outlineLevel="0" collapsed="false">
      <c r="B33" s="29" t="s">
        <v>565</v>
      </c>
      <c r="C33" s="29" t="s">
        <v>242</v>
      </c>
      <c r="D33" s="29" t="n">
        <v>182</v>
      </c>
      <c r="E33" s="35" t="n">
        <v>159445.18</v>
      </c>
      <c r="F33" s="29"/>
      <c r="G33" s="35"/>
      <c r="H33" s="36" t="n">
        <v>0</v>
      </c>
      <c r="I33" s="37" t="n">
        <v>0</v>
      </c>
      <c r="J33" s="36" t="n">
        <v>182</v>
      </c>
      <c r="K33" s="37" t="n">
        <v>75650</v>
      </c>
      <c r="L33" s="36" t="n">
        <v>182</v>
      </c>
      <c r="M33" s="37" t="n">
        <v>119540.46</v>
      </c>
      <c r="N33" s="29" t="n">
        <v>5</v>
      </c>
      <c r="O33" s="35" t="n">
        <v>163796.73</v>
      </c>
      <c r="P33" s="29" t="n">
        <v>0</v>
      </c>
      <c r="Q33" s="35" t="n">
        <v>0</v>
      </c>
      <c r="R33" s="36" t="n">
        <v>5</v>
      </c>
      <c r="S33" s="37" t="n">
        <v>2500</v>
      </c>
      <c r="T33" s="36" t="n">
        <v>5</v>
      </c>
      <c r="U33" s="37" t="n">
        <v>0</v>
      </c>
      <c r="V33" s="29" t="n">
        <f aca="false">D33+N33</f>
        <v>187</v>
      </c>
      <c r="W33" s="35" t="n">
        <f aca="false">I33+K33+M33+S33+U33</f>
        <v>197690.46</v>
      </c>
    </row>
    <row r="34" customFormat="false" ht="12.8" hidden="false" customHeight="false" outlineLevel="0" collapsed="false">
      <c r="B34" s="29" t="s">
        <v>560</v>
      </c>
      <c r="C34" s="7" t="s">
        <v>265</v>
      </c>
      <c r="D34" s="29" t="n">
        <v>11</v>
      </c>
      <c r="E34" s="35" t="n">
        <v>90375.15</v>
      </c>
      <c r="F34" s="29"/>
      <c r="G34" s="35"/>
      <c r="H34" s="36" t="n">
        <v>1</v>
      </c>
      <c r="I34" s="37" t="n">
        <v>8077.36</v>
      </c>
      <c r="J34" s="36" t="n">
        <v>11</v>
      </c>
      <c r="K34" s="37" t="n">
        <v>4750</v>
      </c>
      <c r="L34" s="36" t="n">
        <v>11</v>
      </c>
      <c r="M34" s="37" t="n">
        <v>8574.23</v>
      </c>
      <c r="N34" s="29" t="n">
        <v>1</v>
      </c>
      <c r="O34" s="35" t="n">
        <v>22095.71</v>
      </c>
      <c r="P34" s="29" t="n">
        <v>0</v>
      </c>
      <c r="Q34" s="35" t="n">
        <v>0</v>
      </c>
      <c r="R34" s="36" t="n">
        <v>1</v>
      </c>
      <c r="S34" s="37" t="n">
        <v>500</v>
      </c>
      <c r="T34" s="36" t="n">
        <v>1</v>
      </c>
      <c r="U34" s="37" t="n">
        <v>0</v>
      </c>
      <c r="V34" s="29" t="n">
        <f aca="false">D34+N34</f>
        <v>12</v>
      </c>
      <c r="W34" s="35" t="n">
        <f aca="false">I34+K34+M34+S34+U34</f>
        <v>21901.59</v>
      </c>
    </row>
    <row r="35" customFormat="false" ht="12.8" hidden="false" customHeight="false" outlineLevel="0" collapsed="false">
      <c r="B35" s="29" t="s">
        <v>561</v>
      </c>
      <c r="C35" s="29" t="s">
        <v>265</v>
      </c>
      <c r="D35" s="29" t="n">
        <v>38</v>
      </c>
      <c r="E35" s="35" t="n">
        <v>29606.81</v>
      </c>
      <c r="F35" s="29"/>
      <c r="G35" s="35"/>
      <c r="H35" s="36" t="n">
        <v>11</v>
      </c>
      <c r="I35" s="37" t="n">
        <v>8774.76</v>
      </c>
      <c r="J35" s="36" t="n">
        <v>38</v>
      </c>
      <c r="K35" s="37" t="n">
        <v>10700</v>
      </c>
      <c r="L35" s="36" t="n">
        <v>38</v>
      </c>
      <c r="M35" s="37" t="n">
        <v>27281.2</v>
      </c>
      <c r="N35" s="29" t="n">
        <v>0</v>
      </c>
      <c r="O35" s="35" t="n">
        <v>0</v>
      </c>
      <c r="P35" s="29" t="n">
        <v>0</v>
      </c>
      <c r="Q35" s="35" t="n">
        <v>0</v>
      </c>
      <c r="R35" s="36" t="n">
        <v>0</v>
      </c>
      <c r="S35" s="37" t="n">
        <v>0</v>
      </c>
      <c r="T35" s="36" t="n">
        <v>0</v>
      </c>
      <c r="U35" s="37" t="n">
        <v>0</v>
      </c>
      <c r="V35" s="29" t="n">
        <f aca="false">D35+N35</f>
        <v>38</v>
      </c>
      <c r="W35" s="35" t="n">
        <f aca="false">I35+K35+M35+S35+U35</f>
        <v>46755.96</v>
      </c>
    </row>
    <row r="36" customFormat="false" ht="12.8" hidden="false" customHeight="false" outlineLevel="0" collapsed="false">
      <c r="B36" s="29" t="s">
        <v>563</v>
      </c>
      <c r="C36" s="29" t="s">
        <v>265</v>
      </c>
      <c r="D36" s="29" t="n">
        <v>12</v>
      </c>
      <c r="E36" s="35" t="n">
        <v>6194.71</v>
      </c>
      <c r="F36" s="29"/>
      <c r="G36" s="35"/>
      <c r="H36" s="36" t="n">
        <v>12</v>
      </c>
      <c r="I36" s="37" t="n">
        <v>6194.71</v>
      </c>
      <c r="J36" s="36" t="n">
        <v>12</v>
      </c>
      <c r="K36" s="37" t="n">
        <v>4500</v>
      </c>
      <c r="L36" s="36" t="n">
        <v>12</v>
      </c>
      <c r="M36" s="37" t="n">
        <v>6400</v>
      </c>
      <c r="N36" s="29" t="n">
        <v>29</v>
      </c>
      <c r="O36" s="35" t="n">
        <v>18902.1</v>
      </c>
      <c r="P36" s="29" t="n">
        <v>29</v>
      </c>
      <c r="Q36" s="35" t="n">
        <v>18902.1</v>
      </c>
      <c r="R36" s="36" t="n">
        <v>29</v>
      </c>
      <c r="S36" s="37" t="n">
        <v>8350</v>
      </c>
      <c r="T36" s="36" t="n">
        <v>29</v>
      </c>
      <c r="U36" s="37" t="n">
        <v>3019.9</v>
      </c>
      <c r="V36" s="29" t="n">
        <f aca="false">D36+N36</f>
        <v>41</v>
      </c>
      <c r="W36" s="35" t="n">
        <f aca="false">I36+K36+M36+S36+U36</f>
        <v>28464.61</v>
      </c>
    </row>
    <row r="37" customFormat="false" ht="12.8" hidden="false" customHeight="false" outlineLevel="0" collapsed="false">
      <c r="B37" s="29" t="s">
        <v>338</v>
      </c>
      <c r="C37" s="29" t="s">
        <v>339</v>
      </c>
      <c r="D37" s="29" t="n">
        <v>11</v>
      </c>
      <c r="E37" s="35" t="n">
        <v>5813.55</v>
      </c>
      <c r="F37" s="29"/>
      <c r="G37" s="35"/>
      <c r="H37" s="36" t="n">
        <v>4</v>
      </c>
      <c r="I37" s="37" t="n">
        <v>1812.12</v>
      </c>
      <c r="J37" s="36" t="n">
        <v>11</v>
      </c>
      <c r="K37" s="37" t="n">
        <v>2750</v>
      </c>
      <c r="L37" s="36" t="n">
        <v>11</v>
      </c>
      <c r="M37" s="37" t="n">
        <v>6122.87</v>
      </c>
      <c r="N37" s="29" t="n">
        <v>0</v>
      </c>
      <c r="O37" s="35" t="n">
        <v>0</v>
      </c>
      <c r="P37" s="29" t="n">
        <v>0</v>
      </c>
      <c r="Q37" s="35" t="n">
        <v>0</v>
      </c>
      <c r="R37" s="36" t="n">
        <v>0</v>
      </c>
      <c r="S37" s="37" t="n">
        <v>0</v>
      </c>
      <c r="T37" s="36" t="n">
        <v>0</v>
      </c>
      <c r="U37" s="37" t="n">
        <v>0</v>
      </c>
      <c r="V37" s="29" t="n">
        <f aca="false">D37+N37</f>
        <v>11</v>
      </c>
      <c r="W37" s="35" t="n">
        <f aca="false">I37+K37+M37+S37+U37</f>
        <v>10684.99</v>
      </c>
    </row>
    <row r="38" customFormat="false" ht="12.8" hidden="false" customHeight="false" outlineLevel="0" collapsed="false">
      <c r="B38" s="29" t="s">
        <v>566</v>
      </c>
      <c r="C38" s="29" t="s">
        <v>535</v>
      </c>
      <c r="D38" s="29" t="n">
        <v>13</v>
      </c>
      <c r="E38" s="35" t="n">
        <v>6909.26</v>
      </c>
      <c r="F38" s="29"/>
      <c r="G38" s="35"/>
      <c r="H38" s="36" t="n">
        <v>0</v>
      </c>
      <c r="I38" s="37" t="n">
        <v>0</v>
      </c>
      <c r="J38" s="36" t="n">
        <v>13</v>
      </c>
      <c r="K38" s="37" t="n">
        <v>3450</v>
      </c>
      <c r="L38" s="36" t="n">
        <v>13</v>
      </c>
      <c r="M38" s="37" t="n">
        <v>7821.96</v>
      </c>
      <c r="N38" s="29" t="n">
        <v>0</v>
      </c>
      <c r="O38" s="35" t="n">
        <v>0</v>
      </c>
      <c r="P38" s="29" t="n">
        <v>0</v>
      </c>
      <c r="Q38" s="35" t="n">
        <v>0</v>
      </c>
      <c r="R38" s="36" t="n">
        <v>0</v>
      </c>
      <c r="S38" s="37" t="n">
        <v>0</v>
      </c>
      <c r="T38" s="36" t="n">
        <v>0</v>
      </c>
      <c r="U38" s="37" t="n">
        <v>0</v>
      </c>
      <c r="V38" s="29" t="n">
        <f aca="false">D38+N38</f>
        <v>13</v>
      </c>
      <c r="W38" s="35" t="n">
        <f aca="false">I38+K38+M38+S38+U38</f>
        <v>11271.96</v>
      </c>
    </row>
    <row r="39" customFormat="false" ht="12.8" hidden="false" customHeight="false" outlineLevel="0" collapsed="false">
      <c r="B39" s="29" t="s">
        <v>492</v>
      </c>
      <c r="C39" s="29" t="s">
        <v>493</v>
      </c>
      <c r="D39" s="29" t="n">
        <v>29</v>
      </c>
      <c r="E39" s="35" t="n">
        <v>48042.15</v>
      </c>
      <c r="F39" s="29"/>
      <c r="G39" s="35"/>
      <c r="H39" s="36" t="n">
        <v>29</v>
      </c>
      <c r="I39" s="37" t="n">
        <v>48042.15</v>
      </c>
      <c r="J39" s="36" t="n">
        <v>29</v>
      </c>
      <c r="K39" s="37" t="n">
        <v>14000</v>
      </c>
      <c r="L39" s="36" t="n">
        <v>29</v>
      </c>
      <c r="M39" s="37" t="n">
        <v>30465.92</v>
      </c>
      <c r="N39" s="29" t="n">
        <v>78</v>
      </c>
      <c r="O39" s="35" t="n">
        <v>31997.64</v>
      </c>
      <c r="P39" s="29" t="n">
        <v>78</v>
      </c>
      <c r="Q39" s="35" t="n">
        <v>31997.64</v>
      </c>
      <c r="R39" s="36" t="n">
        <v>78</v>
      </c>
      <c r="S39" s="37" t="n">
        <v>19750</v>
      </c>
      <c r="T39" s="36" t="n">
        <v>78</v>
      </c>
      <c r="U39" s="37" t="n">
        <v>17704.67</v>
      </c>
      <c r="V39" s="29" t="n">
        <f aca="false">D39+N39</f>
        <v>107</v>
      </c>
      <c r="W39" s="35" t="n">
        <f aca="false">I39+K39+M39+S39+U39</f>
        <v>129962.74</v>
      </c>
    </row>
    <row r="40" customFormat="false" ht="12.8" hidden="false" customHeight="false" outlineLevel="0" collapsed="false">
      <c r="B40" s="29" t="s">
        <v>361</v>
      </c>
      <c r="C40" s="29" t="s">
        <v>362</v>
      </c>
      <c r="D40" s="29" t="n">
        <v>3</v>
      </c>
      <c r="E40" s="35" t="n">
        <v>2712.3</v>
      </c>
      <c r="F40" s="29"/>
      <c r="G40" s="35"/>
      <c r="H40" s="36" t="n">
        <v>2</v>
      </c>
      <c r="I40" s="37" t="n">
        <v>1675.18</v>
      </c>
      <c r="J40" s="36" t="n">
        <v>3</v>
      </c>
      <c r="K40" s="37" t="n">
        <v>750</v>
      </c>
      <c r="L40" s="36" t="n">
        <v>3</v>
      </c>
      <c r="M40" s="37" t="n">
        <v>2599.98</v>
      </c>
      <c r="N40" s="29" t="n">
        <v>53</v>
      </c>
      <c r="O40" s="35" t="n">
        <v>70303.4</v>
      </c>
      <c r="P40" s="29" t="n">
        <v>53</v>
      </c>
      <c r="Q40" s="35" t="n">
        <v>70303.4</v>
      </c>
      <c r="R40" s="36" t="n">
        <v>53</v>
      </c>
      <c r="S40" s="37" t="n">
        <v>15000</v>
      </c>
      <c r="T40" s="36" t="n">
        <v>53</v>
      </c>
      <c r="U40" s="37" t="n">
        <v>4515.67</v>
      </c>
      <c r="V40" s="29" t="n">
        <f aca="false">D40+N40</f>
        <v>56</v>
      </c>
      <c r="W40" s="35" t="n">
        <f aca="false">I40+K40+M40+S40+U40</f>
        <v>24540.83</v>
      </c>
    </row>
    <row r="41" customFormat="false" ht="12.8" hidden="false" customHeight="false" outlineLevel="0" collapsed="false">
      <c r="B41" s="29" t="s">
        <v>176</v>
      </c>
      <c r="C41" s="29" t="s">
        <v>177</v>
      </c>
      <c r="D41" s="29" t="n">
        <v>4</v>
      </c>
      <c r="E41" s="35" t="n">
        <v>8980.76</v>
      </c>
      <c r="F41" s="29"/>
      <c r="G41" s="35"/>
      <c r="H41" s="36" t="n">
        <v>0</v>
      </c>
      <c r="I41" s="37" t="n">
        <v>0</v>
      </c>
      <c r="J41" s="36" t="n">
        <v>4</v>
      </c>
      <c r="K41" s="37" t="n">
        <v>1650</v>
      </c>
      <c r="L41" s="36" t="n">
        <v>4</v>
      </c>
      <c r="M41" s="37" t="n">
        <v>2600</v>
      </c>
      <c r="N41" s="29" t="n">
        <v>27</v>
      </c>
      <c r="O41" s="35" t="n">
        <v>22602.62</v>
      </c>
      <c r="P41" s="29" t="n">
        <v>27</v>
      </c>
      <c r="Q41" s="35" t="n">
        <v>22602.62</v>
      </c>
      <c r="R41" s="36" t="n">
        <v>27</v>
      </c>
      <c r="S41" s="37" t="n">
        <v>6600</v>
      </c>
      <c r="T41" s="36" t="n">
        <v>27</v>
      </c>
      <c r="U41" s="37" t="n">
        <v>4035.76</v>
      </c>
      <c r="V41" s="29" t="n">
        <f aca="false">D41+N41</f>
        <v>31</v>
      </c>
      <c r="W41" s="35" t="n">
        <f aca="false">I41+K41+M41+S41+U41</f>
        <v>14885.76</v>
      </c>
    </row>
    <row r="42" customFormat="false" ht="12.8" hidden="false" customHeight="false" outlineLevel="0" collapsed="false">
      <c r="B42" s="29" t="s">
        <v>380</v>
      </c>
      <c r="C42" s="29" t="s">
        <v>177</v>
      </c>
      <c r="D42" s="29" t="n">
        <v>10</v>
      </c>
      <c r="E42" s="35" t="n">
        <v>15420.82</v>
      </c>
      <c r="F42" s="29"/>
      <c r="G42" s="35"/>
      <c r="H42" s="36" t="n">
        <v>0</v>
      </c>
      <c r="I42" s="37" t="n">
        <v>0</v>
      </c>
      <c r="J42" s="36" t="n">
        <v>10</v>
      </c>
      <c r="K42" s="37" t="n">
        <v>3650</v>
      </c>
      <c r="L42" s="36" t="n">
        <v>10</v>
      </c>
      <c r="M42" s="37" t="n">
        <v>6503.64</v>
      </c>
      <c r="N42" s="29" t="n">
        <v>36</v>
      </c>
      <c r="O42" s="35" t="n">
        <v>57045.54</v>
      </c>
      <c r="P42" s="29" t="n">
        <v>36</v>
      </c>
      <c r="Q42" s="35" t="n">
        <v>57045.54</v>
      </c>
      <c r="R42" s="36" t="n">
        <v>36</v>
      </c>
      <c r="S42" s="37" t="n">
        <v>10500</v>
      </c>
      <c r="T42" s="36" t="n">
        <v>36</v>
      </c>
      <c r="U42" s="37" t="n">
        <v>1013.95</v>
      </c>
      <c r="V42" s="29" t="n">
        <f aca="false">D42+N42</f>
        <v>46</v>
      </c>
      <c r="W42" s="35" t="n">
        <f aca="false">I42+K42+M42+S42+U42</f>
        <v>21667.59</v>
      </c>
    </row>
    <row r="43" customFormat="false" ht="12.8" hidden="false" customHeight="false" outlineLevel="0" collapsed="false">
      <c r="B43" s="29" t="s">
        <v>279</v>
      </c>
      <c r="C43" s="29" t="s">
        <v>280</v>
      </c>
      <c r="D43" s="29" t="n">
        <v>25</v>
      </c>
      <c r="E43" s="35" t="n">
        <v>10737.77</v>
      </c>
      <c r="F43" s="29"/>
      <c r="G43" s="35"/>
      <c r="H43" s="36" t="n">
        <v>25</v>
      </c>
      <c r="I43" s="37" t="n">
        <v>10737.77</v>
      </c>
      <c r="J43" s="36" t="n">
        <v>25</v>
      </c>
      <c r="K43" s="37" t="n">
        <v>7000</v>
      </c>
      <c r="L43" s="36" t="n">
        <v>25</v>
      </c>
      <c r="M43" s="37" t="n">
        <v>12783.4</v>
      </c>
      <c r="N43" s="29" t="n">
        <v>32</v>
      </c>
      <c r="O43" s="35" t="n">
        <v>26256.29</v>
      </c>
      <c r="P43" s="29" t="n">
        <v>32</v>
      </c>
      <c r="Q43" s="35" t="n">
        <v>26256.29</v>
      </c>
      <c r="R43" s="36" t="n">
        <v>32</v>
      </c>
      <c r="S43" s="37" t="n">
        <v>8500</v>
      </c>
      <c r="T43" s="36" t="n">
        <v>32</v>
      </c>
      <c r="U43" s="37" t="n">
        <v>1700.58</v>
      </c>
      <c r="V43" s="29" t="n">
        <f aca="false">D43+N43</f>
        <v>57</v>
      </c>
      <c r="W43" s="35" t="n">
        <f aca="false">I43+K43+M43+S43+U43</f>
        <v>40721.75</v>
      </c>
    </row>
    <row r="44" customFormat="false" ht="12.8" hidden="false" customHeight="false" outlineLevel="0" collapsed="false">
      <c r="B44" s="29" t="s">
        <v>558</v>
      </c>
      <c r="C44" s="29" t="s">
        <v>217</v>
      </c>
      <c r="D44" s="29" t="n">
        <v>26</v>
      </c>
      <c r="E44" s="35" t="n">
        <v>26080.36</v>
      </c>
      <c r="F44" s="29"/>
      <c r="G44" s="35"/>
      <c r="H44" s="36" t="n">
        <v>6</v>
      </c>
      <c r="I44" s="37" t="n">
        <v>12109.02</v>
      </c>
      <c r="J44" s="36" t="n">
        <v>26</v>
      </c>
      <c r="K44" s="37" t="n">
        <v>11650</v>
      </c>
      <c r="L44" s="36" t="n">
        <v>26</v>
      </c>
      <c r="M44" s="37" t="n">
        <v>19794.32</v>
      </c>
      <c r="N44" s="29" t="n">
        <v>122</v>
      </c>
      <c r="O44" s="35" t="n">
        <v>157482.23</v>
      </c>
      <c r="P44" s="29" t="n">
        <v>122</v>
      </c>
      <c r="Q44" s="35" t="n">
        <v>157482.23</v>
      </c>
      <c r="R44" s="36" t="n">
        <v>122</v>
      </c>
      <c r="S44" s="37" t="n">
        <v>53600</v>
      </c>
      <c r="T44" s="36" t="n">
        <v>122</v>
      </c>
      <c r="U44" s="37" t="n">
        <v>11401.45</v>
      </c>
      <c r="V44" s="29" t="n">
        <f aca="false">D44+N44</f>
        <v>148</v>
      </c>
      <c r="W44" s="35" t="n">
        <f aca="false">I44+K44+M44+S44+U44</f>
        <v>108554.79</v>
      </c>
    </row>
    <row r="45" customFormat="false" ht="12.8" hidden="false" customHeight="false" outlineLevel="0" collapsed="false">
      <c r="B45" s="29" t="s">
        <v>282</v>
      </c>
      <c r="C45" s="29" t="s">
        <v>283</v>
      </c>
      <c r="D45" s="29" t="n">
        <v>43</v>
      </c>
      <c r="E45" s="35" t="n">
        <v>36113.11</v>
      </c>
      <c r="F45" s="29"/>
      <c r="G45" s="35"/>
      <c r="H45" s="36" t="n">
        <v>12</v>
      </c>
      <c r="I45" s="37" t="n">
        <v>13623.71</v>
      </c>
      <c r="J45" s="36" t="n">
        <v>43</v>
      </c>
      <c r="K45" s="37" t="n">
        <v>13400</v>
      </c>
      <c r="L45" s="36" t="n">
        <v>43</v>
      </c>
      <c r="M45" s="37" t="n">
        <v>23760.79</v>
      </c>
      <c r="N45" s="29" t="n">
        <v>102</v>
      </c>
      <c r="O45" s="35" t="n">
        <v>68884.54</v>
      </c>
      <c r="P45" s="29" t="n">
        <v>102</v>
      </c>
      <c r="Q45" s="35" t="n">
        <v>68884.54</v>
      </c>
      <c r="R45" s="36" t="n">
        <v>102</v>
      </c>
      <c r="S45" s="37" t="n">
        <v>27050</v>
      </c>
      <c r="T45" s="36" t="n">
        <v>102</v>
      </c>
      <c r="U45" s="37" t="n">
        <v>5428.77</v>
      </c>
      <c r="V45" s="29" t="n">
        <f aca="false">D45+N45</f>
        <v>145</v>
      </c>
      <c r="W45" s="35" t="n">
        <f aca="false">I45+K45+M45+S45+U45</f>
        <v>83263.27</v>
      </c>
    </row>
    <row r="46" customFormat="false" ht="12.8" hidden="false" customHeight="false" outlineLevel="0" collapsed="false">
      <c r="B46" s="29" t="s">
        <v>521</v>
      </c>
      <c r="C46" s="29" t="s">
        <v>522</v>
      </c>
      <c r="D46" s="29" t="n">
        <v>42</v>
      </c>
      <c r="E46" s="35" t="n">
        <v>27683.01</v>
      </c>
      <c r="F46" s="29"/>
      <c r="G46" s="35"/>
      <c r="H46" s="36" t="n">
        <v>39</v>
      </c>
      <c r="I46" s="37" t="n">
        <v>25874.38</v>
      </c>
      <c r="J46" s="36" t="n">
        <v>42</v>
      </c>
      <c r="K46" s="37" t="n">
        <v>11500</v>
      </c>
      <c r="L46" s="36" t="n">
        <v>42</v>
      </c>
      <c r="M46" s="37" t="n">
        <v>27235.81</v>
      </c>
      <c r="N46" s="29" t="n">
        <v>1</v>
      </c>
      <c r="O46" s="35" t="n">
        <v>526.26</v>
      </c>
      <c r="P46" s="29" t="n">
        <v>1</v>
      </c>
      <c r="Q46" s="35" t="n">
        <v>526.26</v>
      </c>
      <c r="R46" s="36" t="n">
        <v>1</v>
      </c>
      <c r="S46" s="37" t="n">
        <v>250</v>
      </c>
      <c r="T46" s="36" t="n">
        <v>1</v>
      </c>
      <c r="U46" s="37" t="n">
        <v>14.52</v>
      </c>
      <c r="V46" s="29" t="n">
        <f aca="false">D46+N46</f>
        <v>43</v>
      </c>
      <c r="W46" s="35" t="n">
        <f aca="false">I46+K46+M46+S46+U46</f>
        <v>64874.71</v>
      </c>
    </row>
    <row r="47" customFormat="false" ht="12.8" hidden="false" customHeight="false" outlineLevel="0" collapsed="false">
      <c r="B47" s="29" t="s">
        <v>559</v>
      </c>
      <c r="C47" s="29" t="s">
        <v>226</v>
      </c>
      <c r="D47" s="29" t="n">
        <v>9</v>
      </c>
      <c r="E47" s="35" t="n">
        <v>8591.87</v>
      </c>
      <c r="F47" s="29"/>
      <c r="G47" s="35"/>
      <c r="H47" s="36" t="n">
        <v>0</v>
      </c>
      <c r="I47" s="37" t="n">
        <v>0</v>
      </c>
      <c r="J47" s="36" t="n">
        <v>9</v>
      </c>
      <c r="K47" s="37" t="n">
        <v>3750</v>
      </c>
      <c r="L47" s="36" t="n">
        <v>9</v>
      </c>
      <c r="M47" s="37" t="n">
        <v>5807.28</v>
      </c>
      <c r="N47" s="29" t="n">
        <v>12</v>
      </c>
      <c r="O47" s="35" t="n">
        <v>17311.37</v>
      </c>
      <c r="P47" s="29" t="n">
        <v>12</v>
      </c>
      <c r="Q47" s="35" t="n">
        <v>17311.37</v>
      </c>
      <c r="R47" s="36" t="n">
        <v>12</v>
      </c>
      <c r="S47" s="37" t="n">
        <v>3250</v>
      </c>
      <c r="T47" s="36" t="n">
        <v>12</v>
      </c>
      <c r="U47" s="37" t="n">
        <v>504.86</v>
      </c>
      <c r="V47" s="29" t="n">
        <f aca="false">D47+N47</f>
        <v>21</v>
      </c>
      <c r="W47" s="35" t="n">
        <f aca="false">I47+K47+M47+S47+U47</f>
        <v>13312.14</v>
      </c>
    </row>
    <row r="48" customFormat="false" ht="12.8" hidden="false" customHeight="false" outlineLevel="0" collapsed="false">
      <c r="B48" s="29" t="s">
        <v>84</v>
      </c>
      <c r="C48" s="29" t="s">
        <v>85</v>
      </c>
      <c r="D48" s="29" t="n">
        <v>2</v>
      </c>
      <c r="E48" s="35" t="n">
        <v>639.85</v>
      </c>
      <c r="F48" s="29"/>
      <c r="G48" s="35"/>
      <c r="H48" s="36" t="n">
        <v>0</v>
      </c>
      <c r="I48" s="37" t="n">
        <v>0</v>
      </c>
      <c r="J48" s="36" t="n">
        <v>2</v>
      </c>
      <c r="K48" s="37" t="n">
        <v>500</v>
      </c>
      <c r="L48" s="36" t="n">
        <v>2</v>
      </c>
      <c r="M48" s="37" t="n">
        <v>900</v>
      </c>
      <c r="N48" s="29" t="n">
        <v>22</v>
      </c>
      <c r="O48" s="35" t="n">
        <v>26305.43</v>
      </c>
      <c r="P48" s="29" t="n">
        <v>22</v>
      </c>
      <c r="Q48" s="35" t="n">
        <v>26305.43</v>
      </c>
      <c r="R48" s="36" t="n">
        <v>22</v>
      </c>
      <c r="S48" s="37" t="n">
        <v>5650</v>
      </c>
      <c r="T48" s="36" t="n">
        <v>22</v>
      </c>
      <c r="U48" s="37" t="n">
        <v>1825.68</v>
      </c>
      <c r="V48" s="29" t="n">
        <f aca="false">D48+N48</f>
        <v>24</v>
      </c>
      <c r="W48" s="35" t="n">
        <f aca="false">I48+K48+M48+S48+U48</f>
        <v>8875.68</v>
      </c>
    </row>
    <row r="49" customFormat="false" ht="12.8" hidden="false" customHeight="false" outlineLevel="0" collapsed="false">
      <c r="B49" s="29" t="s">
        <v>235</v>
      </c>
      <c r="C49" s="29" t="s">
        <v>236</v>
      </c>
      <c r="D49" s="29" t="n">
        <v>21</v>
      </c>
      <c r="E49" s="35" t="n">
        <v>19443.75</v>
      </c>
      <c r="F49" s="29"/>
      <c r="G49" s="35"/>
      <c r="H49" s="36" t="n">
        <v>21</v>
      </c>
      <c r="I49" s="37" t="n">
        <v>19443.75</v>
      </c>
      <c r="J49" s="36" t="n">
        <v>21</v>
      </c>
      <c r="K49" s="37" t="n">
        <v>10000</v>
      </c>
      <c r="L49" s="36" t="n">
        <v>21</v>
      </c>
      <c r="M49" s="37" t="n">
        <v>9400</v>
      </c>
      <c r="N49" s="29" t="n">
        <v>53</v>
      </c>
      <c r="O49" s="35" t="n">
        <v>60414.54</v>
      </c>
      <c r="P49" s="29" t="n">
        <v>53</v>
      </c>
      <c r="Q49" s="35" t="n">
        <v>60414.54</v>
      </c>
      <c r="R49" s="36" t="n">
        <v>53</v>
      </c>
      <c r="S49" s="37" t="n">
        <v>19500</v>
      </c>
      <c r="T49" s="36" t="n">
        <v>53</v>
      </c>
      <c r="U49" s="37" t="n">
        <v>6422.94</v>
      </c>
      <c r="V49" s="29" t="n">
        <f aca="false">D49+N49</f>
        <v>74</v>
      </c>
      <c r="W49" s="35" t="n">
        <f aca="false">I49+K49+M49+S49+U49</f>
        <v>64766.69</v>
      </c>
    </row>
    <row r="50" customFormat="false" ht="12.8" hidden="false" customHeight="false" outlineLevel="0" collapsed="false">
      <c r="B50" s="38" t="s">
        <v>567</v>
      </c>
      <c r="C50" s="29"/>
      <c r="D50" s="31" t="n">
        <f aca="false">SUM(D9:D49)</f>
        <v>1607</v>
      </c>
      <c r="E50" s="32" t="n">
        <f aca="false">SUM(E9:E49)</f>
        <v>2091490</v>
      </c>
      <c r="F50" s="31" t="n">
        <f aca="false">SUM(F9:F49)</f>
        <v>0</v>
      </c>
      <c r="G50" s="32" t="n">
        <f aca="false">SUM(G9:G49)</f>
        <v>0</v>
      </c>
      <c r="H50" s="33" t="n">
        <f aca="false">SUM(H9:H49)</f>
        <v>515</v>
      </c>
      <c r="I50" s="34" t="n">
        <f aca="false">SUM(I9:I49)</f>
        <v>679321.32</v>
      </c>
      <c r="J50" s="33" t="n">
        <f aca="false">SUM(J9:J49)</f>
        <v>1607</v>
      </c>
      <c r="K50" s="34" t="n">
        <f aca="false">SUM(K9:K49)</f>
        <v>616900</v>
      </c>
      <c r="L50" s="33" t="n">
        <f aca="false">SUM(L9:L49)</f>
        <v>1607</v>
      </c>
      <c r="M50" s="34" t="n">
        <f aca="false">SUM(M9:M49)</f>
        <v>1046822.86</v>
      </c>
      <c r="N50" s="31" t="n">
        <f aca="false">SUM(N9:N49)</f>
        <v>1728</v>
      </c>
      <c r="O50" s="32" t="n">
        <f aca="false">SUM(O9:O49)</f>
        <v>3100336.11</v>
      </c>
      <c r="P50" s="31" t="n">
        <f aca="false">SUM(P9:P49)</f>
        <v>1676</v>
      </c>
      <c r="Q50" s="32" t="n">
        <f aca="false">SUM(Q9:Q49)</f>
        <v>1990393.06</v>
      </c>
      <c r="R50" s="33" t="n">
        <f aca="false">SUM(R9:R49)</f>
        <v>1728</v>
      </c>
      <c r="S50" s="34" t="n">
        <f aca="false">SUM(S9:S49)</f>
        <v>576450</v>
      </c>
      <c r="T50" s="33" t="n">
        <f aca="false">SUM(T9:T49)</f>
        <v>1728</v>
      </c>
      <c r="U50" s="34" t="n">
        <f aca="false">SUM(U9:U49)</f>
        <v>178712.5</v>
      </c>
      <c r="V50" s="31" t="n">
        <f aca="false">SUM(V9:V49)</f>
        <v>3335</v>
      </c>
      <c r="W50" s="32" t="n">
        <f aca="false">SUM(W9:W49)</f>
        <v>3098206.68</v>
      </c>
    </row>
    <row r="51" s="39" customFormat="true" ht="12.8" hidden="false" customHeight="false" outlineLevel="0" collapsed="false">
      <c r="B51" s="40"/>
      <c r="C51" s="40"/>
      <c r="D51" s="40"/>
      <c r="E51" s="41"/>
      <c r="F51" s="40"/>
      <c r="G51" s="40"/>
      <c r="H51" s="40" t="n">
        <f aca="false">SUBTOTAL(9,H9:H49)</f>
        <v>515</v>
      </c>
      <c r="I51" s="41" t="n">
        <f aca="false">SUBTOTAL(9,I9:I49)</f>
        <v>679321.32</v>
      </c>
      <c r="J51" s="40" t="n">
        <f aca="false">SUBTOTAL(9,J9:J49)</f>
        <v>1607</v>
      </c>
      <c r="K51" s="41" t="n">
        <f aca="false">SUBTOTAL(9,K9:K49)</f>
        <v>616900</v>
      </c>
      <c r="L51" s="40" t="n">
        <f aca="false">SUBTOTAL(9,L9:L49)</f>
        <v>1607</v>
      </c>
      <c r="M51" s="41" t="n">
        <f aca="false">SUBTOTAL(9,M9:M49)</f>
        <v>1046822.86</v>
      </c>
      <c r="N51" s="40"/>
      <c r="O51" s="41"/>
      <c r="P51" s="40"/>
      <c r="Q51" s="41"/>
      <c r="R51" s="40" t="n">
        <f aca="false">SUBTOTAL(9,R9:R49)</f>
        <v>1728</v>
      </c>
      <c r="S51" s="41" t="n">
        <f aca="false">SUBTOTAL(9,S9:S49)</f>
        <v>576450</v>
      </c>
      <c r="T51" s="40" t="n">
        <f aca="false">SUBTOTAL(9,T9:T49)</f>
        <v>1728</v>
      </c>
      <c r="U51" s="41" t="n">
        <f aca="false">SUBTOTAL(9,U9:U49)</f>
        <v>178712.5</v>
      </c>
      <c r="V51" s="40" t="n">
        <f aca="false">SUBTOTAL(9,V9:V49)</f>
        <v>3335</v>
      </c>
      <c r="W51" s="41" t="n">
        <f aca="false">SUBTOTAL(9,W9:W49)</f>
        <v>3098206.68</v>
      </c>
    </row>
    <row r="52" customFormat="false" ht="12.8" hidden="false" customHeight="false" outlineLevel="0" collapsed="false">
      <c r="B52" s="0" t="s">
        <v>683</v>
      </c>
      <c r="G52" s="23"/>
    </row>
  </sheetData>
  <autoFilter ref="B8:C50"/>
  <mergeCells count="11">
    <mergeCell ref="B6:W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2" activeCellId="0" sqref="A42"/>
    </sheetView>
  </sheetViews>
  <sheetFormatPr defaultColWidth="11.859375" defaultRowHeight="12.8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555</v>
      </c>
      <c r="B2" s="0" t="n">
        <v>6</v>
      </c>
      <c r="C2" s="0" t="n">
        <v>1390.42</v>
      </c>
    </row>
    <row r="3" customFormat="false" ht="12.8" hidden="false" customHeight="false" outlineLevel="0" collapsed="false">
      <c r="A3" s="0" t="s">
        <v>556</v>
      </c>
      <c r="B3" s="0" t="n">
        <v>5</v>
      </c>
      <c r="C3" s="0" t="n">
        <v>1496.73</v>
      </c>
    </row>
    <row r="4" customFormat="false" ht="12.8" hidden="false" customHeight="false" outlineLevel="0" collapsed="false">
      <c r="A4" s="0" t="s">
        <v>80</v>
      </c>
      <c r="B4" s="0" t="n">
        <v>12</v>
      </c>
      <c r="C4" s="0" t="n">
        <v>6858.96</v>
      </c>
    </row>
    <row r="5" customFormat="false" ht="12.8" hidden="false" customHeight="false" outlineLevel="0" collapsed="false">
      <c r="A5" s="0" t="s">
        <v>84</v>
      </c>
      <c r="B5" s="0" t="n">
        <v>2</v>
      </c>
      <c r="C5" s="0" t="n">
        <v>639.85</v>
      </c>
    </row>
    <row r="6" customFormat="false" ht="12.8" hidden="false" customHeight="false" outlineLevel="0" collapsed="false">
      <c r="A6" s="0" t="s">
        <v>96</v>
      </c>
      <c r="B6" s="0" t="n">
        <v>61</v>
      </c>
      <c r="C6" s="0" t="n">
        <v>100030.88</v>
      </c>
    </row>
    <row r="7" customFormat="false" ht="12.8" hidden="false" customHeight="false" outlineLevel="0" collapsed="false">
      <c r="A7" s="0" t="s">
        <v>557</v>
      </c>
      <c r="B7" s="0" t="n">
        <v>15</v>
      </c>
      <c r="C7" s="0" t="n">
        <v>12167.94</v>
      </c>
    </row>
    <row r="8" customFormat="false" ht="12.8" hidden="false" customHeight="false" outlineLevel="0" collapsed="false">
      <c r="A8" s="0" t="s">
        <v>176</v>
      </c>
      <c r="B8" s="0" t="n">
        <v>4</v>
      </c>
      <c r="C8" s="0" t="n">
        <v>8980.76</v>
      </c>
    </row>
    <row r="9" customFormat="false" ht="12.8" hidden="false" customHeight="false" outlineLevel="0" collapsed="false">
      <c r="A9" s="0" t="s">
        <v>558</v>
      </c>
      <c r="B9" s="0" t="n">
        <v>26</v>
      </c>
      <c r="C9" s="0" t="n">
        <v>26080.36</v>
      </c>
    </row>
    <row r="10" customFormat="false" ht="12.8" hidden="false" customHeight="false" outlineLevel="0" collapsed="false">
      <c r="A10" s="0" t="s">
        <v>559</v>
      </c>
      <c r="B10" s="0" t="n">
        <v>9</v>
      </c>
      <c r="C10" s="0" t="n">
        <v>8591.87</v>
      </c>
    </row>
    <row r="11" customFormat="false" ht="12.8" hidden="false" customHeight="false" outlineLevel="0" collapsed="false">
      <c r="A11" s="0" t="s">
        <v>235</v>
      </c>
      <c r="B11" s="0" t="n">
        <v>21</v>
      </c>
      <c r="C11" s="0" t="n">
        <v>19443.75</v>
      </c>
    </row>
    <row r="12" customFormat="false" ht="12.8" hidden="false" customHeight="false" outlineLevel="0" collapsed="false">
      <c r="A12" s="0" t="s">
        <v>241</v>
      </c>
      <c r="B12" s="0" t="n">
        <v>87</v>
      </c>
      <c r="C12" s="0" t="n">
        <v>135862.61</v>
      </c>
    </row>
    <row r="13" customFormat="false" ht="12.8" hidden="false" customHeight="false" outlineLevel="0" collapsed="false">
      <c r="A13" s="0" t="s">
        <v>245</v>
      </c>
      <c r="B13" s="0" t="n">
        <v>87</v>
      </c>
      <c r="C13" s="0" t="n">
        <v>68868.73</v>
      </c>
    </row>
    <row r="14" customFormat="false" ht="12.8" hidden="false" customHeight="false" outlineLevel="0" collapsed="false">
      <c r="A14" s="0" t="s">
        <v>252</v>
      </c>
      <c r="B14" s="0" t="n">
        <v>44</v>
      </c>
      <c r="C14" s="0" t="n">
        <v>40215.33</v>
      </c>
    </row>
    <row r="15" customFormat="false" ht="12.8" hidden="false" customHeight="false" outlineLevel="0" collapsed="false">
      <c r="A15" s="0" t="s">
        <v>560</v>
      </c>
      <c r="B15" s="0" t="n">
        <v>11</v>
      </c>
      <c r="C15" s="0" t="n">
        <v>90375.15</v>
      </c>
    </row>
    <row r="16" customFormat="false" ht="12.8" hidden="false" customHeight="false" outlineLevel="0" collapsed="false">
      <c r="A16" s="0" t="s">
        <v>561</v>
      </c>
      <c r="B16" s="0" t="n">
        <v>38</v>
      </c>
      <c r="C16" s="0" t="n">
        <v>29606.81</v>
      </c>
    </row>
    <row r="17" customFormat="false" ht="12.8" hidden="false" customHeight="false" outlineLevel="0" collapsed="false">
      <c r="A17" s="0" t="s">
        <v>273</v>
      </c>
      <c r="B17" s="0" t="n">
        <v>236</v>
      </c>
      <c r="C17" s="0" t="n">
        <v>254839.88</v>
      </c>
    </row>
    <row r="18" customFormat="false" ht="12.8" hidden="false" customHeight="false" outlineLevel="0" collapsed="false">
      <c r="A18" s="0" t="s">
        <v>279</v>
      </c>
      <c r="B18" s="0" t="n">
        <v>25</v>
      </c>
      <c r="C18" s="0" t="n">
        <v>10737.77</v>
      </c>
    </row>
    <row r="19" customFormat="false" ht="12.8" hidden="false" customHeight="false" outlineLevel="0" collapsed="false">
      <c r="A19" s="0" t="s">
        <v>282</v>
      </c>
      <c r="B19" s="0" t="n">
        <v>43</v>
      </c>
      <c r="C19" s="0" t="n">
        <v>36113.11</v>
      </c>
    </row>
    <row r="20" customFormat="false" ht="12.8" hidden="false" customHeight="false" outlineLevel="0" collapsed="false">
      <c r="A20" s="0" t="s">
        <v>285</v>
      </c>
      <c r="B20" s="0" t="n">
        <v>15</v>
      </c>
      <c r="C20" s="0" t="n">
        <v>29623.67</v>
      </c>
    </row>
    <row r="21" customFormat="false" ht="12.8" hidden="false" customHeight="false" outlineLevel="0" collapsed="false">
      <c r="A21" s="0" t="s">
        <v>288</v>
      </c>
      <c r="B21" s="0" t="n">
        <v>1</v>
      </c>
      <c r="C21" s="0" t="n">
        <v>698.33</v>
      </c>
    </row>
    <row r="22" customFormat="false" ht="12.8" hidden="false" customHeight="false" outlineLevel="0" collapsed="false">
      <c r="A22" s="0" t="s">
        <v>291</v>
      </c>
      <c r="B22" s="0" t="n">
        <v>88</v>
      </c>
      <c r="C22" s="0" t="n">
        <v>142469.91</v>
      </c>
    </row>
    <row r="23" customFormat="false" ht="12.8" hidden="false" customHeight="false" outlineLevel="0" collapsed="false">
      <c r="A23" s="0" t="s">
        <v>294</v>
      </c>
      <c r="B23" s="0" t="n">
        <v>17</v>
      </c>
      <c r="C23" s="0" t="n">
        <v>13766.71</v>
      </c>
    </row>
    <row r="24" customFormat="false" ht="12.8" hidden="false" customHeight="false" outlineLevel="0" collapsed="false">
      <c r="A24" s="0" t="s">
        <v>296</v>
      </c>
      <c r="B24" s="0" t="n">
        <v>39</v>
      </c>
      <c r="C24" s="0" t="n">
        <v>194239.06</v>
      </c>
    </row>
    <row r="25" customFormat="false" ht="12.8" hidden="false" customHeight="false" outlineLevel="0" collapsed="false">
      <c r="A25" s="0" t="s">
        <v>306</v>
      </c>
      <c r="B25" s="0" t="n">
        <v>77</v>
      </c>
      <c r="C25" s="0" t="n">
        <v>119977.95</v>
      </c>
    </row>
    <row r="26" customFormat="false" ht="12.8" hidden="false" customHeight="false" outlineLevel="0" collapsed="false">
      <c r="A26" s="0" t="s">
        <v>338</v>
      </c>
      <c r="B26" s="0" t="n">
        <v>11</v>
      </c>
      <c r="C26" s="0" t="n">
        <v>5813.55</v>
      </c>
    </row>
    <row r="27" customFormat="false" ht="12.8" hidden="false" customHeight="false" outlineLevel="0" collapsed="false">
      <c r="A27" s="0" t="s">
        <v>361</v>
      </c>
      <c r="B27" s="0" t="n">
        <v>3</v>
      </c>
      <c r="C27" s="0" t="n">
        <v>2712.3</v>
      </c>
    </row>
    <row r="28" customFormat="false" ht="12.8" hidden="false" customHeight="false" outlineLevel="0" collapsed="false">
      <c r="A28" s="0" t="s">
        <v>370</v>
      </c>
      <c r="B28" s="0" t="n">
        <v>19</v>
      </c>
      <c r="C28" s="0" t="n">
        <v>58603.1</v>
      </c>
    </row>
    <row r="29" customFormat="false" ht="12.8" hidden="false" customHeight="false" outlineLevel="0" collapsed="false">
      <c r="A29" s="0" t="s">
        <v>372</v>
      </c>
      <c r="B29" s="0" t="n">
        <v>60</v>
      </c>
      <c r="C29" s="0" t="n">
        <v>164630.17</v>
      </c>
    </row>
    <row r="30" customFormat="false" ht="12.8" hidden="false" customHeight="false" outlineLevel="0" collapsed="false">
      <c r="A30" s="0" t="s">
        <v>380</v>
      </c>
      <c r="B30" s="0" t="n">
        <v>10</v>
      </c>
      <c r="C30" s="0" t="n">
        <v>15420.82</v>
      </c>
    </row>
    <row r="31" customFormat="false" ht="12.8" hidden="false" customHeight="false" outlineLevel="0" collapsed="false">
      <c r="A31" s="0" t="s">
        <v>562</v>
      </c>
      <c r="B31" s="0" t="n">
        <v>7</v>
      </c>
      <c r="C31" s="0" t="n">
        <v>2759.33</v>
      </c>
    </row>
    <row r="32" customFormat="false" ht="12.8" hidden="false" customHeight="false" outlineLevel="0" collapsed="false">
      <c r="A32" s="0" t="s">
        <v>563</v>
      </c>
      <c r="B32" s="0" t="n">
        <v>12</v>
      </c>
      <c r="C32" s="0" t="n">
        <v>6194.71</v>
      </c>
    </row>
    <row r="33" customFormat="false" ht="12.8" hidden="false" customHeight="false" outlineLevel="0" collapsed="false">
      <c r="A33" s="0" t="s">
        <v>449</v>
      </c>
      <c r="B33" s="0" t="n">
        <v>19</v>
      </c>
      <c r="C33" s="0" t="n">
        <v>11293.56</v>
      </c>
    </row>
    <row r="34" customFormat="false" ht="12.8" hidden="false" customHeight="false" outlineLevel="0" collapsed="false">
      <c r="A34" s="0" t="s">
        <v>564</v>
      </c>
      <c r="B34" s="0" t="n">
        <v>13</v>
      </c>
      <c r="C34" s="0" t="n">
        <v>7404.13</v>
      </c>
    </row>
    <row r="35" customFormat="false" ht="12.8" hidden="false" customHeight="false" outlineLevel="0" collapsed="false">
      <c r="A35" s="0" t="s">
        <v>488</v>
      </c>
      <c r="B35" s="0" t="n">
        <v>38</v>
      </c>
      <c r="C35" s="0" t="n">
        <v>73729.85</v>
      </c>
    </row>
    <row r="36" customFormat="false" ht="12.8" hidden="false" customHeight="false" outlineLevel="0" collapsed="false">
      <c r="A36" s="0" t="s">
        <v>492</v>
      </c>
      <c r="B36" s="0" t="n">
        <v>29</v>
      </c>
      <c r="C36" s="0" t="n">
        <v>48042.15</v>
      </c>
    </row>
    <row r="37" customFormat="false" ht="12.8" hidden="false" customHeight="false" outlineLevel="0" collapsed="false">
      <c r="A37" s="0" t="s">
        <v>499</v>
      </c>
      <c r="B37" s="0" t="n">
        <v>2</v>
      </c>
      <c r="C37" s="0" t="n">
        <v>8366.24</v>
      </c>
    </row>
    <row r="38" customFormat="false" ht="12.8" hidden="false" customHeight="false" outlineLevel="0" collapsed="false">
      <c r="A38" s="0" t="s">
        <v>565</v>
      </c>
      <c r="B38" s="0" t="n">
        <v>182</v>
      </c>
      <c r="C38" s="0" t="n">
        <v>159445.18</v>
      </c>
    </row>
    <row r="39" customFormat="false" ht="12.8" hidden="false" customHeight="false" outlineLevel="0" collapsed="false">
      <c r="A39" s="0" t="s">
        <v>518</v>
      </c>
      <c r="B39" s="0" t="n">
        <v>82</v>
      </c>
      <c r="C39" s="0" t="n">
        <v>60798.52</v>
      </c>
    </row>
    <row r="40" customFormat="false" ht="12.8" hidden="false" customHeight="false" outlineLevel="0" collapsed="false">
      <c r="A40" s="0" t="s">
        <v>521</v>
      </c>
      <c r="B40" s="0" t="n">
        <v>42</v>
      </c>
      <c r="C40" s="0" t="n">
        <v>27683.01</v>
      </c>
    </row>
    <row r="41" customFormat="false" ht="12.8" hidden="false" customHeight="false" outlineLevel="0" collapsed="false">
      <c r="A41" s="0" t="s">
        <v>527</v>
      </c>
      <c r="B41" s="0" t="n">
        <v>96</v>
      </c>
      <c r="C41" s="0" t="n">
        <v>78607.58</v>
      </c>
    </row>
    <row r="42" customFormat="false" ht="12.8" hidden="false" customHeight="false" outlineLevel="0" collapsed="false">
      <c r="A42" s="0" t="s">
        <v>566</v>
      </c>
      <c r="B42" s="0" t="n">
        <v>13</v>
      </c>
      <c r="C42" s="0" t="n">
        <v>6909.26</v>
      </c>
    </row>
    <row r="43" customFormat="false" ht="12.8" hidden="false" customHeight="false" outlineLevel="0" collapsed="false">
      <c r="A43" s="0" t="s">
        <v>567</v>
      </c>
      <c r="B43" s="0" t="n">
        <v>1607</v>
      </c>
      <c r="C43" s="0" t="n">
        <v>2091490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8593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3" min="2" style="16" width="11.57"/>
  </cols>
  <sheetData>
    <row r="1" customFormat="false" ht="12.8" hidden="false" customHeight="false" outlineLevel="0" collapsed="false">
      <c r="A1" s="0" t="s">
        <v>2</v>
      </c>
      <c r="B1" s="16" t="s">
        <v>553</v>
      </c>
      <c r="C1" s="16" t="s">
        <v>554</v>
      </c>
    </row>
    <row r="2" customFormat="false" ht="12.8" hidden="false" customHeight="false" outlineLevel="0" collapsed="false">
      <c r="A2" s="0" t="s">
        <v>556</v>
      </c>
      <c r="B2" s="16" t="n">
        <v>5</v>
      </c>
      <c r="C2" s="16" t="n">
        <v>1496.73</v>
      </c>
    </row>
    <row r="3" customFormat="false" ht="12.8" hidden="false" customHeight="false" outlineLevel="0" collapsed="false">
      <c r="A3" s="0" t="s">
        <v>80</v>
      </c>
      <c r="B3" s="16" t="n">
        <v>4</v>
      </c>
      <c r="C3" s="16" t="n">
        <v>1313.36</v>
      </c>
    </row>
    <row r="4" customFormat="false" ht="12.8" hidden="false" customHeight="false" outlineLevel="0" collapsed="false">
      <c r="A4" s="0" t="s">
        <v>96</v>
      </c>
      <c r="B4" s="16" t="n">
        <v>33</v>
      </c>
      <c r="C4" s="16" t="n">
        <v>37691.97</v>
      </c>
    </row>
    <row r="5" customFormat="false" ht="12.8" hidden="false" customHeight="false" outlineLevel="0" collapsed="false">
      <c r="A5" s="0" t="s">
        <v>557</v>
      </c>
      <c r="B5" s="16" t="n">
        <v>15</v>
      </c>
      <c r="C5" s="16" t="n">
        <v>12167.94</v>
      </c>
    </row>
    <row r="6" customFormat="false" ht="12.8" hidden="false" customHeight="false" outlineLevel="0" collapsed="false">
      <c r="A6" s="0" t="s">
        <v>558</v>
      </c>
      <c r="B6" s="16" t="n">
        <v>6</v>
      </c>
      <c r="C6" s="16" t="n">
        <v>12109.02</v>
      </c>
    </row>
    <row r="7" customFormat="false" ht="12.8" hidden="false" customHeight="false" outlineLevel="0" collapsed="false">
      <c r="A7" s="0" t="s">
        <v>235</v>
      </c>
      <c r="B7" s="16" t="n">
        <v>21</v>
      </c>
      <c r="C7" s="16" t="n">
        <v>19443.75</v>
      </c>
    </row>
    <row r="8" customFormat="false" ht="12.8" hidden="false" customHeight="false" outlineLevel="0" collapsed="false">
      <c r="A8" s="0" t="s">
        <v>245</v>
      </c>
      <c r="B8" s="16" t="n">
        <v>1</v>
      </c>
      <c r="C8" s="16" t="n">
        <v>698.33</v>
      </c>
    </row>
    <row r="9" customFormat="false" ht="12.8" hidden="false" customHeight="false" outlineLevel="0" collapsed="false">
      <c r="A9" s="0" t="s">
        <v>252</v>
      </c>
      <c r="B9" s="16" t="n">
        <v>44</v>
      </c>
      <c r="C9" s="16" t="n">
        <v>40215.33</v>
      </c>
    </row>
    <row r="10" customFormat="false" ht="12.8" hidden="false" customHeight="false" outlineLevel="0" collapsed="false">
      <c r="A10" s="0" t="s">
        <v>560</v>
      </c>
      <c r="B10" s="16" t="n">
        <v>1</v>
      </c>
      <c r="C10" s="16" t="n">
        <v>8077.36</v>
      </c>
    </row>
    <row r="11" customFormat="false" ht="12.8" hidden="false" customHeight="false" outlineLevel="0" collapsed="false">
      <c r="A11" s="0" t="s">
        <v>561</v>
      </c>
      <c r="B11" s="16" t="n">
        <v>11</v>
      </c>
      <c r="C11" s="16" t="n">
        <v>8774.76</v>
      </c>
    </row>
    <row r="12" customFormat="false" ht="12.8" hidden="false" customHeight="false" outlineLevel="0" collapsed="false">
      <c r="A12" s="0" t="s">
        <v>273</v>
      </c>
      <c r="B12" s="16" t="n">
        <v>146</v>
      </c>
      <c r="C12" s="16" t="n">
        <v>210675.37</v>
      </c>
    </row>
    <row r="13" customFormat="false" ht="12.8" hidden="false" customHeight="false" outlineLevel="0" collapsed="false">
      <c r="A13" s="0" t="s">
        <v>279</v>
      </c>
      <c r="B13" s="16" t="n">
        <v>25</v>
      </c>
      <c r="C13" s="16" t="n">
        <v>10737.77</v>
      </c>
    </row>
    <row r="14" customFormat="false" ht="12.8" hidden="false" customHeight="false" outlineLevel="0" collapsed="false">
      <c r="A14" s="0" t="s">
        <v>282</v>
      </c>
      <c r="B14" s="16" t="n">
        <v>12</v>
      </c>
      <c r="C14" s="16" t="n">
        <v>13623.71</v>
      </c>
    </row>
    <row r="15" customFormat="false" ht="12.8" hidden="false" customHeight="false" outlineLevel="0" collapsed="false">
      <c r="A15" s="0" t="s">
        <v>285</v>
      </c>
      <c r="B15" s="16" t="n">
        <v>12</v>
      </c>
      <c r="C15" s="16" t="n">
        <v>26323.47</v>
      </c>
    </row>
    <row r="16" customFormat="false" ht="12.8" hidden="false" customHeight="false" outlineLevel="0" collapsed="false">
      <c r="A16" s="0" t="s">
        <v>288</v>
      </c>
      <c r="B16" s="16" t="n">
        <v>1</v>
      </c>
      <c r="C16" s="16" t="n">
        <v>698.33</v>
      </c>
    </row>
    <row r="17" customFormat="false" ht="12.8" hidden="false" customHeight="false" outlineLevel="0" collapsed="false">
      <c r="A17" s="0" t="s">
        <v>291</v>
      </c>
      <c r="B17" s="16" t="n">
        <v>33</v>
      </c>
      <c r="C17" s="16" t="n">
        <v>19539.36</v>
      </c>
    </row>
    <row r="18" customFormat="false" ht="12.8" hidden="false" customHeight="false" outlineLevel="0" collapsed="false">
      <c r="A18" s="0" t="s">
        <v>306</v>
      </c>
      <c r="B18" s="16" t="n">
        <v>14</v>
      </c>
      <c r="C18" s="16" t="n">
        <v>12311.67</v>
      </c>
    </row>
    <row r="19" customFormat="false" ht="12.8" hidden="false" customHeight="false" outlineLevel="0" collapsed="false">
      <c r="A19" s="0" t="s">
        <v>338</v>
      </c>
      <c r="B19" s="16" t="n">
        <v>4</v>
      </c>
      <c r="C19" s="16" t="n">
        <v>1812.12</v>
      </c>
    </row>
    <row r="20" customFormat="false" ht="12.8" hidden="false" customHeight="false" outlineLevel="0" collapsed="false">
      <c r="A20" s="0" t="s">
        <v>361</v>
      </c>
      <c r="B20" s="16" t="n">
        <v>2</v>
      </c>
      <c r="C20" s="16" t="n">
        <v>1675.18</v>
      </c>
    </row>
    <row r="21" customFormat="false" ht="12.8" hidden="false" customHeight="false" outlineLevel="0" collapsed="false">
      <c r="A21" s="0" t="s">
        <v>372</v>
      </c>
      <c r="B21" s="16" t="n">
        <v>20</v>
      </c>
      <c r="C21" s="16" t="n">
        <v>89589.55</v>
      </c>
    </row>
    <row r="22" customFormat="false" ht="12.8" hidden="false" customHeight="false" outlineLevel="0" collapsed="false">
      <c r="A22" s="0" t="s">
        <v>563</v>
      </c>
      <c r="B22" s="16" t="n">
        <v>12</v>
      </c>
      <c r="C22" s="16" t="n">
        <v>6194.71</v>
      </c>
    </row>
    <row r="23" customFormat="false" ht="12.8" hidden="false" customHeight="false" outlineLevel="0" collapsed="false">
      <c r="A23" s="0" t="s">
        <v>488</v>
      </c>
      <c r="B23" s="16" t="n">
        <v>11</v>
      </c>
      <c r="C23" s="16" t="n">
        <v>56440.32</v>
      </c>
    </row>
    <row r="24" customFormat="false" ht="12.8" hidden="false" customHeight="false" outlineLevel="0" collapsed="false">
      <c r="A24" s="0" t="s">
        <v>492</v>
      </c>
      <c r="B24" s="16" t="n">
        <v>29</v>
      </c>
      <c r="C24" s="16" t="n">
        <v>48042.15</v>
      </c>
    </row>
    <row r="25" customFormat="false" ht="12.8" hidden="false" customHeight="false" outlineLevel="0" collapsed="false">
      <c r="A25" s="0" t="s">
        <v>518</v>
      </c>
      <c r="B25" s="16" t="n">
        <v>12</v>
      </c>
      <c r="C25" s="16" t="n">
        <v>9494.55</v>
      </c>
    </row>
    <row r="26" customFormat="false" ht="12.8" hidden="false" customHeight="false" outlineLevel="0" collapsed="false">
      <c r="A26" s="0" t="s">
        <v>521</v>
      </c>
      <c r="B26" s="16" t="n">
        <v>39</v>
      </c>
      <c r="C26" s="16" t="n">
        <v>25874.38</v>
      </c>
    </row>
    <row r="27" customFormat="false" ht="12.8" hidden="false" customHeight="false" outlineLevel="0" collapsed="false">
      <c r="A27" s="0" t="s">
        <v>527</v>
      </c>
      <c r="B27" s="16" t="n">
        <v>2</v>
      </c>
      <c r="C27" s="16" t="n">
        <v>4300.13</v>
      </c>
    </row>
    <row r="28" customFormat="false" ht="12.8" hidden="false" customHeight="false" outlineLevel="0" collapsed="false">
      <c r="A28" s="0" t="s">
        <v>567</v>
      </c>
      <c r="B28" s="16" t="n">
        <v>515</v>
      </c>
      <c r="C28" s="16" t="n">
        <v>679321.32</v>
      </c>
    </row>
    <row r="36" customFormat="false" ht="12.8" hidden="false" customHeight="false" outlineLevel="0" collapsed="false">
      <c r="B36" s="0"/>
      <c r="C36" s="0"/>
    </row>
    <row r="37" customFormat="false" ht="12.8" hidden="false" customHeight="false" outlineLevel="0" collapsed="false">
      <c r="B37" s="0"/>
      <c r="C37" s="0"/>
    </row>
    <row r="38" customFormat="false" ht="12.8" hidden="false" customHeight="false" outlineLevel="0" collapsed="false">
      <c r="B38" s="0"/>
      <c r="C38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87"/>
  <sheetViews>
    <sheetView showFormulas="false" showGridLines="true" showRowColHeaders="true" showZeros="true" rightToLeft="false" tabSelected="false" showOutlineSymbols="true" defaultGridColor="true" view="normal" topLeftCell="D1" colorId="64" zoomScale="90" zoomScaleNormal="90" zoomScalePageLayoutView="100" workbookViewId="0">
      <selection pane="topLeft" activeCell="O1" activeCellId="0" sqref="O1"/>
    </sheetView>
  </sheetViews>
  <sheetFormatPr defaultColWidth="11.8593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3"/>
    <col collapsed="false" customWidth="true" hidden="false" outlineLevel="0" max="5" min="3" style="0" width="10.96"/>
    <col collapsed="false" customWidth="true" hidden="false" outlineLevel="0" max="7" min="7" style="0" width="12.71"/>
    <col collapsed="false" customWidth="true" hidden="false" outlineLevel="0" max="9" min="8" style="0" width="11.38"/>
    <col collapsed="false" customWidth="true" hidden="false" outlineLevel="0" max="10" min="10" style="0" width="11.98"/>
    <col collapsed="false" customWidth="true" hidden="false" outlineLevel="0" max="11" min="11" style="0" width="11.11"/>
    <col collapsed="false" customWidth="true" hidden="false" outlineLevel="0" max="14" min="14" style="0" width="11.25"/>
    <col collapsed="false" customWidth="true" hidden="false" outlineLevel="0" max="15" min="15" style="0" width="7.74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570</v>
      </c>
      <c r="E1" s="0" t="s">
        <v>571</v>
      </c>
      <c r="F1" s="0" t="s">
        <v>572</v>
      </c>
      <c r="G1" s="0" t="s">
        <v>573</v>
      </c>
      <c r="H1" s="0" t="s">
        <v>574</v>
      </c>
      <c r="I1" s="0" t="s">
        <v>575</v>
      </c>
      <c r="J1" s="0" t="s">
        <v>576</v>
      </c>
      <c r="K1" s="0" t="s">
        <v>577</v>
      </c>
      <c r="L1" s="0" t="s">
        <v>578</v>
      </c>
      <c r="M1" s="0" t="s">
        <v>579</v>
      </c>
      <c r="N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0</v>
      </c>
      <c r="L2" s="0" t="n">
        <v>6</v>
      </c>
      <c r="M2" s="0" t="n">
        <v>0</v>
      </c>
      <c r="N2" s="0" t="n">
        <v>6</v>
      </c>
    </row>
    <row r="3" customFormat="false" ht="12.8" hidden="false" customHeight="false" outlineLevel="0" collapsed="false">
      <c r="A3" s="0" t="s">
        <v>556</v>
      </c>
      <c r="B3" s="0" t="n">
        <v>0</v>
      </c>
      <c r="C3" s="0" t="n">
        <v>2</v>
      </c>
      <c r="D3" s="0" t="n">
        <v>0</v>
      </c>
      <c r="E3" s="0" t="n">
        <v>0</v>
      </c>
      <c r="F3" s="0" t="n">
        <v>0</v>
      </c>
      <c r="G3" s="0" t="n">
        <v>1</v>
      </c>
      <c r="H3" s="0" t="n">
        <v>0</v>
      </c>
      <c r="I3" s="0" t="n">
        <v>0</v>
      </c>
      <c r="J3" s="0" t="n">
        <v>2</v>
      </c>
      <c r="K3" s="0" t="n">
        <v>0</v>
      </c>
      <c r="L3" s="0" t="n">
        <v>0</v>
      </c>
      <c r="M3" s="0" t="n">
        <v>0</v>
      </c>
      <c r="N3" s="0" t="n">
        <v>5</v>
      </c>
    </row>
    <row r="4" customFormat="false" ht="12.8" hidden="false" customHeight="false" outlineLevel="0" collapsed="false">
      <c r="A4" s="0" t="s">
        <v>80</v>
      </c>
      <c r="B4" s="0" t="n">
        <v>4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4</v>
      </c>
      <c r="H4" s="0" t="n">
        <v>0</v>
      </c>
      <c r="I4" s="0" t="n">
        <v>0</v>
      </c>
      <c r="J4" s="0" t="n">
        <v>4</v>
      </c>
      <c r="K4" s="0" t="n">
        <v>0</v>
      </c>
      <c r="L4" s="0" t="n">
        <v>0</v>
      </c>
      <c r="M4" s="0" t="n">
        <v>0</v>
      </c>
      <c r="N4" s="0" t="n">
        <v>12</v>
      </c>
    </row>
    <row r="5" customFormat="false" ht="12.8" hidden="false" customHeight="false" outlineLevel="0" collapsed="false">
      <c r="A5" s="0" t="s">
        <v>84</v>
      </c>
      <c r="B5" s="0" t="n">
        <v>0</v>
      </c>
      <c r="C5" s="0" t="n">
        <v>0</v>
      </c>
      <c r="D5" s="0" t="n">
        <v>0</v>
      </c>
      <c r="E5" s="0" t="n">
        <v>0</v>
      </c>
      <c r="F5" s="0" t="n">
        <v>2</v>
      </c>
      <c r="G5" s="0" t="n">
        <v>0</v>
      </c>
      <c r="H5" s="0" t="n">
        <v>0</v>
      </c>
      <c r="I5" s="0" t="n">
        <v>0</v>
      </c>
      <c r="J5" s="0" t="n">
        <v>0</v>
      </c>
      <c r="K5" s="0" t="n">
        <v>0</v>
      </c>
      <c r="L5" s="0" t="n">
        <v>0</v>
      </c>
      <c r="M5" s="0" t="n">
        <v>0</v>
      </c>
      <c r="N5" s="0" t="n">
        <v>2</v>
      </c>
    </row>
    <row r="6" customFormat="false" ht="12.8" hidden="false" customHeight="false" outlineLevel="0" collapsed="false">
      <c r="A6" s="0" t="s">
        <v>96</v>
      </c>
      <c r="B6" s="0" t="n">
        <v>0</v>
      </c>
      <c r="C6" s="0" t="n">
        <v>15</v>
      </c>
      <c r="D6" s="0" t="n">
        <v>0</v>
      </c>
      <c r="E6" s="0" t="n">
        <v>2</v>
      </c>
      <c r="F6" s="0" t="n">
        <v>6</v>
      </c>
      <c r="G6" s="0" t="n">
        <v>13</v>
      </c>
      <c r="H6" s="0" t="n">
        <v>0</v>
      </c>
      <c r="I6" s="0" t="n">
        <v>0</v>
      </c>
      <c r="J6" s="0" t="n">
        <v>5</v>
      </c>
      <c r="K6" s="0" t="n">
        <v>2</v>
      </c>
      <c r="L6" s="0" t="n">
        <v>18</v>
      </c>
      <c r="M6" s="0" t="n">
        <v>0</v>
      </c>
      <c r="N6" s="0" t="n">
        <v>61</v>
      </c>
    </row>
    <row r="7" customFormat="false" ht="12.8" hidden="false" customHeight="false" outlineLevel="0" collapsed="false">
      <c r="A7" s="0" t="s">
        <v>557</v>
      </c>
      <c r="B7" s="0" t="n">
        <v>0</v>
      </c>
      <c r="C7" s="0" t="n">
        <v>5</v>
      </c>
      <c r="D7" s="0" t="n">
        <v>0</v>
      </c>
      <c r="E7" s="0" t="n">
        <v>0</v>
      </c>
      <c r="F7" s="0" t="n">
        <v>5</v>
      </c>
      <c r="G7" s="0" t="n">
        <v>4</v>
      </c>
      <c r="H7" s="0" t="n">
        <v>0</v>
      </c>
      <c r="I7" s="0" t="n">
        <v>0</v>
      </c>
      <c r="J7" s="0" t="n">
        <v>1</v>
      </c>
      <c r="K7" s="0" t="n">
        <v>0</v>
      </c>
      <c r="L7" s="0" t="n">
        <v>0</v>
      </c>
      <c r="M7" s="0" t="n">
        <v>0</v>
      </c>
      <c r="N7" s="0" t="n">
        <v>15</v>
      </c>
    </row>
    <row r="8" customFormat="false" ht="12.8" hidden="false" customHeight="false" outlineLevel="0" collapsed="false">
      <c r="A8" s="0" t="s">
        <v>176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2</v>
      </c>
      <c r="H8" s="0" t="n">
        <v>0</v>
      </c>
      <c r="I8" s="0" t="n">
        <v>0</v>
      </c>
      <c r="J8" s="0" t="n">
        <v>0</v>
      </c>
      <c r="K8" s="0" t="n">
        <v>1</v>
      </c>
      <c r="L8" s="0" t="n">
        <v>1</v>
      </c>
      <c r="M8" s="0" t="n">
        <v>0</v>
      </c>
      <c r="N8" s="0" t="n">
        <v>4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1</v>
      </c>
      <c r="D9" s="0" t="n">
        <v>0</v>
      </c>
      <c r="E9" s="0" t="n">
        <v>1</v>
      </c>
      <c r="F9" s="0" t="n">
        <v>2</v>
      </c>
      <c r="G9" s="0" t="n">
        <v>10</v>
      </c>
      <c r="H9" s="0" t="n">
        <v>0</v>
      </c>
      <c r="I9" s="0" t="n">
        <v>0</v>
      </c>
      <c r="J9" s="0" t="n">
        <v>6</v>
      </c>
      <c r="K9" s="0" t="n">
        <v>6</v>
      </c>
      <c r="L9" s="0" t="n">
        <v>0</v>
      </c>
      <c r="M9" s="0" t="n">
        <v>0</v>
      </c>
      <c r="N9" s="0" t="n">
        <v>26</v>
      </c>
    </row>
    <row r="10" customFormat="false" ht="12.8" hidden="false" customHeight="false" outlineLevel="0" collapsed="false">
      <c r="A10" s="0" t="s">
        <v>559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2</v>
      </c>
      <c r="G10" s="0" t="n">
        <v>2</v>
      </c>
      <c r="H10" s="0" t="n">
        <v>0</v>
      </c>
      <c r="I10" s="0" t="n">
        <v>0</v>
      </c>
      <c r="J10" s="0" t="n">
        <v>4</v>
      </c>
      <c r="K10" s="0" t="n">
        <v>0</v>
      </c>
      <c r="L10" s="0" t="n">
        <v>1</v>
      </c>
      <c r="M10" s="0" t="n">
        <v>0</v>
      </c>
      <c r="N10" s="0" t="n">
        <v>9</v>
      </c>
    </row>
    <row r="11" customFormat="false" ht="12.8" hidden="false" customHeight="false" outlineLevel="0" collapsed="false">
      <c r="A11" s="0" t="s">
        <v>235</v>
      </c>
      <c r="B11" s="0" t="n">
        <v>0</v>
      </c>
      <c r="C11" s="0" t="n">
        <v>2</v>
      </c>
      <c r="D11" s="0" t="n">
        <v>0</v>
      </c>
      <c r="E11" s="0" t="n">
        <v>0</v>
      </c>
      <c r="F11" s="0" t="n">
        <v>0</v>
      </c>
      <c r="G11" s="0" t="n">
        <v>2</v>
      </c>
      <c r="H11" s="0" t="n">
        <v>1</v>
      </c>
      <c r="I11" s="0" t="n">
        <v>0</v>
      </c>
      <c r="J11" s="0" t="n">
        <v>16</v>
      </c>
      <c r="K11" s="0" t="n">
        <v>0</v>
      </c>
      <c r="L11" s="0" t="n">
        <v>0</v>
      </c>
      <c r="M11" s="0" t="n">
        <v>0</v>
      </c>
      <c r="N11" s="0" t="n">
        <v>21</v>
      </c>
    </row>
    <row r="12" customFormat="false" ht="12.8" hidden="false" customHeight="false" outlineLevel="0" collapsed="false">
      <c r="A12" s="0" t="s">
        <v>241</v>
      </c>
      <c r="B12" s="0" t="n">
        <v>0</v>
      </c>
      <c r="C12" s="0" t="n">
        <v>10</v>
      </c>
      <c r="D12" s="0" t="n">
        <v>0</v>
      </c>
      <c r="E12" s="0" t="n">
        <v>0</v>
      </c>
      <c r="F12" s="0" t="n">
        <v>7</v>
      </c>
      <c r="G12" s="0" t="n">
        <v>37</v>
      </c>
      <c r="H12" s="0" t="n">
        <v>1</v>
      </c>
      <c r="I12" s="0" t="n">
        <v>0</v>
      </c>
      <c r="J12" s="0" t="n">
        <v>0</v>
      </c>
      <c r="K12" s="0" t="n">
        <v>2</v>
      </c>
      <c r="L12" s="0" t="n">
        <v>30</v>
      </c>
      <c r="M12" s="0" t="n">
        <v>0</v>
      </c>
      <c r="N12" s="0" t="n">
        <v>87</v>
      </c>
    </row>
    <row r="13" customFormat="false" ht="12.8" hidden="false" customHeight="false" outlineLevel="0" collapsed="false">
      <c r="A13" s="0" t="s">
        <v>245</v>
      </c>
      <c r="B13" s="0" t="n">
        <v>0</v>
      </c>
      <c r="C13" s="0" t="n">
        <v>25</v>
      </c>
      <c r="D13" s="0" t="n">
        <v>2</v>
      </c>
      <c r="E13" s="0" t="n">
        <v>0</v>
      </c>
      <c r="F13" s="0" t="n">
        <v>2</v>
      </c>
      <c r="G13" s="0" t="n">
        <v>28</v>
      </c>
      <c r="H13" s="0" t="n">
        <v>0</v>
      </c>
      <c r="I13" s="0" t="n">
        <v>3</v>
      </c>
      <c r="J13" s="0" t="n">
        <v>15</v>
      </c>
      <c r="K13" s="0" t="n">
        <v>7</v>
      </c>
      <c r="L13" s="0" t="n">
        <v>5</v>
      </c>
      <c r="M13" s="0" t="n">
        <v>0</v>
      </c>
      <c r="N13" s="0" t="n">
        <v>87</v>
      </c>
    </row>
    <row r="14" customFormat="false" ht="12.8" hidden="false" customHeight="false" outlineLevel="0" collapsed="false">
      <c r="A14" s="0" t="s">
        <v>252</v>
      </c>
      <c r="B14" s="0" t="n">
        <v>0</v>
      </c>
      <c r="C14" s="0" t="n">
        <v>18</v>
      </c>
      <c r="D14" s="0" t="n">
        <v>0</v>
      </c>
      <c r="E14" s="0" t="n">
        <v>0</v>
      </c>
      <c r="F14" s="0" t="n">
        <v>3</v>
      </c>
      <c r="G14" s="0" t="n">
        <v>7</v>
      </c>
      <c r="H14" s="0" t="n">
        <v>0</v>
      </c>
      <c r="I14" s="0" t="n">
        <v>0</v>
      </c>
      <c r="J14" s="0" t="n">
        <v>12</v>
      </c>
      <c r="K14" s="0" t="n">
        <v>0</v>
      </c>
      <c r="L14" s="0" t="n">
        <v>4</v>
      </c>
      <c r="M14" s="0" t="n">
        <v>0</v>
      </c>
      <c r="N14" s="0" t="n">
        <v>44</v>
      </c>
    </row>
    <row r="15" customFormat="false" ht="12.8" hidden="false" customHeight="false" outlineLevel="0" collapsed="false">
      <c r="A15" s="0" t="s">
        <v>560</v>
      </c>
      <c r="B15" s="0" t="n">
        <v>0</v>
      </c>
      <c r="C15" s="0" t="n">
        <v>3</v>
      </c>
      <c r="D15" s="0" t="n">
        <v>0</v>
      </c>
      <c r="E15" s="0" t="n">
        <v>0</v>
      </c>
      <c r="F15" s="0" t="n">
        <v>0</v>
      </c>
      <c r="G15" s="0" t="n">
        <v>8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11</v>
      </c>
    </row>
    <row r="16" customFormat="false" ht="12.8" hidden="false" customHeight="false" outlineLevel="0" collapsed="false">
      <c r="A16" s="0" t="s">
        <v>561</v>
      </c>
      <c r="B16" s="0" t="n">
        <v>0</v>
      </c>
      <c r="C16" s="0" t="n">
        <v>12</v>
      </c>
      <c r="D16" s="0" t="n">
        <v>4</v>
      </c>
      <c r="E16" s="0" t="n">
        <v>1</v>
      </c>
      <c r="F16" s="0" t="n">
        <v>12</v>
      </c>
      <c r="G16" s="0" t="n">
        <v>1</v>
      </c>
      <c r="H16" s="0" t="n">
        <v>0</v>
      </c>
      <c r="I16" s="0" t="n">
        <v>1</v>
      </c>
      <c r="J16" s="0" t="n">
        <v>0</v>
      </c>
      <c r="K16" s="0" t="n">
        <v>1</v>
      </c>
      <c r="L16" s="0" t="n">
        <v>5</v>
      </c>
      <c r="M16" s="0" t="n">
        <v>1</v>
      </c>
      <c r="N16" s="0" t="n">
        <v>38</v>
      </c>
    </row>
    <row r="17" customFormat="false" ht="12.8" hidden="false" customHeight="false" outlineLevel="0" collapsed="false">
      <c r="A17" s="0" t="s">
        <v>273</v>
      </c>
      <c r="B17" s="0" t="n">
        <v>7</v>
      </c>
      <c r="C17" s="0" t="n">
        <v>11</v>
      </c>
      <c r="D17" s="0" t="n">
        <v>0</v>
      </c>
      <c r="E17" s="0" t="n">
        <v>0</v>
      </c>
      <c r="F17" s="0" t="n">
        <v>45</v>
      </c>
      <c r="G17" s="0" t="n">
        <v>169</v>
      </c>
      <c r="H17" s="0" t="n">
        <v>0</v>
      </c>
      <c r="I17" s="0" t="n">
        <v>0</v>
      </c>
      <c r="J17" s="0" t="n">
        <v>1</v>
      </c>
      <c r="K17" s="0" t="n">
        <v>1</v>
      </c>
      <c r="L17" s="0" t="n">
        <v>2</v>
      </c>
      <c r="M17" s="0" t="n">
        <v>0</v>
      </c>
      <c r="N17" s="0" t="n">
        <v>236</v>
      </c>
    </row>
    <row r="18" customFormat="false" ht="12.8" hidden="false" customHeight="false" outlineLevel="0" collapsed="false">
      <c r="A18" s="0" t="s">
        <v>279</v>
      </c>
      <c r="B18" s="0" t="n">
        <v>5</v>
      </c>
      <c r="C18" s="0" t="n">
        <v>5</v>
      </c>
      <c r="D18" s="0" t="n">
        <v>0</v>
      </c>
      <c r="E18" s="0" t="n">
        <v>0</v>
      </c>
      <c r="F18" s="0" t="n">
        <v>6</v>
      </c>
      <c r="G18" s="0" t="n">
        <v>2</v>
      </c>
      <c r="H18" s="0" t="n">
        <v>0</v>
      </c>
      <c r="I18" s="0" t="n">
        <v>0</v>
      </c>
      <c r="J18" s="0" t="n">
        <v>2</v>
      </c>
      <c r="K18" s="0" t="n">
        <v>0</v>
      </c>
      <c r="L18" s="0" t="n">
        <v>5</v>
      </c>
      <c r="M18" s="0" t="n">
        <v>0</v>
      </c>
      <c r="N18" s="0" t="n">
        <v>25</v>
      </c>
    </row>
    <row r="19" customFormat="false" ht="12.8" hidden="false" customHeight="false" outlineLevel="0" collapsed="false">
      <c r="A19" s="0" t="s">
        <v>282</v>
      </c>
      <c r="B19" s="0" t="n">
        <v>0</v>
      </c>
      <c r="C19" s="0" t="n">
        <v>14</v>
      </c>
      <c r="D19" s="0" t="n">
        <v>0</v>
      </c>
      <c r="E19" s="0" t="n">
        <v>0</v>
      </c>
      <c r="F19" s="0" t="n">
        <v>7</v>
      </c>
      <c r="G19" s="0" t="n">
        <v>6</v>
      </c>
      <c r="H19" s="0" t="n">
        <v>0</v>
      </c>
      <c r="I19" s="0" t="n">
        <v>2</v>
      </c>
      <c r="J19" s="0" t="n">
        <v>1</v>
      </c>
      <c r="K19" s="0" t="n">
        <v>7</v>
      </c>
      <c r="L19" s="0" t="n">
        <v>5</v>
      </c>
      <c r="M19" s="0" t="n">
        <v>1</v>
      </c>
      <c r="N19" s="0" t="n">
        <v>43</v>
      </c>
    </row>
    <row r="20" customFormat="false" ht="12.8" hidden="false" customHeight="false" outlineLevel="0" collapsed="false">
      <c r="A20" s="0" t="s">
        <v>285</v>
      </c>
      <c r="B20" s="0" t="n">
        <v>0</v>
      </c>
      <c r="C20" s="0" t="n">
        <v>0</v>
      </c>
      <c r="D20" s="0" t="n">
        <v>0</v>
      </c>
      <c r="E20" s="0" t="n">
        <v>0</v>
      </c>
      <c r="F20" s="0" t="n">
        <v>0</v>
      </c>
      <c r="G20" s="0" t="n">
        <v>9</v>
      </c>
      <c r="H20" s="0" t="n">
        <v>0</v>
      </c>
      <c r="I20" s="0" t="n">
        <v>0</v>
      </c>
      <c r="J20" s="0" t="n">
        <v>1</v>
      </c>
      <c r="K20" s="0" t="n">
        <v>1</v>
      </c>
      <c r="L20" s="0" t="n">
        <v>2</v>
      </c>
      <c r="M20" s="0" t="n">
        <v>2</v>
      </c>
      <c r="N20" s="0" t="n">
        <v>15</v>
      </c>
    </row>
    <row r="21" customFormat="false" ht="12.8" hidden="false" customHeight="false" outlineLevel="0" collapsed="false">
      <c r="A21" s="0" t="s">
        <v>288</v>
      </c>
      <c r="B21" s="0" t="n">
        <v>0</v>
      </c>
      <c r="C21" s="0" t="n">
        <v>1</v>
      </c>
      <c r="D21" s="0" t="n">
        <v>0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1</v>
      </c>
    </row>
    <row r="22" customFormat="false" ht="12.8" hidden="false" customHeight="false" outlineLevel="0" collapsed="false">
      <c r="A22" s="0" t="s">
        <v>291</v>
      </c>
      <c r="B22" s="0" t="n">
        <v>0</v>
      </c>
      <c r="C22" s="0" t="n">
        <v>21</v>
      </c>
      <c r="D22" s="0" t="n">
        <v>0</v>
      </c>
      <c r="E22" s="0" t="n">
        <v>2</v>
      </c>
      <c r="F22" s="0" t="n">
        <v>1</v>
      </c>
      <c r="G22" s="0" t="n">
        <v>23</v>
      </c>
      <c r="H22" s="0" t="n">
        <v>0</v>
      </c>
      <c r="I22" s="0" t="n">
        <v>0</v>
      </c>
      <c r="J22" s="0" t="n">
        <v>31</v>
      </c>
      <c r="K22" s="0" t="n">
        <v>5</v>
      </c>
      <c r="L22" s="0" t="n">
        <v>5</v>
      </c>
      <c r="M22" s="0" t="n">
        <v>0</v>
      </c>
      <c r="N22" s="0" t="n">
        <v>88</v>
      </c>
    </row>
    <row r="23" customFormat="false" ht="12.8" hidden="false" customHeight="false" outlineLevel="0" collapsed="false">
      <c r="A23" s="0" t="s">
        <v>294</v>
      </c>
      <c r="B23" s="0" t="n">
        <v>0</v>
      </c>
      <c r="C23" s="0" t="n">
        <v>2</v>
      </c>
      <c r="D23" s="0" t="n">
        <v>0</v>
      </c>
      <c r="E23" s="0" t="n">
        <v>1</v>
      </c>
      <c r="F23" s="0" t="n">
        <v>0</v>
      </c>
      <c r="G23" s="0" t="n">
        <v>4</v>
      </c>
      <c r="H23" s="0" t="n">
        <v>0</v>
      </c>
      <c r="I23" s="0" t="n">
        <v>0</v>
      </c>
      <c r="J23" s="0" t="n">
        <v>4</v>
      </c>
      <c r="K23" s="0" t="n">
        <v>1</v>
      </c>
      <c r="L23" s="0" t="n">
        <v>5</v>
      </c>
      <c r="M23" s="0" t="n">
        <v>0</v>
      </c>
      <c r="N23" s="0" t="n">
        <v>17</v>
      </c>
    </row>
    <row r="24" customFormat="false" ht="12.8" hidden="false" customHeight="false" outlineLevel="0" collapsed="false">
      <c r="A24" s="0" t="s">
        <v>296</v>
      </c>
      <c r="B24" s="0" t="n">
        <v>1</v>
      </c>
      <c r="C24" s="0" t="n">
        <v>3</v>
      </c>
      <c r="D24" s="0" t="n">
        <v>0</v>
      </c>
      <c r="E24" s="0" t="n">
        <v>0</v>
      </c>
      <c r="F24" s="0" t="n">
        <v>4</v>
      </c>
      <c r="G24" s="0" t="n">
        <v>21</v>
      </c>
      <c r="H24" s="0" t="n">
        <v>0</v>
      </c>
      <c r="I24" s="0" t="n">
        <v>0</v>
      </c>
      <c r="J24" s="0" t="n">
        <v>7</v>
      </c>
      <c r="K24" s="0" t="n">
        <v>1</v>
      </c>
      <c r="L24" s="0" t="n">
        <v>2</v>
      </c>
      <c r="M24" s="0" t="n">
        <v>0</v>
      </c>
      <c r="N24" s="0" t="n">
        <v>39</v>
      </c>
    </row>
    <row r="25" customFormat="false" ht="12.8" hidden="false" customHeight="false" outlineLevel="0" collapsed="false">
      <c r="A25" s="0" t="s">
        <v>306</v>
      </c>
      <c r="B25" s="0" t="n">
        <v>0</v>
      </c>
      <c r="C25" s="0" t="n">
        <v>14</v>
      </c>
      <c r="D25" s="0" t="n">
        <v>4</v>
      </c>
      <c r="E25" s="0" t="n">
        <v>2</v>
      </c>
      <c r="F25" s="0" t="n">
        <v>12</v>
      </c>
      <c r="G25" s="0" t="n">
        <v>23</v>
      </c>
      <c r="H25" s="0" t="n">
        <v>2</v>
      </c>
      <c r="I25" s="0" t="n">
        <v>0</v>
      </c>
      <c r="J25" s="0" t="n">
        <v>13</v>
      </c>
      <c r="K25" s="0" t="n">
        <v>1</v>
      </c>
      <c r="L25" s="0" t="n">
        <v>3</v>
      </c>
      <c r="M25" s="0" t="n">
        <v>3</v>
      </c>
      <c r="N25" s="0" t="n">
        <v>77</v>
      </c>
    </row>
    <row r="26" customFormat="false" ht="12.8" hidden="false" customHeight="false" outlineLevel="0" collapsed="false">
      <c r="A26" s="0" t="s">
        <v>338</v>
      </c>
      <c r="B26" s="0" t="n">
        <v>0</v>
      </c>
      <c r="C26" s="0" t="n">
        <v>8</v>
      </c>
      <c r="D26" s="0" t="n">
        <v>0</v>
      </c>
      <c r="E26" s="0" t="n">
        <v>0</v>
      </c>
      <c r="F26" s="0" t="n">
        <v>1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2</v>
      </c>
      <c r="M26" s="0" t="n">
        <v>0</v>
      </c>
      <c r="N26" s="0" t="n">
        <v>11</v>
      </c>
    </row>
    <row r="27" customFormat="false" ht="12.8" hidden="false" customHeight="false" outlineLevel="0" collapsed="false">
      <c r="A27" s="0" t="s">
        <v>361</v>
      </c>
      <c r="B27" s="0" t="n">
        <v>0</v>
      </c>
      <c r="C27" s="0" t="n">
        <v>1</v>
      </c>
      <c r="D27" s="0" t="n">
        <v>0</v>
      </c>
      <c r="E27" s="0" t="n">
        <v>0</v>
      </c>
      <c r="F27" s="0" t="n">
        <v>2</v>
      </c>
      <c r="G27" s="0" t="n">
        <v>0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3</v>
      </c>
    </row>
    <row r="28" customFormat="false" ht="12.8" hidden="false" customHeight="false" outlineLevel="0" collapsed="false">
      <c r="A28" s="0" t="s">
        <v>370</v>
      </c>
      <c r="B28" s="0" t="n">
        <v>0</v>
      </c>
      <c r="C28" s="0" t="n">
        <v>3</v>
      </c>
      <c r="D28" s="0" t="n">
        <v>1</v>
      </c>
      <c r="E28" s="0" t="n">
        <v>0</v>
      </c>
      <c r="F28" s="0" t="n">
        <v>1</v>
      </c>
      <c r="G28" s="0" t="n">
        <v>7</v>
      </c>
      <c r="H28" s="0" t="n">
        <v>1</v>
      </c>
      <c r="I28" s="0" t="n">
        <v>0</v>
      </c>
      <c r="J28" s="0" t="n">
        <v>1</v>
      </c>
      <c r="K28" s="0" t="n">
        <v>0</v>
      </c>
      <c r="L28" s="0" t="n">
        <v>5</v>
      </c>
      <c r="M28" s="0" t="n">
        <v>0</v>
      </c>
      <c r="N28" s="0" t="n">
        <v>19</v>
      </c>
    </row>
    <row r="29" customFormat="false" ht="12.8" hidden="false" customHeight="false" outlineLevel="0" collapsed="false">
      <c r="A29" s="0" t="s">
        <v>372</v>
      </c>
      <c r="B29" s="0" t="n">
        <v>0</v>
      </c>
      <c r="C29" s="0" t="n">
        <v>10</v>
      </c>
      <c r="D29" s="0" t="n">
        <v>0</v>
      </c>
      <c r="E29" s="0" t="n">
        <v>0</v>
      </c>
      <c r="F29" s="0" t="n">
        <v>0</v>
      </c>
      <c r="G29" s="0" t="n">
        <v>26</v>
      </c>
      <c r="H29" s="0" t="n">
        <v>1</v>
      </c>
      <c r="I29" s="0" t="n">
        <v>0</v>
      </c>
      <c r="J29" s="0" t="n">
        <v>6</v>
      </c>
      <c r="K29" s="0" t="n">
        <v>3</v>
      </c>
      <c r="L29" s="0" t="n">
        <v>14</v>
      </c>
      <c r="M29" s="0" t="n">
        <v>0</v>
      </c>
      <c r="N29" s="0" t="n">
        <v>60</v>
      </c>
    </row>
    <row r="30" customFormat="false" ht="12.8" hidden="false" customHeight="false" outlineLevel="0" collapsed="false">
      <c r="A30" s="0" t="s">
        <v>380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4</v>
      </c>
      <c r="G30" s="0" t="n">
        <v>3</v>
      </c>
      <c r="H30" s="0" t="n">
        <v>1</v>
      </c>
      <c r="I30" s="0" t="n">
        <v>0</v>
      </c>
      <c r="J30" s="0" t="n">
        <v>0</v>
      </c>
      <c r="K30" s="0" t="n">
        <v>1</v>
      </c>
      <c r="L30" s="0" t="n">
        <v>1</v>
      </c>
      <c r="M30" s="0" t="n">
        <v>0</v>
      </c>
      <c r="N30" s="0" t="n">
        <v>10</v>
      </c>
    </row>
    <row r="31" customFormat="false" ht="12.8" hidden="false" customHeight="false" outlineLevel="0" collapsed="false">
      <c r="A31" s="0" t="s">
        <v>562</v>
      </c>
      <c r="B31" s="0" t="n">
        <v>0</v>
      </c>
      <c r="C31" s="0" t="n">
        <v>3</v>
      </c>
      <c r="D31" s="0" t="n">
        <v>0</v>
      </c>
      <c r="E31" s="0" t="n">
        <v>1</v>
      </c>
      <c r="F31" s="0" t="n">
        <v>0</v>
      </c>
      <c r="G31" s="0" t="n">
        <v>3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7</v>
      </c>
    </row>
    <row r="32" customFormat="false" ht="12.8" hidden="false" customHeight="false" outlineLevel="0" collapsed="false">
      <c r="A32" s="0" t="s">
        <v>563</v>
      </c>
      <c r="B32" s="0" t="n">
        <v>0</v>
      </c>
      <c r="C32" s="0" t="n">
        <v>2</v>
      </c>
      <c r="D32" s="0" t="n">
        <v>0</v>
      </c>
      <c r="E32" s="0" t="n">
        <v>0</v>
      </c>
      <c r="F32" s="0" t="n">
        <v>1</v>
      </c>
      <c r="G32" s="0" t="n">
        <v>2</v>
      </c>
      <c r="H32" s="0" t="n">
        <v>0</v>
      </c>
      <c r="I32" s="0" t="n">
        <v>0</v>
      </c>
      <c r="J32" s="0" t="n">
        <v>1</v>
      </c>
      <c r="K32" s="0" t="n">
        <v>5</v>
      </c>
      <c r="L32" s="0" t="n">
        <v>1</v>
      </c>
      <c r="M32" s="0" t="n">
        <v>0</v>
      </c>
      <c r="N32" s="0" t="n">
        <v>12</v>
      </c>
    </row>
    <row r="33" customFormat="false" ht="12.8" hidden="false" customHeight="false" outlineLevel="0" collapsed="false">
      <c r="A33" s="0" t="s">
        <v>449</v>
      </c>
      <c r="B33" s="0" t="n">
        <v>0</v>
      </c>
      <c r="C33" s="0" t="n">
        <v>10</v>
      </c>
      <c r="D33" s="0" t="n">
        <v>0</v>
      </c>
      <c r="E33" s="0" t="n">
        <v>0</v>
      </c>
      <c r="F33" s="0" t="n">
        <v>7</v>
      </c>
      <c r="G33" s="0" t="n">
        <v>0</v>
      </c>
      <c r="H33" s="0" t="n">
        <v>0</v>
      </c>
      <c r="I33" s="0" t="n">
        <v>0</v>
      </c>
      <c r="J33" s="0" t="n">
        <v>2</v>
      </c>
      <c r="K33" s="0" t="n">
        <v>0</v>
      </c>
      <c r="L33" s="0" t="n">
        <v>0</v>
      </c>
      <c r="M33" s="0" t="n">
        <v>0</v>
      </c>
      <c r="N33" s="0" t="n">
        <v>19</v>
      </c>
    </row>
    <row r="34" customFormat="false" ht="12.8" hidden="false" customHeight="false" outlineLevel="0" collapsed="false">
      <c r="A34" s="0" t="s">
        <v>564</v>
      </c>
      <c r="B34" s="0" t="n">
        <v>0</v>
      </c>
      <c r="C34" s="0" t="n">
        <v>2</v>
      </c>
      <c r="D34" s="0" t="n">
        <v>0</v>
      </c>
      <c r="E34" s="0" t="n">
        <v>0</v>
      </c>
      <c r="F34" s="0" t="n">
        <v>0</v>
      </c>
      <c r="G34" s="0" t="n">
        <v>1</v>
      </c>
      <c r="H34" s="0" t="n">
        <v>0</v>
      </c>
      <c r="I34" s="0" t="n">
        <v>3</v>
      </c>
      <c r="J34" s="0" t="n">
        <v>2</v>
      </c>
      <c r="K34" s="0" t="n">
        <v>0</v>
      </c>
      <c r="L34" s="0" t="n">
        <v>5</v>
      </c>
      <c r="M34" s="0" t="n">
        <v>0</v>
      </c>
      <c r="N34" s="0" t="n">
        <v>13</v>
      </c>
    </row>
    <row r="35" customFormat="false" ht="12.8" hidden="false" customHeight="false" outlineLevel="0" collapsed="false">
      <c r="A35" s="0" t="s">
        <v>488</v>
      </c>
      <c r="B35" s="0" t="n">
        <v>0</v>
      </c>
      <c r="C35" s="0" t="n">
        <v>4</v>
      </c>
      <c r="D35" s="0" t="n">
        <v>0</v>
      </c>
      <c r="E35" s="0" t="n">
        <v>0</v>
      </c>
      <c r="F35" s="0" t="n">
        <v>14</v>
      </c>
      <c r="G35" s="0" t="n">
        <v>7</v>
      </c>
      <c r="H35" s="0" t="n">
        <v>1</v>
      </c>
      <c r="I35" s="0" t="n">
        <v>1</v>
      </c>
      <c r="J35" s="0" t="n">
        <v>5</v>
      </c>
      <c r="K35" s="0" t="n">
        <v>2</v>
      </c>
      <c r="L35" s="0" t="n">
        <v>4</v>
      </c>
      <c r="M35" s="0" t="n">
        <v>0</v>
      </c>
      <c r="N35" s="0" t="n">
        <v>38</v>
      </c>
    </row>
    <row r="36" customFormat="false" ht="12.8" hidden="false" customHeight="false" outlineLevel="0" collapsed="false">
      <c r="A36" s="0" t="s">
        <v>492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14</v>
      </c>
      <c r="H36" s="0" t="n">
        <v>0</v>
      </c>
      <c r="I36" s="0" t="n">
        <v>0</v>
      </c>
      <c r="J36" s="0" t="n">
        <v>10</v>
      </c>
      <c r="K36" s="0" t="n">
        <v>5</v>
      </c>
      <c r="L36" s="0" t="n">
        <v>0</v>
      </c>
      <c r="M36" s="0" t="n">
        <v>0</v>
      </c>
      <c r="N36" s="0" t="n">
        <v>29</v>
      </c>
    </row>
    <row r="37" customFormat="false" ht="12.8" hidden="false" customHeight="false" outlineLevel="0" collapsed="false">
      <c r="A37" s="0" t="s">
        <v>499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2</v>
      </c>
      <c r="J37" s="0" t="n">
        <v>0</v>
      </c>
      <c r="K37" s="0" t="n">
        <v>0</v>
      </c>
      <c r="L37" s="0" t="n">
        <v>0</v>
      </c>
      <c r="M37" s="0" t="n">
        <v>0</v>
      </c>
      <c r="N37" s="0" t="n">
        <v>2</v>
      </c>
    </row>
    <row r="38" customFormat="false" ht="12.8" hidden="false" customHeight="false" outlineLevel="0" collapsed="false">
      <c r="A38" s="0" t="s">
        <v>565</v>
      </c>
      <c r="B38" s="0" t="n">
        <v>3</v>
      </c>
      <c r="C38" s="0" t="n">
        <v>19</v>
      </c>
      <c r="D38" s="0" t="n">
        <v>1</v>
      </c>
      <c r="E38" s="0" t="n">
        <v>0</v>
      </c>
      <c r="F38" s="0" t="n">
        <v>1</v>
      </c>
      <c r="G38" s="0" t="n">
        <v>85</v>
      </c>
      <c r="H38" s="0" t="n">
        <v>1</v>
      </c>
      <c r="I38" s="0" t="n">
        <v>2</v>
      </c>
      <c r="J38" s="0" t="n">
        <v>18</v>
      </c>
      <c r="K38" s="0" t="n">
        <v>29</v>
      </c>
      <c r="L38" s="0" t="n">
        <v>23</v>
      </c>
      <c r="M38" s="0" t="n">
        <v>0</v>
      </c>
      <c r="N38" s="0" t="n">
        <v>182</v>
      </c>
    </row>
    <row r="39" customFormat="false" ht="12.8" hidden="false" customHeight="false" outlineLevel="0" collapsed="false">
      <c r="A39" s="0" t="s">
        <v>518</v>
      </c>
      <c r="B39" s="0" t="n">
        <v>0</v>
      </c>
      <c r="C39" s="0" t="n">
        <v>5</v>
      </c>
      <c r="D39" s="0" t="n">
        <v>0</v>
      </c>
      <c r="E39" s="0" t="n">
        <v>1</v>
      </c>
      <c r="F39" s="0" t="n">
        <v>18</v>
      </c>
      <c r="G39" s="0" t="n">
        <v>8</v>
      </c>
      <c r="H39" s="0" t="n">
        <v>0</v>
      </c>
      <c r="I39" s="0" t="n">
        <v>0</v>
      </c>
      <c r="J39" s="0" t="n">
        <v>36</v>
      </c>
      <c r="K39" s="0" t="n">
        <v>3</v>
      </c>
      <c r="L39" s="0" t="n">
        <v>5</v>
      </c>
      <c r="M39" s="0" t="n">
        <v>6</v>
      </c>
      <c r="N39" s="0" t="n">
        <v>82</v>
      </c>
    </row>
    <row r="40" customFormat="false" ht="12.8" hidden="false" customHeight="false" outlineLevel="0" collapsed="false">
      <c r="A40" s="0" t="s">
        <v>521</v>
      </c>
      <c r="B40" s="0" t="n">
        <v>0</v>
      </c>
      <c r="C40" s="0" t="n">
        <v>23</v>
      </c>
      <c r="D40" s="0" t="n">
        <v>0</v>
      </c>
      <c r="E40" s="0" t="n">
        <v>0</v>
      </c>
      <c r="F40" s="0" t="n">
        <v>8</v>
      </c>
      <c r="G40" s="0" t="n">
        <v>1</v>
      </c>
      <c r="H40" s="0" t="n">
        <v>0</v>
      </c>
      <c r="I40" s="0" t="n">
        <v>0</v>
      </c>
      <c r="J40" s="0" t="n">
        <v>3</v>
      </c>
      <c r="K40" s="0" t="n">
        <v>0</v>
      </c>
      <c r="L40" s="0" t="n">
        <v>7</v>
      </c>
      <c r="M40" s="0" t="n">
        <v>0</v>
      </c>
      <c r="N40" s="0" t="n">
        <v>42</v>
      </c>
    </row>
    <row r="41" customFormat="false" ht="12.8" hidden="false" customHeight="false" outlineLevel="0" collapsed="false">
      <c r="A41" s="0" t="s">
        <v>527</v>
      </c>
      <c r="B41" s="0" t="n">
        <v>4</v>
      </c>
      <c r="C41" s="0" t="n">
        <v>22</v>
      </c>
      <c r="D41" s="0" t="n">
        <v>0</v>
      </c>
      <c r="E41" s="0" t="n">
        <v>0</v>
      </c>
      <c r="F41" s="0" t="n">
        <v>4</v>
      </c>
      <c r="G41" s="0" t="n">
        <v>41</v>
      </c>
      <c r="H41" s="0" t="n">
        <v>0</v>
      </c>
      <c r="I41" s="0" t="n">
        <v>0</v>
      </c>
      <c r="J41" s="0" t="n">
        <v>2</v>
      </c>
      <c r="K41" s="0" t="n">
        <v>7</v>
      </c>
      <c r="L41" s="0" t="n">
        <v>12</v>
      </c>
      <c r="M41" s="0" t="n">
        <v>4</v>
      </c>
      <c r="N41" s="0" t="n">
        <v>96</v>
      </c>
    </row>
    <row r="42" customFormat="false" ht="12.8" hidden="false" customHeight="false" outlineLevel="0" collapsed="false">
      <c r="A42" s="0" t="s">
        <v>566</v>
      </c>
      <c r="B42" s="0" t="n">
        <v>0</v>
      </c>
      <c r="C42" s="0" t="n">
        <v>6</v>
      </c>
      <c r="D42" s="0" t="n">
        <v>0</v>
      </c>
      <c r="E42" s="0" t="n">
        <v>0</v>
      </c>
      <c r="F42" s="0" t="n">
        <v>4</v>
      </c>
      <c r="G42" s="0" t="n">
        <v>0</v>
      </c>
      <c r="H42" s="0" t="n">
        <v>0</v>
      </c>
      <c r="I42" s="0" t="n">
        <v>0</v>
      </c>
      <c r="J42" s="0" t="n">
        <v>0</v>
      </c>
      <c r="K42" s="0" t="n">
        <v>1</v>
      </c>
      <c r="L42" s="0" t="n">
        <v>1</v>
      </c>
      <c r="M42" s="0" t="n">
        <v>1</v>
      </c>
      <c r="N42" s="0" t="n">
        <v>13</v>
      </c>
    </row>
    <row r="43" customFormat="false" ht="12.8" hidden="false" customHeight="false" outlineLevel="0" collapsed="false">
      <c r="A43" s="0" t="s">
        <v>567</v>
      </c>
      <c r="B43" s="0" t="n">
        <v>24</v>
      </c>
      <c r="C43" s="0" t="n">
        <v>282</v>
      </c>
      <c r="D43" s="0" t="n">
        <v>12</v>
      </c>
      <c r="E43" s="0" t="n">
        <v>11</v>
      </c>
      <c r="F43" s="0" t="n">
        <v>181</v>
      </c>
      <c r="G43" s="0" t="n">
        <v>574</v>
      </c>
      <c r="H43" s="0" t="n">
        <v>9</v>
      </c>
      <c r="I43" s="0" t="n">
        <v>14</v>
      </c>
      <c r="J43" s="0" t="n">
        <v>211</v>
      </c>
      <c r="K43" s="0" t="n">
        <v>92</v>
      </c>
      <c r="L43" s="0" t="n">
        <v>179</v>
      </c>
      <c r="M43" s="0" t="n">
        <v>18</v>
      </c>
      <c r="N43" s="0" t="n">
        <v>1607</v>
      </c>
    </row>
    <row r="45" customFormat="false" ht="12.8" hidden="false" customHeight="false" outlineLevel="0" collapsed="false">
      <c r="A45" s="0" t="s">
        <v>2</v>
      </c>
      <c r="B45" s="0" t="s">
        <v>568</v>
      </c>
      <c r="C45" s="0" t="s">
        <v>569</v>
      </c>
      <c r="D45" s="0" t="s">
        <v>570</v>
      </c>
      <c r="E45" s="0" t="s">
        <v>571</v>
      </c>
      <c r="F45" s="0" t="s">
        <v>572</v>
      </c>
      <c r="G45" s="0" t="s">
        <v>573</v>
      </c>
      <c r="H45" s="0" t="s">
        <v>574</v>
      </c>
      <c r="I45" s="0" t="s">
        <v>575</v>
      </c>
      <c r="J45" s="0" t="s">
        <v>576</v>
      </c>
      <c r="K45" s="0" t="s">
        <v>577</v>
      </c>
      <c r="L45" s="0" t="s">
        <v>578</v>
      </c>
      <c r="M45" s="0" t="s">
        <v>579</v>
      </c>
      <c r="N45" s="0" t="s">
        <v>567</v>
      </c>
    </row>
    <row r="46" customFormat="false" ht="12.8" hidden="false" customHeight="false" outlineLevel="0" collapsed="false">
      <c r="A46" s="0" t="s">
        <v>555</v>
      </c>
      <c r="B46" s="0" t="n">
        <f aca="false">B2*200</f>
        <v>0</v>
      </c>
      <c r="C46" s="0" t="n">
        <f aca="false">C2*250</f>
        <v>0</v>
      </c>
      <c r="D46" s="0" t="n">
        <f aca="false">D2*400</f>
        <v>0</v>
      </c>
      <c r="E46" s="0" t="n">
        <f aca="false">E2*500</f>
        <v>0</v>
      </c>
      <c r="F46" s="0" t="n">
        <f aca="false">F2*250</f>
        <v>0</v>
      </c>
      <c r="G46" s="0" t="n">
        <f aca="false">G2*500</f>
        <v>0</v>
      </c>
      <c r="H46" s="0" t="n">
        <f aca="false">H2*500</f>
        <v>0</v>
      </c>
      <c r="I46" s="0" t="n">
        <f aca="false">I2*150</f>
        <v>0</v>
      </c>
      <c r="J46" s="0" t="n">
        <f aca="false">J2*500</f>
        <v>0</v>
      </c>
      <c r="K46" s="0" t="n">
        <f aca="false">K2*400</f>
        <v>0</v>
      </c>
      <c r="L46" s="0" t="n">
        <f aca="false">L2*250</f>
        <v>1500</v>
      </c>
      <c r="M46" s="0" t="n">
        <f aca="false">M2*300</f>
        <v>0</v>
      </c>
      <c r="N46" s="0" t="n">
        <f aca="false">SUM(B46:M46)</f>
        <v>1500</v>
      </c>
    </row>
    <row r="47" customFormat="false" ht="12.8" hidden="false" customHeight="false" outlineLevel="0" collapsed="false">
      <c r="A47" s="0" t="s">
        <v>556</v>
      </c>
      <c r="B47" s="0" t="n">
        <f aca="false">B3*200</f>
        <v>0</v>
      </c>
      <c r="C47" s="0" t="n">
        <f aca="false">C3*250</f>
        <v>500</v>
      </c>
      <c r="D47" s="0" t="n">
        <f aca="false">D3*400</f>
        <v>0</v>
      </c>
      <c r="E47" s="0" t="n">
        <f aca="false">E3*500</f>
        <v>0</v>
      </c>
      <c r="F47" s="0" t="n">
        <f aca="false">F3*250</f>
        <v>0</v>
      </c>
      <c r="G47" s="0" t="n">
        <f aca="false">G3*500</f>
        <v>500</v>
      </c>
      <c r="H47" s="0" t="n">
        <f aca="false">H3*500</f>
        <v>0</v>
      </c>
      <c r="I47" s="0" t="n">
        <f aca="false">I3*150</f>
        <v>0</v>
      </c>
      <c r="J47" s="0" t="n">
        <f aca="false">J3*500</f>
        <v>1000</v>
      </c>
      <c r="K47" s="0" t="n">
        <f aca="false">K3*400</f>
        <v>0</v>
      </c>
      <c r="L47" s="0" t="n">
        <f aca="false">L3*250</f>
        <v>0</v>
      </c>
      <c r="M47" s="0" t="n">
        <f aca="false">M3*300</f>
        <v>0</v>
      </c>
      <c r="N47" s="0" t="n">
        <f aca="false">SUM(B47:M47)</f>
        <v>2000</v>
      </c>
    </row>
    <row r="48" customFormat="false" ht="12.8" hidden="false" customHeight="false" outlineLevel="0" collapsed="false">
      <c r="A48" s="0" t="s">
        <v>80</v>
      </c>
      <c r="B48" s="0" t="n">
        <f aca="false">B4*200</f>
        <v>800</v>
      </c>
      <c r="C48" s="0" t="n">
        <f aca="false">C4*250</f>
        <v>0</v>
      </c>
      <c r="D48" s="0" t="n">
        <f aca="false">D4*400</f>
        <v>0</v>
      </c>
      <c r="E48" s="0" t="n">
        <f aca="false">E4*500</f>
        <v>0</v>
      </c>
      <c r="F48" s="0" t="n">
        <f aca="false">F4*250</f>
        <v>0</v>
      </c>
      <c r="G48" s="0" t="n">
        <f aca="false">G4*500</f>
        <v>2000</v>
      </c>
      <c r="H48" s="0" t="n">
        <f aca="false">H4*500</f>
        <v>0</v>
      </c>
      <c r="I48" s="0" t="n">
        <f aca="false">I4*150</f>
        <v>0</v>
      </c>
      <c r="J48" s="0" t="n">
        <f aca="false">J4*500</f>
        <v>2000</v>
      </c>
      <c r="K48" s="0" t="n">
        <f aca="false">K4*400</f>
        <v>0</v>
      </c>
      <c r="L48" s="0" t="n">
        <f aca="false">L4*250</f>
        <v>0</v>
      </c>
      <c r="M48" s="0" t="n">
        <f aca="false">M4*300</f>
        <v>0</v>
      </c>
      <c r="N48" s="0" t="n">
        <f aca="false">SUM(B48:M48)</f>
        <v>4800</v>
      </c>
    </row>
    <row r="49" customFormat="false" ht="12.8" hidden="false" customHeight="false" outlineLevel="0" collapsed="false">
      <c r="A49" s="0" t="s">
        <v>84</v>
      </c>
      <c r="B49" s="0" t="n">
        <f aca="false">B5*200</f>
        <v>0</v>
      </c>
      <c r="C49" s="0" t="n">
        <f aca="false">C5*250</f>
        <v>0</v>
      </c>
      <c r="D49" s="0" t="n">
        <f aca="false">D5*400</f>
        <v>0</v>
      </c>
      <c r="E49" s="0" t="n">
        <f aca="false">E5*500</f>
        <v>0</v>
      </c>
      <c r="F49" s="0" t="n">
        <f aca="false">F5*250</f>
        <v>500</v>
      </c>
      <c r="G49" s="0" t="n">
        <f aca="false">G5*500</f>
        <v>0</v>
      </c>
      <c r="H49" s="0" t="n">
        <f aca="false">H5*500</f>
        <v>0</v>
      </c>
      <c r="I49" s="0" t="n">
        <f aca="false">I5*150</f>
        <v>0</v>
      </c>
      <c r="J49" s="0" t="n">
        <f aca="false">J5*500</f>
        <v>0</v>
      </c>
      <c r="K49" s="0" t="n">
        <f aca="false">K5*400</f>
        <v>0</v>
      </c>
      <c r="L49" s="0" t="n">
        <f aca="false">L5*250</f>
        <v>0</v>
      </c>
      <c r="M49" s="0" t="n">
        <f aca="false">M5*300</f>
        <v>0</v>
      </c>
      <c r="N49" s="0" t="n">
        <f aca="false">SUM(B49:M49)</f>
        <v>500</v>
      </c>
    </row>
    <row r="50" customFormat="false" ht="12.8" hidden="false" customHeight="false" outlineLevel="0" collapsed="false">
      <c r="A50" s="0" t="s">
        <v>96</v>
      </c>
      <c r="B50" s="0" t="n">
        <f aca="false">B6*200</f>
        <v>0</v>
      </c>
      <c r="C50" s="0" t="n">
        <f aca="false">C6*250</f>
        <v>3750</v>
      </c>
      <c r="D50" s="0" t="n">
        <f aca="false">D6*400</f>
        <v>0</v>
      </c>
      <c r="E50" s="0" t="n">
        <f aca="false">E6*500</f>
        <v>1000</v>
      </c>
      <c r="F50" s="0" t="n">
        <f aca="false">F6*250</f>
        <v>1500</v>
      </c>
      <c r="G50" s="0" t="n">
        <f aca="false">G6*500</f>
        <v>6500</v>
      </c>
      <c r="H50" s="0" t="n">
        <f aca="false">H6*500</f>
        <v>0</v>
      </c>
      <c r="I50" s="0" t="n">
        <f aca="false">I6*150</f>
        <v>0</v>
      </c>
      <c r="J50" s="0" t="n">
        <f aca="false">J6*500</f>
        <v>2500</v>
      </c>
      <c r="K50" s="0" t="n">
        <f aca="false">K6*400</f>
        <v>800</v>
      </c>
      <c r="L50" s="0" t="n">
        <f aca="false">L6*250</f>
        <v>4500</v>
      </c>
      <c r="M50" s="0" t="n">
        <f aca="false">M6*300</f>
        <v>0</v>
      </c>
      <c r="N50" s="0" t="n">
        <f aca="false">SUM(B50:M50)</f>
        <v>20550</v>
      </c>
    </row>
    <row r="51" customFormat="false" ht="12.8" hidden="false" customHeight="false" outlineLevel="0" collapsed="false">
      <c r="A51" s="0" t="s">
        <v>557</v>
      </c>
      <c r="B51" s="0" t="n">
        <f aca="false">B7*200</f>
        <v>0</v>
      </c>
      <c r="C51" s="0" t="n">
        <f aca="false">C7*250</f>
        <v>1250</v>
      </c>
      <c r="D51" s="0" t="n">
        <f aca="false">D7*400</f>
        <v>0</v>
      </c>
      <c r="E51" s="0" t="n">
        <f aca="false">E7*500</f>
        <v>0</v>
      </c>
      <c r="F51" s="0" t="n">
        <f aca="false">F7*250</f>
        <v>1250</v>
      </c>
      <c r="G51" s="0" t="n">
        <f aca="false">G7*500</f>
        <v>2000</v>
      </c>
      <c r="H51" s="0" t="n">
        <f aca="false">H7*500</f>
        <v>0</v>
      </c>
      <c r="I51" s="0" t="n">
        <f aca="false">I7*150</f>
        <v>0</v>
      </c>
      <c r="J51" s="0" t="n">
        <f aca="false">J7*500</f>
        <v>500</v>
      </c>
      <c r="K51" s="0" t="n">
        <f aca="false">K7*400</f>
        <v>0</v>
      </c>
      <c r="L51" s="0" t="n">
        <f aca="false">L7*250</f>
        <v>0</v>
      </c>
      <c r="M51" s="0" t="n">
        <f aca="false">M7*300</f>
        <v>0</v>
      </c>
      <c r="N51" s="0" t="n">
        <f aca="false">SUM(B51:M51)</f>
        <v>5000</v>
      </c>
    </row>
    <row r="52" customFormat="false" ht="12.8" hidden="false" customHeight="false" outlineLevel="0" collapsed="false">
      <c r="A52" s="0" t="s">
        <v>176</v>
      </c>
      <c r="B52" s="0" t="n">
        <f aca="false">B8*200</f>
        <v>0</v>
      </c>
      <c r="C52" s="0" t="n">
        <f aca="false">C8*250</f>
        <v>0</v>
      </c>
      <c r="D52" s="0" t="n">
        <f aca="false">D8*400</f>
        <v>0</v>
      </c>
      <c r="E52" s="0" t="n">
        <f aca="false">E8*500</f>
        <v>0</v>
      </c>
      <c r="F52" s="0" t="n">
        <f aca="false">F8*250</f>
        <v>0</v>
      </c>
      <c r="G52" s="0" t="n">
        <f aca="false">G8*500</f>
        <v>1000</v>
      </c>
      <c r="H52" s="0" t="n">
        <f aca="false">H8*500</f>
        <v>0</v>
      </c>
      <c r="I52" s="0" t="n">
        <f aca="false">I8*150</f>
        <v>0</v>
      </c>
      <c r="J52" s="0" t="n">
        <f aca="false">J8*500</f>
        <v>0</v>
      </c>
      <c r="K52" s="0" t="n">
        <f aca="false">K8*400</f>
        <v>400</v>
      </c>
      <c r="L52" s="0" t="n">
        <f aca="false">L8*250</f>
        <v>250</v>
      </c>
      <c r="M52" s="0" t="n">
        <f aca="false">M8*300</f>
        <v>0</v>
      </c>
      <c r="N52" s="0" t="n">
        <f aca="false">SUM(B52:M52)</f>
        <v>1650</v>
      </c>
    </row>
    <row r="53" customFormat="false" ht="12.8" hidden="false" customHeight="false" outlineLevel="0" collapsed="false">
      <c r="A53" s="0" t="s">
        <v>558</v>
      </c>
      <c r="B53" s="0" t="n">
        <f aca="false">B9*200</f>
        <v>0</v>
      </c>
      <c r="C53" s="0" t="n">
        <f aca="false">C9*250</f>
        <v>250</v>
      </c>
      <c r="D53" s="0" t="n">
        <f aca="false">D9*400</f>
        <v>0</v>
      </c>
      <c r="E53" s="0" t="n">
        <f aca="false">E9*500</f>
        <v>500</v>
      </c>
      <c r="F53" s="0" t="n">
        <f aca="false">F9*250</f>
        <v>500</v>
      </c>
      <c r="G53" s="0" t="n">
        <f aca="false">G9*500</f>
        <v>5000</v>
      </c>
      <c r="H53" s="0" t="n">
        <f aca="false">H9*500</f>
        <v>0</v>
      </c>
      <c r="I53" s="0" t="n">
        <f aca="false">I9*150</f>
        <v>0</v>
      </c>
      <c r="J53" s="0" t="n">
        <f aca="false">J9*500</f>
        <v>3000</v>
      </c>
      <c r="K53" s="0" t="n">
        <f aca="false">K9*400</f>
        <v>2400</v>
      </c>
      <c r="L53" s="0" t="n">
        <f aca="false">L9*250</f>
        <v>0</v>
      </c>
      <c r="M53" s="0" t="n">
        <f aca="false">M9*300</f>
        <v>0</v>
      </c>
      <c r="N53" s="0" t="n">
        <f aca="false">SUM(B53:M53)</f>
        <v>11650</v>
      </c>
    </row>
    <row r="54" customFormat="false" ht="12.8" hidden="false" customHeight="false" outlineLevel="0" collapsed="false">
      <c r="A54" s="0" t="s">
        <v>559</v>
      </c>
      <c r="B54" s="0" t="n">
        <f aca="false">B10*200</f>
        <v>0</v>
      </c>
      <c r="C54" s="0" t="n">
        <f aca="false">C10*250</f>
        <v>0</v>
      </c>
      <c r="D54" s="0" t="n">
        <f aca="false">D10*400</f>
        <v>0</v>
      </c>
      <c r="E54" s="0" t="n">
        <f aca="false">E10*500</f>
        <v>0</v>
      </c>
      <c r="F54" s="0" t="n">
        <f aca="false">F10*250</f>
        <v>500</v>
      </c>
      <c r="G54" s="0" t="n">
        <f aca="false">G10*500</f>
        <v>1000</v>
      </c>
      <c r="H54" s="0" t="n">
        <f aca="false">H10*500</f>
        <v>0</v>
      </c>
      <c r="I54" s="0" t="n">
        <f aca="false">I10*150</f>
        <v>0</v>
      </c>
      <c r="J54" s="0" t="n">
        <f aca="false">J10*500</f>
        <v>2000</v>
      </c>
      <c r="K54" s="0" t="n">
        <f aca="false">K10*400</f>
        <v>0</v>
      </c>
      <c r="L54" s="0" t="n">
        <f aca="false">L10*250</f>
        <v>250</v>
      </c>
      <c r="M54" s="0" t="n">
        <f aca="false">M10*300</f>
        <v>0</v>
      </c>
      <c r="N54" s="0" t="n">
        <f aca="false">SUM(B54:M54)</f>
        <v>3750</v>
      </c>
    </row>
    <row r="55" customFormat="false" ht="12.8" hidden="false" customHeight="false" outlineLevel="0" collapsed="false">
      <c r="A55" s="0" t="s">
        <v>235</v>
      </c>
      <c r="B55" s="0" t="n">
        <f aca="false">B11*200</f>
        <v>0</v>
      </c>
      <c r="C55" s="0" t="n">
        <f aca="false">C11*250</f>
        <v>500</v>
      </c>
      <c r="D55" s="0" t="n">
        <f aca="false">D11*400</f>
        <v>0</v>
      </c>
      <c r="E55" s="0" t="n">
        <f aca="false">E11*500</f>
        <v>0</v>
      </c>
      <c r="F55" s="0" t="n">
        <f aca="false">F11*250</f>
        <v>0</v>
      </c>
      <c r="G55" s="0" t="n">
        <f aca="false">G11*500</f>
        <v>1000</v>
      </c>
      <c r="H55" s="0" t="n">
        <f aca="false">H11*500</f>
        <v>500</v>
      </c>
      <c r="I55" s="0" t="n">
        <f aca="false">I11*150</f>
        <v>0</v>
      </c>
      <c r="J55" s="0" t="n">
        <f aca="false">J11*500</f>
        <v>8000</v>
      </c>
      <c r="K55" s="0" t="n">
        <f aca="false">K11*400</f>
        <v>0</v>
      </c>
      <c r="L55" s="0" t="n">
        <f aca="false">L11*250</f>
        <v>0</v>
      </c>
      <c r="M55" s="0" t="n">
        <f aca="false">M11*300</f>
        <v>0</v>
      </c>
      <c r="N55" s="0" t="n">
        <f aca="false">SUM(B55:M55)</f>
        <v>10000</v>
      </c>
    </row>
    <row r="56" customFormat="false" ht="12.8" hidden="false" customHeight="false" outlineLevel="0" collapsed="false">
      <c r="A56" s="0" t="s">
        <v>241</v>
      </c>
      <c r="B56" s="0" t="n">
        <f aca="false">B12*200</f>
        <v>0</v>
      </c>
      <c r="C56" s="0" t="n">
        <f aca="false">C12*250</f>
        <v>2500</v>
      </c>
      <c r="D56" s="0" t="n">
        <f aca="false">D12*400</f>
        <v>0</v>
      </c>
      <c r="E56" s="0" t="n">
        <f aca="false">E12*500</f>
        <v>0</v>
      </c>
      <c r="F56" s="0" t="n">
        <f aca="false">F12*250</f>
        <v>1750</v>
      </c>
      <c r="G56" s="0" t="n">
        <f aca="false">G12*500</f>
        <v>18500</v>
      </c>
      <c r="H56" s="0" t="n">
        <f aca="false">H12*500</f>
        <v>500</v>
      </c>
      <c r="I56" s="0" t="n">
        <f aca="false">I12*150</f>
        <v>0</v>
      </c>
      <c r="J56" s="0" t="n">
        <f aca="false">J12*500</f>
        <v>0</v>
      </c>
      <c r="K56" s="0" t="n">
        <f aca="false">K12*400</f>
        <v>800</v>
      </c>
      <c r="L56" s="0" t="n">
        <f aca="false">L12*250</f>
        <v>7500</v>
      </c>
      <c r="M56" s="0" t="n">
        <f aca="false">M12*300</f>
        <v>0</v>
      </c>
      <c r="N56" s="0" t="n">
        <f aca="false">SUM(B56:M56)</f>
        <v>31550</v>
      </c>
    </row>
    <row r="57" customFormat="false" ht="12.8" hidden="false" customHeight="false" outlineLevel="0" collapsed="false">
      <c r="A57" s="0" t="s">
        <v>245</v>
      </c>
      <c r="B57" s="0" t="n">
        <f aca="false">B13*200</f>
        <v>0</v>
      </c>
      <c r="C57" s="0" t="n">
        <f aca="false">C13*250</f>
        <v>6250</v>
      </c>
      <c r="D57" s="0" t="n">
        <f aca="false">D13*400</f>
        <v>800</v>
      </c>
      <c r="E57" s="0" t="n">
        <f aca="false">E13*500</f>
        <v>0</v>
      </c>
      <c r="F57" s="0" t="n">
        <f aca="false">F13*250</f>
        <v>500</v>
      </c>
      <c r="G57" s="0" t="n">
        <f aca="false">G13*500</f>
        <v>14000</v>
      </c>
      <c r="H57" s="0" t="n">
        <f aca="false">H13*500</f>
        <v>0</v>
      </c>
      <c r="I57" s="0" t="n">
        <f aca="false">I13*150</f>
        <v>450</v>
      </c>
      <c r="J57" s="0" t="n">
        <f aca="false">J13*500</f>
        <v>7500</v>
      </c>
      <c r="K57" s="0" t="n">
        <f aca="false">K13*400</f>
        <v>2800</v>
      </c>
      <c r="L57" s="0" t="n">
        <f aca="false">L13*250</f>
        <v>1250</v>
      </c>
      <c r="M57" s="0" t="n">
        <f aca="false">M13*300</f>
        <v>0</v>
      </c>
      <c r="N57" s="0" t="n">
        <f aca="false">SUM(B57:M57)</f>
        <v>33550</v>
      </c>
    </row>
    <row r="58" customFormat="false" ht="12.8" hidden="false" customHeight="false" outlineLevel="0" collapsed="false">
      <c r="A58" s="0" t="s">
        <v>252</v>
      </c>
      <c r="B58" s="0" t="n">
        <f aca="false">B14*200</f>
        <v>0</v>
      </c>
      <c r="C58" s="0" t="n">
        <f aca="false">C14*250</f>
        <v>4500</v>
      </c>
      <c r="D58" s="0" t="n">
        <f aca="false">D14*400</f>
        <v>0</v>
      </c>
      <c r="E58" s="0" t="n">
        <f aca="false">E14*500</f>
        <v>0</v>
      </c>
      <c r="F58" s="0" t="n">
        <f aca="false">F14*250</f>
        <v>750</v>
      </c>
      <c r="G58" s="0" t="n">
        <f aca="false">G14*500</f>
        <v>3500</v>
      </c>
      <c r="H58" s="0" t="n">
        <f aca="false">H14*500</f>
        <v>0</v>
      </c>
      <c r="I58" s="0" t="n">
        <f aca="false">I14*150</f>
        <v>0</v>
      </c>
      <c r="J58" s="0" t="n">
        <f aca="false">J14*500</f>
        <v>6000</v>
      </c>
      <c r="K58" s="0" t="n">
        <f aca="false">K14*400</f>
        <v>0</v>
      </c>
      <c r="L58" s="0" t="n">
        <f aca="false">L14*250</f>
        <v>1000</v>
      </c>
      <c r="M58" s="0" t="n">
        <f aca="false">M14*300</f>
        <v>0</v>
      </c>
      <c r="N58" s="0" t="n">
        <f aca="false">SUM(B58:M58)</f>
        <v>15750</v>
      </c>
    </row>
    <row r="59" customFormat="false" ht="12.8" hidden="false" customHeight="false" outlineLevel="0" collapsed="false">
      <c r="A59" s="0" t="s">
        <v>560</v>
      </c>
      <c r="B59" s="0" t="n">
        <f aca="false">B15*200</f>
        <v>0</v>
      </c>
      <c r="C59" s="0" t="n">
        <f aca="false">C15*250</f>
        <v>750</v>
      </c>
      <c r="D59" s="0" t="n">
        <f aca="false">D15*400</f>
        <v>0</v>
      </c>
      <c r="E59" s="0" t="n">
        <f aca="false">E15*500</f>
        <v>0</v>
      </c>
      <c r="F59" s="0" t="n">
        <f aca="false">F15*250</f>
        <v>0</v>
      </c>
      <c r="G59" s="0" t="n">
        <f aca="false">G15*500</f>
        <v>4000</v>
      </c>
      <c r="H59" s="0" t="n">
        <f aca="false">H15*500</f>
        <v>0</v>
      </c>
      <c r="I59" s="0" t="n">
        <f aca="false">I15*150</f>
        <v>0</v>
      </c>
      <c r="J59" s="0" t="n">
        <f aca="false">J15*500</f>
        <v>0</v>
      </c>
      <c r="K59" s="0" t="n">
        <f aca="false">K15*400</f>
        <v>0</v>
      </c>
      <c r="L59" s="0" t="n">
        <f aca="false">L15*250</f>
        <v>0</v>
      </c>
      <c r="M59" s="0" t="n">
        <f aca="false">M15*300</f>
        <v>0</v>
      </c>
      <c r="N59" s="0" t="n">
        <f aca="false">SUM(B59:M59)</f>
        <v>4750</v>
      </c>
    </row>
    <row r="60" customFormat="false" ht="12.8" hidden="false" customHeight="false" outlineLevel="0" collapsed="false">
      <c r="A60" s="0" t="s">
        <v>561</v>
      </c>
      <c r="B60" s="0" t="n">
        <f aca="false">B16*200</f>
        <v>0</v>
      </c>
      <c r="C60" s="0" t="n">
        <f aca="false">C16*250</f>
        <v>3000</v>
      </c>
      <c r="D60" s="0" t="n">
        <f aca="false">D16*400</f>
        <v>1600</v>
      </c>
      <c r="E60" s="0" t="n">
        <f aca="false">E16*500</f>
        <v>500</v>
      </c>
      <c r="F60" s="0" t="n">
        <f aca="false">F16*250</f>
        <v>3000</v>
      </c>
      <c r="G60" s="0" t="n">
        <f aca="false">G16*500</f>
        <v>500</v>
      </c>
      <c r="H60" s="0" t="n">
        <f aca="false">H16*500</f>
        <v>0</v>
      </c>
      <c r="I60" s="0" t="n">
        <f aca="false">I16*150</f>
        <v>150</v>
      </c>
      <c r="J60" s="0" t="n">
        <f aca="false">J16*500</f>
        <v>0</v>
      </c>
      <c r="K60" s="0" t="n">
        <f aca="false">K16*400</f>
        <v>400</v>
      </c>
      <c r="L60" s="0" t="n">
        <f aca="false">L16*250</f>
        <v>1250</v>
      </c>
      <c r="M60" s="0" t="n">
        <f aca="false">M16*300</f>
        <v>300</v>
      </c>
      <c r="N60" s="0" t="n">
        <f aca="false">SUM(B60:M60)</f>
        <v>10700</v>
      </c>
    </row>
    <row r="61" customFormat="false" ht="12.8" hidden="false" customHeight="false" outlineLevel="0" collapsed="false">
      <c r="A61" s="0" t="s">
        <v>273</v>
      </c>
      <c r="B61" s="0" t="n">
        <f aca="false">B17*200</f>
        <v>1400</v>
      </c>
      <c r="C61" s="0" t="n">
        <f aca="false">C17*250</f>
        <v>2750</v>
      </c>
      <c r="D61" s="0" t="n">
        <f aca="false">D17*400</f>
        <v>0</v>
      </c>
      <c r="E61" s="0" t="n">
        <f aca="false">E17*500</f>
        <v>0</v>
      </c>
      <c r="F61" s="0" t="n">
        <f aca="false">F17*250</f>
        <v>11250</v>
      </c>
      <c r="G61" s="0" t="n">
        <f aca="false">G17*500</f>
        <v>84500</v>
      </c>
      <c r="H61" s="0" t="n">
        <f aca="false">H17*500</f>
        <v>0</v>
      </c>
      <c r="I61" s="0" t="n">
        <f aca="false">I17*150</f>
        <v>0</v>
      </c>
      <c r="J61" s="0" t="n">
        <f aca="false">J17*500</f>
        <v>500</v>
      </c>
      <c r="K61" s="0" t="n">
        <f aca="false">K17*400</f>
        <v>400</v>
      </c>
      <c r="L61" s="0" t="n">
        <f aca="false">L17*250</f>
        <v>500</v>
      </c>
      <c r="M61" s="0" t="n">
        <f aca="false">M17*300</f>
        <v>0</v>
      </c>
      <c r="N61" s="0" t="n">
        <f aca="false">SUM(B61:M61)</f>
        <v>101300</v>
      </c>
    </row>
    <row r="62" customFormat="false" ht="12.8" hidden="false" customHeight="false" outlineLevel="0" collapsed="false">
      <c r="A62" s="0" t="s">
        <v>279</v>
      </c>
      <c r="B62" s="0" t="n">
        <f aca="false">B18*200</f>
        <v>1000</v>
      </c>
      <c r="C62" s="0" t="n">
        <f aca="false">C18*250</f>
        <v>1250</v>
      </c>
      <c r="D62" s="0" t="n">
        <f aca="false">D18*400</f>
        <v>0</v>
      </c>
      <c r="E62" s="0" t="n">
        <f aca="false">E18*500</f>
        <v>0</v>
      </c>
      <c r="F62" s="0" t="n">
        <f aca="false">F18*250</f>
        <v>1500</v>
      </c>
      <c r="G62" s="0" t="n">
        <f aca="false">G18*500</f>
        <v>1000</v>
      </c>
      <c r="H62" s="0" t="n">
        <f aca="false">H18*500</f>
        <v>0</v>
      </c>
      <c r="I62" s="0" t="n">
        <f aca="false">I18*150</f>
        <v>0</v>
      </c>
      <c r="J62" s="0" t="n">
        <f aca="false">J18*500</f>
        <v>1000</v>
      </c>
      <c r="K62" s="0" t="n">
        <f aca="false">K18*400</f>
        <v>0</v>
      </c>
      <c r="L62" s="0" t="n">
        <f aca="false">L18*250</f>
        <v>1250</v>
      </c>
      <c r="M62" s="0" t="n">
        <f aca="false">M18*300</f>
        <v>0</v>
      </c>
      <c r="N62" s="0" t="n">
        <f aca="false">SUM(B62:M62)</f>
        <v>7000</v>
      </c>
    </row>
    <row r="63" customFormat="false" ht="12.8" hidden="false" customHeight="false" outlineLevel="0" collapsed="false">
      <c r="A63" s="0" t="s">
        <v>282</v>
      </c>
      <c r="B63" s="0" t="n">
        <f aca="false">B19*200</f>
        <v>0</v>
      </c>
      <c r="C63" s="0" t="n">
        <f aca="false">C19*250</f>
        <v>3500</v>
      </c>
      <c r="D63" s="0" t="n">
        <f aca="false">D19*400</f>
        <v>0</v>
      </c>
      <c r="E63" s="0" t="n">
        <f aca="false">E19*500</f>
        <v>0</v>
      </c>
      <c r="F63" s="0" t="n">
        <f aca="false">F19*250</f>
        <v>1750</v>
      </c>
      <c r="G63" s="0" t="n">
        <f aca="false">G19*500</f>
        <v>3000</v>
      </c>
      <c r="H63" s="0" t="n">
        <f aca="false">H19*500</f>
        <v>0</v>
      </c>
      <c r="I63" s="0" t="n">
        <f aca="false">I19*150</f>
        <v>300</v>
      </c>
      <c r="J63" s="0" t="n">
        <f aca="false">J19*500</f>
        <v>500</v>
      </c>
      <c r="K63" s="0" t="n">
        <f aca="false">K19*400</f>
        <v>2800</v>
      </c>
      <c r="L63" s="0" t="n">
        <f aca="false">L19*250</f>
        <v>1250</v>
      </c>
      <c r="M63" s="0" t="n">
        <f aca="false">M19*300</f>
        <v>300</v>
      </c>
      <c r="N63" s="0" t="n">
        <f aca="false">SUM(B63:M63)</f>
        <v>13400</v>
      </c>
    </row>
    <row r="64" customFormat="false" ht="12.8" hidden="false" customHeight="false" outlineLevel="0" collapsed="false">
      <c r="A64" s="0" t="s">
        <v>285</v>
      </c>
      <c r="B64" s="0" t="n">
        <f aca="false">B20*200</f>
        <v>0</v>
      </c>
      <c r="C64" s="0" t="n">
        <f aca="false">C20*250</f>
        <v>0</v>
      </c>
      <c r="D64" s="0" t="n">
        <f aca="false">D20*400</f>
        <v>0</v>
      </c>
      <c r="E64" s="0" t="n">
        <f aca="false">E20*500</f>
        <v>0</v>
      </c>
      <c r="F64" s="0" t="n">
        <f aca="false">F20*250</f>
        <v>0</v>
      </c>
      <c r="G64" s="0" t="n">
        <f aca="false">G20*500</f>
        <v>4500</v>
      </c>
      <c r="H64" s="0" t="n">
        <f aca="false">H20*500</f>
        <v>0</v>
      </c>
      <c r="I64" s="0" t="n">
        <f aca="false">I20*150</f>
        <v>0</v>
      </c>
      <c r="J64" s="0" t="n">
        <f aca="false">J20*500</f>
        <v>500</v>
      </c>
      <c r="K64" s="0" t="n">
        <f aca="false">K20*400</f>
        <v>400</v>
      </c>
      <c r="L64" s="0" t="n">
        <f aca="false">L20*250</f>
        <v>500</v>
      </c>
      <c r="M64" s="0" t="n">
        <f aca="false">M20*300</f>
        <v>600</v>
      </c>
      <c r="N64" s="0" t="n">
        <f aca="false">SUM(B64:M64)</f>
        <v>6500</v>
      </c>
    </row>
    <row r="65" customFormat="false" ht="12.8" hidden="false" customHeight="false" outlineLevel="0" collapsed="false">
      <c r="A65" s="0" t="s">
        <v>288</v>
      </c>
      <c r="B65" s="0" t="n">
        <f aca="false">B21*200</f>
        <v>0</v>
      </c>
      <c r="C65" s="0" t="n">
        <f aca="false">C21*250</f>
        <v>250</v>
      </c>
      <c r="D65" s="0" t="n">
        <f aca="false">D21*400</f>
        <v>0</v>
      </c>
      <c r="E65" s="0" t="n">
        <f aca="false">E21*500</f>
        <v>0</v>
      </c>
      <c r="F65" s="0" t="n">
        <f aca="false">F21*250</f>
        <v>0</v>
      </c>
      <c r="G65" s="0" t="n">
        <f aca="false">G21*500</f>
        <v>0</v>
      </c>
      <c r="H65" s="0" t="n">
        <f aca="false">H21*500</f>
        <v>0</v>
      </c>
      <c r="I65" s="0" t="n">
        <f aca="false">I21*150</f>
        <v>0</v>
      </c>
      <c r="J65" s="0" t="n">
        <f aca="false">J21*500</f>
        <v>0</v>
      </c>
      <c r="K65" s="0" t="n">
        <f aca="false">K21*400</f>
        <v>0</v>
      </c>
      <c r="L65" s="0" t="n">
        <f aca="false">L21*250</f>
        <v>0</v>
      </c>
      <c r="M65" s="0" t="n">
        <f aca="false">M21*300</f>
        <v>0</v>
      </c>
      <c r="N65" s="0" t="n">
        <f aca="false">SUM(B65:M65)</f>
        <v>250</v>
      </c>
    </row>
    <row r="66" customFormat="false" ht="12.8" hidden="false" customHeight="false" outlineLevel="0" collapsed="false">
      <c r="A66" s="0" t="s">
        <v>291</v>
      </c>
      <c r="B66" s="0" t="n">
        <f aca="false">B22*200</f>
        <v>0</v>
      </c>
      <c r="C66" s="0" t="n">
        <f aca="false">C22*250</f>
        <v>5250</v>
      </c>
      <c r="D66" s="0" t="n">
        <f aca="false">D22*400</f>
        <v>0</v>
      </c>
      <c r="E66" s="0" t="n">
        <f aca="false">E22*500</f>
        <v>1000</v>
      </c>
      <c r="F66" s="0" t="n">
        <f aca="false">F22*250</f>
        <v>250</v>
      </c>
      <c r="G66" s="0" t="n">
        <f aca="false">G22*500</f>
        <v>11500</v>
      </c>
      <c r="H66" s="0" t="n">
        <f aca="false">H22*500</f>
        <v>0</v>
      </c>
      <c r="I66" s="0" t="n">
        <f aca="false">I22*150</f>
        <v>0</v>
      </c>
      <c r="J66" s="0" t="n">
        <f aca="false">J22*500</f>
        <v>15500</v>
      </c>
      <c r="K66" s="0" t="n">
        <f aca="false">K22*400</f>
        <v>2000</v>
      </c>
      <c r="L66" s="0" t="n">
        <f aca="false">L22*250</f>
        <v>1250</v>
      </c>
      <c r="M66" s="0" t="n">
        <f aca="false">M22*300</f>
        <v>0</v>
      </c>
      <c r="N66" s="0" t="n">
        <f aca="false">SUM(B66:M66)</f>
        <v>36750</v>
      </c>
    </row>
    <row r="67" customFormat="false" ht="12.8" hidden="false" customHeight="false" outlineLevel="0" collapsed="false">
      <c r="A67" s="0" t="s">
        <v>294</v>
      </c>
      <c r="B67" s="0" t="n">
        <f aca="false">B23*200</f>
        <v>0</v>
      </c>
      <c r="C67" s="0" t="n">
        <f aca="false">C23*250</f>
        <v>500</v>
      </c>
      <c r="D67" s="0" t="n">
        <f aca="false">D23*400</f>
        <v>0</v>
      </c>
      <c r="E67" s="0" t="n">
        <f aca="false">E23*500</f>
        <v>500</v>
      </c>
      <c r="F67" s="0" t="n">
        <f aca="false">F23*250</f>
        <v>0</v>
      </c>
      <c r="G67" s="0" t="n">
        <f aca="false">G23*500</f>
        <v>2000</v>
      </c>
      <c r="H67" s="0" t="n">
        <f aca="false">H23*500</f>
        <v>0</v>
      </c>
      <c r="I67" s="0" t="n">
        <f aca="false">I23*150</f>
        <v>0</v>
      </c>
      <c r="J67" s="0" t="n">
        <f aca="false">J23*500</f>
        <v>2000</v>
      </c>
      <c r="K67" s="0" t="n">
        <f aca="false">K23*400</f>
        <v>400</v>
      </c>
      <c r="L67" s="0" t="n">
        <f aca="false">L23*250</f>
        <v>1250</v>
      </c>
      <c r="M67" s="0" t="n">
        <f aca="false">M23*300</f>
        <v>0</v>
      </c>
      <c r="N67" s="0" t="n">
        <f aca="false">SUM(B67:M67)</f>
        <v>6650</v>
      </c>
    </row>
    <row r="68" customFormat="false" ht="12.8" hidden="false" customHeight="false" outlineLevel="0" collapsed="false">
      <c r="A68" s="0" t="s">
        <v>296</v>
      </c>
      <c r="B68" s="0" t="n">
        <f aca="false">B24*200</f>
        <v>200</v>
      </c>
      <c r="C68" s="0" t="n">
        <f aca="false">C24*250</f>
        <v>750</v>
      </c>
      <c r="D68" s="0" t="n">
        <f aca="false">D24*400</f>
        <v>0</v>
      </c>
      <c r="E68" s="0" t="n">
        <f aca="false">E24*500</f>
        <v>0</v>
      </c>
      <c r="F68" s="0" t="n">
        <f aca="false">F24*250</f>
        <v>1000</v>
      </c>
      <c r="G68" s="0" t="n">
        <f aca="false">G24*500</f>
        <v>10500</v>
      </c>
      <c r="H68" s="0" t="n">
        <f aca="false">H24*500</f>
        <v>0</v>
      </c>
      <c r="I68" s="0" t="n">
        <f aca="false">I24*150</f>
        <v>0</v>
      </c>
      <c r="J68" s="0" t="n">
        <f aca="false">J24*500</f>
        <v>3500</v>
      </c>
      <c r="K68" s="0" t="n">
        <f aca="false">K24*400</f>
        <v>400</v>
      </c>
      <c r="L68" s="0" t="n">
        <f aca="false">L24*250</f>
        <v>500</v>
      </c>
      <c r="M68" s="0" t="n">
        <f aca="false">M24*300</f>
        <v>0</v>
      </c>
      <c r="N68" s="0" t="n">
        <f aca="false">SUM(B68:M68)</f>
        <v>16850</v>
      </c>
    </row>
    <row r="69" customFormat="false" ht="12.8" hidden="false" customHeight="false" outlineLevel="0" collapsed="false">
      <c r="A69" s="0" t="s">
        <v>306</v>
      </c>
      <c r="B69" s="0" t="n">
        <f aca="false">B25*200</f>
        <v>0</v>
      </c>
      <c r="C69" s="0" t="n">
        <f aca="false">C25*250</f>
        <v>3500</v>
      </c>
      <c r="D69" s="0" t="n">
        <f aca="false">D25*400</f>
        <v>1600</v>
      </c>
      <c r="E69" s="0" t="n">
        <f aca="false">E25*500</f>
        <v>1000</v>
      </c>
      <c r="F69" s="0" t="n">
        <f aca="false">F25*250</f>
        <v>3000</v>
      </c>
      <c r="G69" s="0" t="n">
        <f aca="false">G25*500</f>
        <v>11500</v>
      </c>
      <c r="H69" s="0" t="n">
        <f aca="false">H25*500</f>
        <v>1000</v>
      </c>
      <c r="I69" s="0" t="n">
        <f aca="false">I25*150</f>
        <v>0</v>
      </c>
      <c r="J69" s="0" t="n">
        <f aca="false">J25*500</f>
        <v>6500</v>
      </c>
      <c r="K69" s="0" t="n">
        <f aca="false">K25*400</f>
        <v>400</v>
      </c>
      <c r="L69" s="0" t="n">
        <f aca="false">L25*250</f>
        <v>750</v>
      </c>
      <c r="M69" s="0" t="n">
        <f aca="false">M25*300</f>
        <v>900</v>
      </c>
      <c r="N69" s="0" t="n">
        <f aca="false">SUM(B69:M69)</f>
        <v>30150</v>
      </c>
    </row>
    <row r="70" customFormat="false" ht="12.8" hidden="false" customHeight="false" outlineLevel="0" collapsed="false">
      <c r="A70" s="0" t="s">
        <v>338</v>
      </c>
      <c r="B70" s="0" t="n">
        <f aca="false">B26*200</f>
        <v>0</v>
      </c>
      <c r="C70" s="0" t="n">
        <f aca="false">C26*250</f>
        <v>2000</v>
      </c>
      <c r="D70" s="0" t="n">
        <f aca="false">D26*400</f>
        <v>0</v>
      </c>
      <c r="E70" s="0" t="n">
        <f aca="false">E26*500</f>
        <v>0</v>
      </c>
      <c r="F70" s="0" t="n">
        <f aca="false">F26*250</f>
        <v>250</v>
      </c>
      <c r="G70" s="0" t="n">
        <f aca="false">G26*500</f>
        <v>0</v>
      </c>
      <c r="H70" s="0" t="n">
        <f aca="false">H26*500</f>
        <v>0</v>
      </c>
      <c r="I70" s="0" t="n">
        <f aca="false">I26*150</f>
        <v>0</v>
      </c>
      <c r="J70" s="0" t="n">
        <f aca="false">J26*500</f>
        <v>0</v>
      </c>
      <c r="K70" s="0" t="n">
        <f aca="false">K26*400</f>
        <v>0</v>
      </c>
      <c r="L70" s="0" t="n">
        <f aca="false">L26*250</f>
        <v>500</v>
      </c>
      <c r="M70" s="0" t="n">
        <f aca="false">M26*300</f>
        <v>0</v>
      </c>
      <c r="N70" s="0" t="n">
        <f aca="false">SUM(B70:M70)</f>
        <v>2750</v>
      </c>
    </row>
    <row r="71" customFormat="false" ht="12.8" hidden="false" customHeight="false" outlineLevel="0" collapsed="false">
      <c r="A71" s="0" t="s">
        <v>361</v>
      </c>
      <c r="B71" s="0" t="n">
        <f aca="false">B27*200</f>
        <v>0</v>
      </c>
      <c r="C71" s="0" t="n">
        <f aca="false">C27*250</f>
        <v>250</v>
      </c>
      <c r="D71" s="0" t="n">
        <f aca="false">D27*400</f>
        <v>0</v>
      </c>
      <c r="E71" s="0" t="n">
        <f aca="false">E27*500</f>
        <v>0</v>
      </c>
      <c r="F71" s="0" t="n">
        <f aca="false">F27*250</f>
        <v>500</v>
      </c>
      <c r="G71" s="0" t="n">
        <f aca="false">G27*500</f>
        <v>0</v>
      </c>
      <c r="H71" s="0" t="n">
        <f aca="false">H27*500</f>
        <v>0</v>
      </c>
      <c r="I71" s="0" t="n">
        <f aca="false">I27*150</f>
        <v>0</v>
      </c>
      <c r="J71" s="0" t="n">
        <f aca="false">J27*500</f>
        <v>0</v>
      </c>
      <c r="K71" s="0" t="n">
        <f aca="false">K27*400</f>
        <v>0</v>
      </c>
      <c r="L71" s="0" t="n">
        <f aca="false">L27*250</f>
        <v>0</v>
      </c>
      <c r="M71" s="0" t="n">
        <f aca="false">M27*300</f>
        <v>0</v>
      </c>
      <c r="N71" s="0" t="n">
        <f aca="false">SUM(B71:M71)</f>
        <v>750</v>
      </c>
    </row>
    <row r="72" customFormat="false" ht="12.8" hidden="false" customHeight="false" outlineLevel="0" collapsed="false">
      <c r="A72" s="0" t="s">
        <v>370</v>
      </c>
      <c r="B72" s="0" t="n">
        <f aca="false">B28*200</f>
        <v>0</v>
      </c>
      <c r="C72" s="0" t="n">
        <f aca="false">C28*250</f>
        <v>750</v>
      </c>
      <c r="D72" s="0" t="n">
        <f aca="false">D28*400</f>
        <v>400</v>
      </c>
      <c r="E72" s="0" t="n">
        <f aca="false">E28*500</f>
        <v>0</v>
      </c>
      <c r="F72" s="0" t="n">
        <f aca="false">F28*250</f>
        <v>250</v>
      </c>
      <c r="G72" s="0" t="n">
        <f aca="false">G28*500</f>
        <v>3500</v>
      </c>
      <c r="H72" s="0" t="n">
        <f aca="false">H28*500</f>
        <v>500</v>
      </c>
      <c r="I72" s="0" t="n">
        <f aca="false">I28*150</f>
        <v>0</v>
      </c>
      <c r="J72" s="0" t="n">
        <f aca="false">J28*500</f>
        <v>500</v>
      </c>
      <c r="K72" s="0" t="n">
        <f aca="false">K28*400</f>
        <v>0</v>
      </c>
      <c r="L72" s="0" t="n">
        <f aca="false">L28*250</f>
        <v>1250</v>
      </c>
      <c r="M72" s="0" t="n">
        <f aca="false">M28*300</f>
        <v>0</v>
      </c>
      <c r="N72" s="0" t="n">
        <f aca="false">SUM(B72:M72)</f>
        <v>7150</v>
      </c>
    </row>
    <row r="73" customFormat="false" ht="12.8" hidden="false" customHeight="false" outlineLevel="0" collapsed="false">
      <c r="A73" s="0" t="s">
        <v>372</v>
      </c>
      <c r="B73" s="0" t="n">
        <f aca="false">B29*200</f>
        <v>0</v>
      </c>
      <c r="C73" s="0" t="n">
        <f aca="false">C29*250</f>
        <v>2500</v>
      </c>
      <c r="D73" s="0" t="n">
        <f aca="false">D29*400</f>
        <v>0</v>
      </c>
      <c r="E73" s="0" t="n">
        <f aca="false">E29*500</f>
        <v>0</v>
      </c>
      <c r="F73" s="0" t="n">
        <f aca="false">F29*250</f>
        <v>0</v>
      </c>
      <c r="G73" s="0" t="n">
        <f aca="false">G29*500</f>
        <v>13000</v>
      </c>
      <c r="H73" s="0" t="n">
        <f aca="false">H29*500</f>
        <v>500</v>
      </c>
      <c r="I73" s="0" t="n">
        <f aca="false">I29*150</f>
        <v>0</v>
      </c>
      <c r="J73" s="0" t="n">
        <f aca="false">J29*500</f>
        <v>3000</v>
      </c>
      <c r="K73" s="0" t="n">
        <f aca="false">K29*400</f>
        <v>1200</v>
      </c>
      <c r="L73" s="0" t="n">
        <f aca="false">L29*250</f>
        <v>3500</v>
      </c>
      <c r="M73" s="0" t="n">
        <f aca="false">M29*300</f>
        <v>0</v>
      </c>
      <c r="N73" s="0" t="n">
        <f aca="false">SUM(B73:M73)</f>
        <v>23700</v>
      </c>
    </row>
    <row r="74" customFormat="false" ht="12.8" hidden="false" customHeight="false" outlineLevel="0" collapsed="false">
      <c r="A74" s="0" t="s">
        <v>380</v>
      </c>
      <c r="B74" s="0" t="n">
        <f aca="false">B30*200</f>
        <v>0</v>
      </c>
      <c r="C74" s="0" t="n">
        <f aca="false">C30*250</f>
        <v>0</v>
      </c>
      <c r="D74" s="0" t="n">
        <f aca="false">D30*400</f>
        <v>0</v>
      </c>
      <c r="E74" s="0" t="n">
        <f aca="false">E30*500</f>
        <v>0</v>
      </c>
      <c r="F74" s="0" t="n">
        <f aca="false">F30*250</f>
        <v>1000</v>
      </c>
      <c r="G74" s="0" t="n">
        <f aca="false">G30*500</f>
        <v>1500</v>
      </c>
      <c r="H74" s="0" t="n">
        <f aca="false">H30*500</f>
        <v>500</v>
      </c>
      <c r="I74" s="0" t="n">
        <f aca="false">I30*150</f>
        <v>0</v>
      </c>
      <c r="J74" s="0" t="n">
        <f aca="false">J30*500</f>
        <v>0</v>
      </c>
      <c r="K74" s="0" t="n">
        <f aca="false">K30*400</f>
        <v>400</v>
      </c>
      <c r="L74" s="0" t="n">
        <f aca="false">L30*250</f>
        <v>250</v>
      </c>
      <c r="M74" s="0" t="n">
        <f aca="false">M30*300</f>
        <v>0</v>
      </c>
      <c r="N74" s="0" t="n">
        <f aca="false">SUM(B74:M74)</f>
        <v>3650</v>
      </c>
    </row>
    <row r="75" customFormat="false" ht="12.8" hidden="false" customHeight="false" outlineLevel="0" collapsed="false">
      <c r="A75" s="0" t="s">
        <v>562</v>
      </c>
      <c r="B75" s="0" t="n">
        <f aca="false">B31*200</f>
        <v>0</v>
      </c>
      <c r="C75" s="0" t="n">
        <f aca="false">C31*250</f>
        <v>750</v>
      </c>
      <c r="D75" s="0" t="n">
        <f aca="false">D31*400</f>
        <v>0</v>
      </c>
      <c r="E75" s="0" t="n">
        <f aca="false">E31*500</f>
        <v>500</v>
      </c>
      <c r="F75" s="0" t="n">
        <f aca="false">F31*250</f>
        <v>0</v>
      </c>
      <c r="G75" s="0" t="n">
        <f aca="false">G31*500</f>
        <v>1500</v>
      </c>
      <c r="H75" s="0" t="n">
        <f aca="false">H31*500</f>
        <v>0</v>
      </c>
      <c r="I75" s="0" t="n">
        <f aca="false">I31*150</f>
        <v>0</v>
      </c>
      <c r="J75" s="0" t="n">
        <f aca="false">J31*500</f>
        <v>0</v>
      </c>
      <c r="K75" s="0" t="n">
        <f aca="false">K31*400</f>
        <v>0</v>
      </c>
      <c r="L75" s="0" t="n">
        <f aca="false">L31*250</f>
        <v>0</v>
      </c>
      <c r="M75" s="0" t="n">
        <f aca="false">M31*300</f>
        <v>0</v>
      </c>
      <c r="N75" s="0" t="n">
        <f aca="false">SUM(B75:M75)</f>
        <v>2750</v>
      </c>
    </row>
    <row r="76" customFormat="false" ht="12.8" hidden="false" customHeight="false" outlineLevel="0" collapsed="false">
      <c r="A76" s="0" t="s">
        <v>563</v>
      </c>
      <c r="B76" s="0" t="n">
        <f aca="false">B32*200</f>
        <v>0</v>
      </c>
      <c r="C76" s="0" t="n">
        <f aca="false">C32*250</f>
        <v>500</v>
      </c>
      <c r="D76" s="0" t="n">
        <f aca="false">D32*400</f>
        <v>0</v>
      </c>
      <c r="E76" s="0" t="n">
        <f aca="false">E32*500</f>
        <v>0</v>
      </c>
      <c r="F76" s="0" t="n">
        <f aca="false">F32*250</f>
        <v>250</v>
      </c>
      <c r="G76" s="0" t="n">
        <f aca="false">G32*500</f>
        <v>1000</v>
      </c>
      <c r="H76" s="0" t="n">
        <f aca="false">H32*500</f>
        <v>0</v>
      </c>
      <c r="I76" s="0" t="n">
        <f aca="false">I32*150</f>
        <v>0</v>
      </c>
      <c r="J76" s="0" t="n">
        <f aca="false">J32*500</f>
        <v>500</v>
      </c>
      <c r="K76" s="0" t="n">
        <f aca="false">K32*400</f>
        <v>2000</v>
      </c>
      <c r="L76" s="0" t="n">
        <f aca="false">L32*250</f>
        <v>250</v>
      </c>
      <c r="M76" s="0" t="n">
        <f aca="false">M32*300</f>
        <v>0</v>
      </c>
      <c r="N76" s="0" t="n">
        <f aca="false">SUM(B76:M76)</f>
        <v>4500</v>
      </c>
    </row>
    <row r="77" customFormat="false" ht="12.8" hidden="false" customHeight="false" outlineLevel="0" collapsed="false">
      <c r="A77" s="0" t="s">
        <v>449</v>
      </c>
      <c r="B77" s="0" t="n">
        <f aca="false">B33*200</f>
        <v>0</v>
      </c>
      <c r="C77" s="0" t="n">
        <f aca="false">C33*250</f>
        <v>2500</v>
      </c>
      <c r="D77" s="0" t="n">
        <f aca="false">D33*400</f>
        <v>0</v>
      </c>
      <c r="E77" s="0" t="n">
        <f aca="false">E33*500</f>
        <v>0</v>
      </c>
      <c r="F77" s="0" t="n">
        <f aca="false">F33*250</f>
        <v>1750</v>
      </c>
      <c r="G77" s="0" t="n">
        <f aca="false">G33*500</f>
        <v>0</v>
      </c>
      <c r="H77" s="0" t="n">
        <f aca="false">H33*500</f>
        <v>0</v>
      </c>
      <c r="I77" s="0" t="n">
        <f aca="false">I33*150</f>
        <v>0</v>
      </c>
      <c r="J77" s="0" t="n">
        <f aca="false">J33*500</f>
        <v>1000</v>
      </c>
      <c r="K77" s="0" t="n">
        <f aca="false">K33*400</f>
        <v>0</v>
      </c>
      <c r="L77" s="0" t="n">
        <f aca="false">L33*250</f>
        <v>0</v>
      </c>
      <c r="M77" s="0" t="n">
        <f aca="false">M33*300</f>
        <v>0</v>
      </c>
      <c r="N77" s="0" t="n">
        <f aca="false">SUM(B77:M77)</f>
        <v>5250</v>
      </c>
    </row>
    <row r="78" customFormat="false" ht="12.8" hidden="false" customHeight="false" outlineLevel="0" collapsed="false">
      <c r="A78" s="0" t="s">
        <v>564</v>
      </c>
      <c r="B78" s="0" t="n">
        <f aca="false">B34*200</f>
        <v>0</v>
      </c>
      <c r="C78" s="0" t="n">
        <f aca="false">C34*250</f>
        <v>500</v>
      </c>
      <c r="D78" s="0" t="n">
        <f aca="false">D34*400</f>
        <v>0</v>
      </c>
      <c r="E78" s="0" t="n">
        <f aca="false">E34*500</f>
        <v>0</v>
      </c>
      <c r="F78" s="0" t="n">
        <f aca="false">F34*250</f>
        <v>0</v>
      </c>
      <c r="G78" s="0" t="n">
        <f aca="false">G34*500</f>
        <v>500</v>
      </c>
      <c r="H78" s="0" t="n">
        <f aca="false">H34*500</f>
        <v>0</v>
      </c>
      <c r="I78" s="0" t="n">
        <f aca="false">I34*150</f>
        <v>450</v>
      </c>
      <c r="J78" s="0" t="n">
        <f aca="false">J34*500</f>
        <v>1000</v>
      </c>
      <c r="K78" s="0" t="n">
        <f aca="false">K34*400</f>
        <v>0</v>
      </c>
      <c r="L78" s="0" t="n">
        <f aca="false">L34*250</f>
        <v>1250</v>
      </c>
      <c r="M78" s="0" t="n">
        <f aca="false">M34*300</f>
        <v>0</v>
      </c>
      <c r="N78" s="0" t="n">
        <f aca="false">SUM(B78:M78)</f>
        <v>3700</v>
      </c>
    </row>
    <row r="79" customFormat="false" ht="12.8" hidden="false" customHeight="false" outlineLevel="0" collapsed="false">
      <c r="A79" s="0" t="s">
        <v>488</v>
      </c>
      <c r="B79" s="0" t="n">
        <f aca="false">B35*200</f>
        <v>0</v>
      </c>
      <c r="C79" s="0" t="n">
        <f aca="false">C35*250</f>
        <v>1000</v>
      </c>
      <c r="D79" s="0" t="n">
        <f aca="false">D35*400</f>
        <v>0</v>
      </c>
      <c r="E79" s="0" t="n">
        <f aca="false">E35*500</f>
        <v>0</v>
      </c>
      <c r="F79" s="0" t="n">
        <f aca="false">F35*250</f>
        <v>3500</v>
      </c>
      <c r="G79" s="0" t="n">
        <f aca="false">G35*500</f>
        <v>3500</v>
      </c>
      <c r="H79" s="0" t="n">
        <f aca="false">H35*500</f>
        <v>500</v>
      </c>
      <c r="I79" s="0" t="n">
        <f aca="false">I35*150</f>
        <v>150</v>
      </c>
      <c r="J79" s="0" t="n">
        <f aca="false">J35*500</f>
        <v>2500</v>
      </c>
      <c r="K79" s="0" t="n">
        <f aca="false">K35*400</f>
        <v>800</v>
      </c>
      <c r="L79" s="0" t="n">
        <f aca="false">L35*250</f>
        <v>1000</v>
      </c>
      <c r="M79" s="0" t="n">
        <f aca="false">M35*300</f>
        <v>0</v>
      </c>
      <c r="N79" s="0" t="n">
        <f aca="false">SUM(B79:M79)</f>
        <v>12950</v>
      </c>
    </row>
    <row r="80" customFormat="false" ht="12.8" hidden="false" customHeight="false" outlineLevel="0" collapsed="false">
      <c r="A80" s="0" t="s">
        <v>492</v>
      </c>
      <c r="B80" s="0" t="n">
        <f aca="false">B36*200</f>
        <v>0</v>
      </c>
      <c r="C80" s="0" t="n">
        <f aca="false">C36*250</f>
        <v>0</v>
      </c>
      <c r="D80" s="0" t="n">
        <f aca="false">D36*400</f>
        <v>0</v>
      </c>
      <c r="E80" s="0" t="n">
        <f aca="false">E36*500</f>
        <v>0</v>
      </c>
      <c r="F80" s="0" t="n">
        <f aca="false">F36*250</f>
        <v>0</v>
      </c>
      <c r="G80" s="0" t="n">
        <f aca="false">G36*500</f>
        <v>7000</v>
      </c>
      <c r="H80" s="0" t="n">
        <f aca="false">H36*500</f>
        <v>0</v>
      </c>
      <c r="I80" s="0" t="n">
        <f aca="false">I36*150</f>
        <v>0</v>
      </c>
      <c r="J80" s="0" t="n">
        <f aca="false">J36*500</f>
        <v>5000</v>
      </c>
      <c r="K80" s="0" t="n">
        <f aca="false">K36*400</f>
        <v>2000</v>
      </c>
      <c r="L80" s="0" t="n">
        <f aca="false">L36*250</f>
        <v>0</v>
      </c>
      <c r="M80" s="0" t="n">
        <f aca="false">M36*300</f>
        <v>0</v>
      </c>
      <c r="N80" s="0" t="n">
        <f aca="false">SUM(B80:M80)</f>
        <v>14000</v>
      </c>
    </row>
    <row r="81" customFormat="false" ht="12.8" hidden="false" customHeight="false" outlineLevel="0" collapsed="false">
      <c r="A81" s="0" t="s">
        <v>499</v>
      </c>
      <c r="B81" s="0" t="n">
        <f aca="false">B37*200</f>
        <v>0</v>
      </c>
      <c r="C81" s="0" t="n">
        <f aca="false">C37*250</f>
        <v>0</v>
      </c>
      <c r="D81" s="0" t="n">
        <f aca="false">D37*400</f>
        <v>0</v>
      </c>
      <c r="E81" s="0" t="n">
        <f aca="false">E37*500</f>
        <v>0</v>
      </c>
      <c r="F81" s="0" t="n">
        <f aca="false">F37*250</f>
        <v>0</v>
      </c>
      <c r="G81" s="0" t="n">
        <f aca="false">G37*500</f>
        <v>0</v>
      </c>
      <c r="H81" s="0" t="n">
        <f aca="false">H37*500</f>
        <v>0</v>
      </c>
      <c r="I81" s="0" t="n">
        <f aca="false">I37*150</f>
        <v>300</v>
      </c>
      <c r="J81" s="0" t="n">
        <f aca="false">J37*500</f>
        <v>0</v>
      </c>
      <c r="K81" s="0" t="n">
        <f aca="false">K37*400</f>
        <v>0</v>
      </c>
      <c r="L81" s="0" t="n">
        <f aca="false">L37*250</f>
        <v>0</v>
      </c>
      <c r="M81" s="0" t="n">
        <f aca="false">M37*300</f>
        <v>0</v>
      </c>
      <c r="N81" s="0" t="n">
        <f aca="false">SUM(B81:M81)</f>
        <v>300</v>
      </c>
    </row>
    <row r="82" customFormat="false" ht="12.8" hidden="false" customHeight="false" outlineLevel="0" collapsed="false">
      <c r="A82" s="0" t="s">
        <v>565</v>
      </c>
      <c r="B82" s="0" t="n">
        <f aca="false">B38*200</f>
        <v>600</v>
      </c>
      <c r="C82" s="0" t="n">
        <f aca="false">C38*250</f>
        <v>4750</v>
      </c>
      <c r="D82" s="0" t="n">
        <f aca="false">D38*400</f>
        <v>400</v>
      </c>
      <c r="E82" s="0" t="n">
        <f aca="false">E38*500</f>
        <v>0</v>
      </c>
      <c r="F82" s="0" t="n">
        <f aca="false">F38*250</f>
        <v>250</v>
      </c>
      <c r="G82" s="0" t="n">
        <f aca="false">G38*500</f>
        <v>42500</v>
      </c>
      <c r="H82" s="0" t="n">
        <f aca="false">H38*500</f>
        <v>500</v>
      </c>
      <c r="I82" s="0" t="n">
        <f aca="false">I38*150</f>
        <v>300</v>
      </c>
      <c r="J82" s="0" t="n">
        <f aca="false">J38*500</f>
        <v>9000</v>
      </c>
      <c r="K82" s="0" t="n">
        <f aca="false">K38*400</f>
        <v>11600</v>
      </c>
      <c r="L82" s="0" t="n">
        <f aca="false">L38*250</f>
        <v>5750</v>
      </c>
      <c r="M82" s="0" t="n">
        <f aca="false">M38*300</f>
        <v>0</v>
      </c>
      <c r="N82" s="0" t="n">
        <f aca="false">SUM(B82:M82)</f>
        <v>75650</v>
      </c>
    </row>
    <row r="83" customFormat="false" ht="12.8" hidden="false" customHeight="false" outlineLevel="0" collapsed="false">
      <c r="A83" s="0" t="s">
        <v>518</v>
      </c>
      <c r="B83" s="0" t="n">
        <f aca="false">B39*200</f>
        <v>0</v>
      </c>
      <c r="C83" s="0" t="n">
        <f aca="false">C39*250</f>
        <v>1250</v>
      </c>
      <c r="D83" s="0" t="n">
        <f aca="false">D39*400</f>
        <v>0</v>
      </c>
      <c r="E83" s="0" t="n">
        <f aca="false">E39*500</f>
        <v>500</v>
      </c>
      <c r="F83" s="0" t="n">
        <f aca="false">F39*250</f>
        <v>4500</v>
      </c>
      <c r="G83" s="0" t="n">
        <f aca="false">G39*500</f>
        <v>4000</v>
      </c>
      <c r="H83" s="0" t="n">
        <f aca="false">H39*500</f>
        <v>0</v>
      </c>
      <c r="I83" s="0" t="n">
        <f aca="false">I39*150</f>
        <v>0</v>
      </c>
      <c r="J83" s="0" t="n">
        <f aca="false">J39*500</f>
        <v>18000</v>
      </c>
      <c r="K83" s="0" t="n">
        <f aca="false">K39*400</f>
        <v>1200</v>
      </c>
      <c r="L83" s="0" t="n">
        <f aca="false">L39*250</f>
        <v>1250</v>
      </c>
      <c r="M83" s="0" t="n">
        <f aca="false">M39*300</f>
        <v>1800</v>
      </c>
      <c r="N83" s="0" t="n">
        <f aca="false">SUM(B83:M83)</f>
        <v>32500</v>
      </c>
    </row>
    <row r="84" customFormat="false" ht="12.8" hidden="false" customHeight="false" outlineLevel="0" collapsed="false">
      <c r="A84" s="0" t="s">
        <v>521</v>
      </c>
      <c r="B84" s="0" t="n">
        <f aca="false">B40*200</f>
        <v>0</v>
      </c>
      <c r="C84" s="0" t="n">
        <f aca="false">C40*250</f>
        <v>5750</v>
      </c>
      <c r="D84" s="0" t="n">
        <f aca="false">D40*400</f>
        <v>0</v>
      </c>
      <c r="E84" s="0" t="n">
        <f aca="false">E40*500</f>
        <v>0</v>
      </c>
      <c r="F84" s="0" t="n">
        <f aca="false">F40*250</f>
        <v>2000</v>
      </c>
      <c r="G84" s="0" t="n">
        <f aca="false">G40*500</f>
        <v>500</v>
      </c>
      <c r="H84" s="0" t="n">
        <f aca="false">H40*500</f>
        <v>0</v>
      </c>
      <c r="I84" s="0" t="n">
        <f aca="false">I40*150</f>
        <v>0</v>
      </c>
      <c r="J84" s="0" t="n">
        <f aca="false">J40*500</f>
        <v>1500</v>
      </c>
      <c r="K84" s="0" t="n">
        <f aca="false">K40*400</f>
        <v>0</v>
      </c>
      <c r="L84" s="0" t="n">
        <f aca="false">L40*250</f>
        <v>1750</v>
      </c>
      <c r="M84" s="0" t="n">
        <f aca="false">M40*300</f>
        <v>0</v>
      </c>
      <c r="N84" s="0" t="n">
        <f aca="false">SUM(B84:M84)</f>
        <v>11500</v>
      </c>
    </row>
    <row r="85" customFormat="false" ht="12.8" hidden="false" customHeight="false" outlineLevel="0" collapsed="false">
      <c r="A85" s="0" t="s">
        <v>527</v>
      </c>
      <c r="B85" s="0" t="n">
        <f aca="false">B41*200</f>
        <v>800</v>
      </c>
      <c r="C85" s="0" t="n">
        <f aca="false">C41*250</f>
        <v>5500</v>
      </c>
      <c r="D85" s="0" t="n">
        <f aca="false">D41*400</f>
        <v>0</v>
      </c>
      <c r="E85" s="0" t="n">
        <f aca="false">E41*500</f>
        <v>0</v>
      </c>
      <c r="F85" s="0" t="n">
        <f aca="false">F41*250</f>
        <v>1000</v>
      </c>
      <c r="G85" s="0" t="n">
        <f aca="false">G41*500</f>
        <v>20500</v>
      </c>
      <c r="H85" s="0" t="n">
        <f aca="false">H41*500</f>
        <v>0</v>
      </c>
      <c r="I85" s="0" t="n">
        <f aca="false">I41*150</f>
        <v>0</v>
      </c>
      <c r="J85" s="0" t="n">
        <f aca="false">J41*500</f>
        <v>1000</v>
      </c>
      <c r="K85" s="0" t="n">
        <f aca="false">K41*400</f>
        <v>2800</v>
      </c>
      <c r="L85" s="0" t="n">
        <f aca="false">L41*250</f>
        <v>3000</v>
      </c>
      <c r="M85" s="0" t="n">
        <f aca="false">M41*300</f>
        <v>1200</v>
      </c>
      <c r="N85" s="0" t="n">
        <f aca="false">SUM(B85:M85)</f>
        <v>35800</v>
      </c>
    </row>
    <row r="86" customFormat="false" ht="12.8" hidden="false" customHeight="false" outlineLevel="0" collapsed="false">
      <c r="A86" s="0" t="s">
        <v>566</v>
      </c>
      <c r="B86" s="0" t="n">
        <f aca="false">B42*200</f>
        <v>0</v>
      </c>
      <c r="C86" s="0" t="n">
        <f aca="false">C42*250</f>
        <v>1500</v>
      </c>
      <c r="D86" s="0" t="n">
        <f aca="false">D42*400</f>
        <v>0</v>
      </c>
      <c r="E86" s="0" t="n">
        <f aca="false">E42*500</f>
        <v>0</v>
      </c>
      <c r="F86" s="0" t="n">
        <f aca="false">F42*250</f>
        <v>1000</v>
      </c>
      <c r="G86" s="0" t="n">
        <f aca="false">G42*500</f>
        <v>0</v>
      </c>
      <c r="H86" s="0" t="n">
        <f aca="false">H42*500</f>
        <v>0</v>
      </c>
      <c r="I86" s="0" t="n">
        <f aca="false">I42*150</f>
        <v>0</v>
      </c>
      <c r="J86" s="0" t="n">
        <f aca="false">J42*500</f>
        <v>0</v>
      </c>
      <c r="K86" s="0" t="n">
        <f aca="false">K42*400</f>
        <v>400</v>
      </c>
      <c r="L86" s="0" t="n">
        <f aca="false">L42*250</f>
        <v>250</v>
      </c>
      <c r="M86" s="0" t="n">
        <f aca="false">M42*300</f>
        <v>300</v>
      </c>
      <c r="N86" s="0" t="n">
        <f aca="false">SUM(B86:M86)</f>
        <v>3450</v>
      </c>
    </row>
    <row r="87" customFormat="false" ht="12.8" hidden="false" customHeight="false" outlineLevel="0" collapsed="false">
      <c r="A87" s="0" t="s">
        <v>567</v>
      </c>
      <c r="B87" s="0" t="n">
        <f aca="false">B43*200</f>
        <v>4800</v>
      </c>
      <c r="C87" s="0" t="n">
        <f aca="false">C43*250</f>
        <v>70500</v>
      </c>
      <c r="D87" s="0" t="n">
        <f aca="false">D43*400</f>
        <v>4800</v>
      </c>
      <c r="E87" s="0" t="n">
        <f aca="false">E43*500</f>
        <v>5500</v>
      </c>
      <c r="F87" s="0" t="n">
        <f aca="false">F43*250</f>
        <v>45250</v>
      </c>
      <c r="G87" s="0" t="n">
        <f aca="false">G43*500</f>
        <v>287000</v>
      </c>
      <c r="H87" s="0" t="n">
        <f aca="false">H43*500</f>
        <v>4500</v>
      </c>
      <c r="I87" s="0" t="n">
        <f aca="false">I43*150</f>
        <v>2100</v>
      </c>
      <c r="J87" s="0" t="n">
        <f aca="false">J43*500</f>
        <v>105500</v>
      </c>
      <c r="K87" s="0" t="n">
        <f aca="false">K43*400</f>
        <v>36800</v>
      </c>
      <c r="L87" s="0" t="n">
        <f aca="false">L43*250</f>
        <v>44750</v>
      </c>
      <c r="M87" s="0" t="n">
        <f aca="false">M43*300</f>
        <v>5400</v>
      </c>
      <c r="N87" s="0" t="n">
        <f aca="false">SUM(B87:M87)</f>
        <v>616900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V88"/>
  <sheetViews>
    <sheetView showFormulas="false" showGridLines="true" showRowColHeaders="true" showZeros="true" rightToLeft="false" tabSelected="false" showOutlineSymbols="true" defaultGridColor="true" view="normal" topLeftCell="AG43" colorId="64" zoomScale="90" zoomScaleNormal="90" zoomScalePageLayoutView="100" workbookViewId="0">
      <selection pane="topLeft" activeCell="AV47" activeCellId="0" sqref="AV47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64.62"/>
    <col collapsed="false" customWidth="true" hidden="false" outlineLevel="0" max="3" min="2" style="0" width="15.22"/>
    <col collapsed="false" customWidth="true" hidden="false" outlineLevel="0" max="14" min="4" style="0" width="15.53"/>
    <col collapsed="false" customWidth="true" hidden="false" outlineLevel="0" max="16" min="15" style="0" width="17.07"/>
    <col collapsed="false" customWidth="true" hidden="false" outlineLevel="0" max="22" min="17" style="0" width="16.91"/>
    <col collapsed="false" customWidth="true" hidden="false" outlineLevel="0" max="23" min="23" style="0" width="18.46"/>
    <col collapsed="false" customWidth="true" hidden="false" outlineLevel="0" max="24" min="24" style="0" width="17.86"/>
    <col collapsed="false" customWidth="true" hidden="false" outlineLevel="0" max="25" min="25" style="0" width="15.08"/>
    <col collapsed="false" customWidth="true" hidden="false" outlineLevel="0" max="26" min="26" style="0" width="14.75"/>
    <col collapsed="false" customWidth="true" hidden="false" outlineLevel="0" max="27" min="27" style="0" width="16.3"/>
    <col collapsed="false" customWidth="true" hidden="false" outlineLevel="0" max="32" min="28" style="0" width="14.43"/>
    <col collapsed="false" customWidth="true" hidden="false" outlineLevel="0" max="34" min="33" style="0" width="15.99"/>
    <col collapsed="false" customWidth="true" hidden="false" outlineLevel="0" max="37" min="35" style="0" width="13.36"/>
    <col collapsed="false" customWidth="true" hidden="false" outlineLevel="0" max="42" min="38" style="0" width="13.97"/>
    <col collapsed="false" customWidth="true" hidden="false" outlineLevel="0" max="44" min="43" style="0" width="15.53"/>
    <col collapsed="false" customWidth="true" hidden="false" outlineLevel="0" max="47" min="45" style="0" width="14.88"/>
    <col collapsed="false" customWidth="true" hidden="false" outlineLevel="0" max="48" min="48" style="0" width="8.33"/>
  </cols>
  <sheetData>
    <row r="1" customFormat="false" ht="12.8" hidden="false" customHeight="false" outlineLevel="0" collapsed="false">
      <c r="A1" s="0" t="s">
        <v>2</v>
      </c>
      <c r="B1" s="0" t="s">
        <v>580</v>
      </c>
      <c r="C1" s="0" t="s">
        <v>581</v>
      </c>
      <c r="D1" s="0" t="s">
        <v>582</v>
      </c>
      <c r="E1" s="0" t="s">
        <v>583</v>
      </c>
      <c r="F1" s="0" t="s">
        <v>584</v>
      </c>
      <c r="G1" s="0" t="s">
        <v>585</v>
      </c>
      <c r="H1" s="0" t="s">
        <v>586</v>
      </c>
      <c r="I1" s="0" t="s">
        <v>587</v>
      </c>
      <c r="J1" s="0" t="s">
        <v>588</v>
      </c>
      <c r="K1" s="0" t="s">
        <v>589</v>
      </c>
      <c r="L1" s="0" t="s">
        <v>590</v>
      </c>
      <c r="M1" s="0" t="s">
        <v>591</v>
      </c>
      <c r="N1" s="0" t="s">
        <v>592</v>
      </c>
      <c r="O1" s="0" t="s">
        <v>593</v>
      </c>
      <c r="P1" s="0" t="s">
        <v>594</v>
      </c>
      <c r="Q1" s="0" t="s">
        <v>595</v>
      </c>
      <c r="R1" s="0" t="s">
        <v>596</v>
      </c>
      <c r="S1" s="0" t="s">
        <v>597</v>
      </c>
      <c r="T1" s="0" t="s">
        <v>598</v>
      </c>
      <c r="U1" s="0" t="s">
        <v>599</v>
      </c>
      <c r="V1" s="0" t="s">
        <v>600</v>
      </c>
      <c r="W1" s="0" t="s">
        <v>601</v>
      </c>
      <c r="X1" s="0" t="s">
        <v>602</v>
      </c>
      <c r="Y1" s="0" t="s">
        <v>603</v>
      </c>
      <c r="Z1" s="0" t="s">
        <v>604</v>
      </c>
      <c r="AA1" s="0" t="s">
        <v>605</v>
      </c>
      <c r="AB1" s="0" t="s">
        <v>606</v>
      </c>
      <c r="AC1" s="0" t="s">
        <v>607</v>
      </c>
      <c r="AD1" s="0" t="s">
        <v>608</v>
      </c>
      <c r="AE1" s="0" t="s">
        <v>609</v>
      </c>
      <c r="AF1" s="0" t="s">
        <v>610</v>
      </c>
      <c r="AG1" s="0" t="s">
        <v>611</v>
      </c>
      <c r="AH1" s="0" t="s">
        <v>612</v>
      </c>
      <c r="AI1" s="0" t="s">
        <v>613</v>
      </c>
      <c r="AJ1" s="0" t="s">
        <v>614</v>
      </c>
      <c r="AK1" s="0" t="s">
        <v>615</v>
      </c>
      <c r="AL1" s="0" t="s">
        <v>616</v>
      </c>
      <c r="AM1" s="0" t="s">
        <v>617</v>
      </c>
      <c r="AN1" s="0" t="s">
        <v>618</v>
      </c>
      <c r="AO1" s="0" t="s">
        <v>619</v>
      </c>
      <c r="AP1" s="0" t="s">
        <v>620</v>
      </c>
      <c r="AQ1" s="0" t="s">
        <v>621</v>
      </c>
      <c r="AR1" s="0" t="s">
        <v>622</v>
      </c>
      <c r="AS1" s="0" t="s">
        <v>623</v>
      </c>
      <c r="AT1" s="0" t="s">
        <v>624</v>
      </c>
      <c r="AU1" s="0" t="s">
        <v>625</v>
      </c>
      <c r="AV1" s="0" t="s">
        <v>567</v>
      </c>
    </row>
    <row r="2" customFormat="false" ht="12.8" hidden="false" customHeight="false" outlineLevel="0" collapsed="false">
      <c r="A2" s="0" t="s">
        <v>555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0</v>
      </c>
      <c r="N2" s="0" t="n">
        <v>0</v>
      </c>
      <c r="O2" s="0" t="n">
        <v>0</v>
      </c>
      <c r="P2" s="0" t="n">
        <v>0</v>
      </c>
      <c r="Q2" s="0" t="n">
        <v>0</v>
      </c>
      <c r="R2" s="0" t="n">
        <v>0</v>
      </c>
      <c r="S2" s="0" t="n">
        <v>0</v>
      </c>
      <c r="T2" s="0" t="n">
        <v>0</v>
      </c>
      <c r="U2" s="0" t="n">
        <v>0</v>
      </c>
      <c r="V2" s="0" t="n">
        <v>0</v>
      </c>
      <c r="W2" s="0" t="n">
        <v>0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0</v>
      </c>
      <c r="AC2" s="0" t="n">
        <v>0</v>
      </c>
      <c r="AD2" s="0" t="n">
        <v>0</v>
      </c>
      <c r="AE2" s="0" t="n">
        <v>0</v>
      </c>
      <c r="AF2" s="0" t="n">
        <v>0</v>
      </c>
      <c r="AG2" s="0" t="n">
        <v>0</v>
      </c>
      <c r="AH2" s="0" t="n">
        <v>0</v>
      </c>
      <c r="AI2" s="0" t="n">
        <v>0</v>
      </c>
      <c r="AJ2" s="0" t="n">
        <v>0</v>
      </c>
      <c r="AK2" s="0" t="n">
        <v>0</v>
      </c>
      <c r="AL2" s="0" t="n">
        <v>4</v>
      </c>
      <c r="AM2" s="0" t="n">
        <v>2</v>
      </c>
      <c r="AN2" s="0" t="n">
        <v>0</v>
      </c>
      <c r="AO2" s="0" t="n">
        <v>0</v>
      </c>
      <c r="AP2" s="0" t="n">
        <v>0</v>
      </c>
      <c r="AQ2" s="0" t="n">
        <v>0</v>
      </c>
      <c r="AR2" s="0" t="n">
        <v>0</v>
      </c>
      <c r="AS2" s="0" t="n">
        <v>0</v>
      </c>
      <c r="AT2" s="0" t="n">
        <v>0</v>
      </c>
      <c r="AU2" s="0" t="n">
        <v>0</v>
      </c>
      <c r="AV2" s="0" t="n">
        <v>6</v>
      </c>
    </row>
    <row r="3" customFormat="false" ht="12.8" hidden="false" customHeight="false" outlineLevel="0" collapsed="false">
      <c r="A3" s="0" t="s">
        <v>556</v>
      </c>
      <c r="B3" s="0" t="n">
        <v>0</v>
      </c>
      <c r="C3" s="0" t="n">
        <v>0</v>
      </c>
      <c r="D3" s="0" t="n">
        <v>2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0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1</v>
      </c>
      <c r="Y3" s="0" t="n">
        <v>0</v>
      </c>
      <c r="Z3" s="0" t="n">
        <v>0</v>
      </c>
      <c r="AA3" s="0" t="n">
        <v>0</v>
      </c>
      <c r="AB3" s="0" t="n">
        <v>2</v>
      </c>
      <c r="AC3" s="0" t="n">
        <v>0</v>
      </c>
      <c r="AD3" s="0" t="n">
        <v>0</v>
      </c>
      <c r="AE3" s="0" t="n">
        <v>0</v>
      </c>
      <c r="AF3" s="0" t="n">
        <v>0</v>
      </c>
      <c r="AG3" s="0" t="n">
        <v>0</v>
      </c>
      <c r="AH3" s="0" t="n">
        <v>0</v>
      </c>
      <c r="AI3" s="0" t="n">
        <v>0</v>
      </c>
      <c r="AJ3" s="0" t="n">
        <v>0</v>
      </c>
      <c r="AK3" s="0" t="n">
        <v>0</v>
      </c>
      <c r="AL3" s="0" t="n">
        <v>0</v>
      </c>
      <c r="AM3" s="0" t="n">
        <v>0</v>
      </c>
      <c r="AN3" s="0" t="n">
        <v>0</v>
      </c>
      <c r="AO3" s="0" t="n">
        <v>0</v>
      </c>
      <c r="AP3" s="0" t="n">
        <v>0</v>
      </c>
      <c r="AQ3" s="0" t="n">
        <v>0</v>
      </c>
      <c r="AR3" s="0" t="n">
        <v>0</v>
      </c>
      <c r="AS3" s="0" t="n">
        <v>0</v>
      </c>
      <c r="AT3" s="0" t="n">
        <v>0</v>
      </c>
      <c r="AU3" s="0" t="n">
        <v>0</v>
      </c>
      <c r="AV3" s="0" t="n">
        <v>5</v>
      </c>
    </row>
    <row r="4" customFormat="false" ht="12.8" hidden="false" customHeight="false" outlineLevel="0" collapsed="false">
      <c r="A4" s="0" t="s">
        <v>80</v>
      </c>
      <c r="B4" s="0" t="n">
        <v>0</v>
      </c>
      <c r="C4" s="0" t="n">
        <v>4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0</v>
      </c>
      <c r="P4" s="0" t="n">
        <v>0</v>
      </c>
      <c r="Q4" s="0" t="n">
        <v>0</v>
      </c>
      <c r="R4" s="0" t="n">
        <v>0</v>
      </c>
      <c r="S4" s="0" t="n">
        <v>0</v>
      </c>
      <c r="T4" s="0" t="n">
        <v>0</v>
      </c>
      <c r="U4" s="0" t="n">
        <v>0</v>
      </c>
      <c r="V4" s="0" t="n">
        <v>0</v>
      </c>
      <c r="W4" s="0" t="n">
        <v>0</v>
      </c>
      <c r="X4" s="0" t="n">
        <v>4</v>
      </c>
      <c r="Y4" s="0" t="n">
        <v>0</v>
      </c>
      <c r="Z4" s="0" t="n">
        <v>0</v>
      </c>
      <c r="AA4" s="0" t="n">
        <v>0</v>
      </c>
      <c r="AB4" s="0" t="n">
        <v>4</v>
      </c>
      <c r="AC4" s="0" t="n">
        <v>0</v>
      </c>
      <c r="AD4" s="0" t="n">
        <v>0</v>
      </c>
      <c r="AE4" s="0" t="n">
        <v>0</v>
      </c>
      <c r="AF4" s="0" t="n">
        <v>0</v>
      </c>
      <c r="AG4" s="0" t="n">
        <v>0</v>
      </c>
      <c r="AH4" s="0" t="n">
        <v>0</v>
      </c>
      <c r="AI4" s="0" t="n">
        <v>0</v>
      </c>
      <c r="AJ4" s="0" t="n">
        <v>0</v>
      </c>
      <c r="AK4" s="0" t="n">
        <v>0</v>
      </c>
      <c r="AL4" s="0" t="n">
        <v>0</v>
      </c>
      <c r="AM4" s="0" t="n">
        <v>0</v>
      </c>
      <c r="AN4" s="0" t="n">
        <v>0</v>
      </c>
      <c r="AO4" s="0" t="n">
        <v>0</v>
      </c>
      <c r="AP4" s="0" t="n">
        <v>0</v>
      </c>
      <c r="AQ4" s="0" t="n">
        <v>0</v>
      </c>
      <c r="AR4" s="0" t="n">
        <v>0</v>
      </c>
      <c r="AS4" s="0" t="n">
        <v>0</v>
      </c>
      <c r="AT4" s="0" t="n">
        <v>0</v>
      </c>
      <c r="AU4" s="0" t="n">
        <v>0</v>
      </c>
      <c r="AV4" s="0" t="n">
        <v>12</v>
      </c>
    </row>
    <row r="5" customFormat="false" ht="12.8" hidden="false" customHeight="false" outlineLevel="0" collapsed="false">
      <c r="A5" s="0" t="s">
        <v>84</v>
      </c>
      <c r="B5" s="0" t="n">
        <v>0</v>
      </c>
      <c r="C5" s="0" t="n">
        <v>0</v>
      </c>
      <c r="D5" s="0" t="n">
        <v>0</v>
      </c>
      <c r="E5" s="0" t="n">
        <v>0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v>0</v>
      </c>
      <c r="K5" s="0" t="n">
        <v>0</v>
      </c>
      <c r="L5" s="0" t="n">
        <v>0</v>
      </c>
      <c r="M5" s="0" t="n">
        <v>0</v>
      </c>
      <c r="N5" s="0" t="n">
        <v>0</v>
      </c>
      <c r="O5" s="0" t="n">
        <v>0</v>
      </c>
      <c r="P5" s="0" t="n">
        <v>0</v>
      </c>
      <c r="Q5" s="0" t="n">
        <v>1</v>
      </c>
      <c r="R5" s="0" t="n">
        <v>1</v>
      </c>
      <c r="S5" s="0" t="n">
        <v>0</v>
      </c>
      <c r="T5" s="0" t="n">
        <v>0</v>
      </c>
      <c r="U5" s="0" t="n">
        <v>0</v>
      </c>
      <c r="V5" s="0" t="n">
        <v>0</v>
      </c>
      <c r="W5" s="0" t="n">
        <v>0</v>
      </c>
      <c r="X5" s="0" t="n">
        <v>0</v>
      </c>
      <c r="Y5" s="0" t="n">
        <v>0</v>
      </c>
      <c r="Z5" s="0" t="n">
        <v>0</v>
      </c>
      <c r="AA5" s="0" t="n">
        <v>0</v>
      </c>
      <c r="AB5" s="0" t="n">
        <v>0</v>
      </c>
      <c r="AC5" s="0" t="n">
        <v>0</v>
      </c>
      <c r="AD5" s="0" t="n">
        <v>0</v>
      </c>
      <c r="AE5" s="0" t="n">
        <v>0</v>
      </c>
      <c r="AF5" s="0" t="n">
        <v>0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0</v>
      </c>
      <c r="AL5" s="0" t="n">
        <v>0</v>
      </c>
      <c r="AM5" s="0" t="n">
        <v>0</v>
      </c>
      <c r="AN5" s="0" t="n">
        <v>0</v>
      </c>
      <c r="AO5" s="0" t="n">
        <v>0</v>
      </c>
      <c r="AP5" s="0" t="n">
        <v>0</v>
      </c>
      <c r="AQ5" s="0" t="n">
        <v>0</v>
      </c>
      <c r="AR5" s="0" t="n">
        <v>0</v>
      </c>
      <c r="AS5" s="0" t="n">
        <v>0</v>
      </c>
      <c r="AT5" s="0" t="n">
        <v>0</v>
      </c>
      <c r="AU5" s="0" t="n">
        <v>0</v>
      </c>
      <c r="AV5" s="0" t="n">
        <v>2</v>
      </c>
    </row>
    <row r="6" customFormat="false" ht="12.8" hidden="false" customHeight="false" outlineLevel="0" collapsed="false">
      <c r="A6" s="0" t="s">
        <v>96</v>
      </c>
      <c r="B6" s="0" t="n">
        <v>0</v>
      </c>
      <c r="C6" s="0" t="n">
        <v>0</v>
      </c>
      <c r="D6" s="0" t="n">
        <v>11</v>
      </c>
      <c r="E6" s="0" t="n">
        <v>1</v>
      </c>
      <c r="F6" s="0" t="n">
        <v>1</v>
      </c>
      <c r="G6" s="0" t="n">
        <v>0</v>
      </c>
      <c r="H6" s="0" t="n">
        <v>0</v>
      </c>
      <c r="I6" s="0" t="n">
        <v>0</v>
      </c>
      <c r="J6" s="0" t="n">
        <v>0</v>
      </c>
      <c r="K6" s="0" t="n">
        <v>2</v>
      </c>
      <c r="L6" s="0" t="n">
        <v>0</v>
      </c>
      <c r="M6" s="0" t="n">
        <v>2</v>
      </c>
      <c r="N6" s="0" t="n">
        <v>0</v>
      </c>
      <c r="O6" s="0" t="n">
        <v>0</v>
      </c>
      <c r="P6" s="0" t="n">
        <v>0</v>
      </c>
      <c r="Q6" s="0" t="n">
        <v>1</v>
      </c>
      <c r="R6" s="0" t="n">
        <v>3</v>
      </c>
      <c r="S6" s="0" t="n">
        <v>2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13</v>
      </c>
      <c r="Y6" s="0" t="n">
        <v>0</v>
      </c>
      <c r="Z6" s="0" t="n">
        <v>0</v>
      </c>
      <c r="AA6" s="0" t="n">
        <v>0</v>
      </c>
      <c r="AB6" s="0" t="n">
        <v>5</v>
      </c>
      <c r="AC6" s="0" t="n">
        <v>0</v>
      </c>
      <c r="AD6" s="0" t="n">
        <v>0</v>
      </c>
      <c r="AE6" s="0" t="n">
        <v>0</v>
      </c>
      <c r="AF6" s="0" t="n">
        <v>0</v>
      </c>
      <c r="AG6" s="0" t="n">
        <v>0</v>
      </c>
      <c r="AH6" s="0" t="n">
        <v>0</v>
      </c>
      <c r="AI6" s="0" t="n">
        <v>0</v>
      </c>
      <c r="AJ6" s="0" t="n">
        <v>0</v>
      </c>
      <c r="AK6" s="0" t="n">
        <v>2</v>
      </c>
      <c r="AL6" s="0" t="n">
        <v>4</v>
      </c>
      <c r="AM6" s="0" t="n">
        <v>4</v>
      </c>
      <c r="AN6" s="0" t="n">
        <v>2</v>
      </c>
      <c r="AO6" s="0" t="n">
        <v>0</v>
      </c>
      <c r="AP6" s="0" t="n">
        <v>0</v>
      </c>
      <c r="AQ6" s="0" t="n">
        <v>1</v>
      </c>
      <c r="AR6" s="0" t="n">
        <v>7</v>
      </c>
      <c r="AS6" s="0" t="n">
        <v>0</v>
      </c>
      <c r="AT6" s="0" t="n">
        <v>0</v>
      </c>
      <c r="AU6" s="0" t="n">
        <v>0</v>
      </c>
      <c r="AV6" s="0" t="n">
        <v>61</v>
      </c>
    </row>
    <row r="7" customFormat="false" ht="12.8" hidden="false" customHeight="false" outlineLevel="0" collapsed="false">
      <c r="A7" s="0" t="s">
        <v>557</v>
      </c>
      <c r="B7" s="0" t="n">
        <v>0</v>
      </c>
      <c r="C7" s="0" t="n">
        <v>0</v>
      </c>
      <c r="D7" s="0" t="n">
        <v>0</v>
      </c>
      <c r="E7" s="0" t="n">
        <v>4</v>
      </c>
      <c r="F7" s="0" t="n">
        <v>0</v>
      </c>
      <c r="G7" s="0" t="n">
        <v>1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5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4</v>
      </c>
      <c r="Y7" s="0" t="n">
        <v>0</v>
      </c>
      <c r="Z7" s="0" t="n">
        <v>0</v>
      </c>
      <c r="AA7" s="0" t="n">
        <v>0</v>
      </c>
      <c r="AB7" s="0" t="n">
        <v>1</v>
      </c>
      <c r="AC7" s="0" t="n">
        <v>0</v>
      </c>
      <c r="AD7" s="0" t="n">
        <v>0</v>
      </c>
      <c r="AE7" s="0" t="n">
        <v>0</v>
      </c>
      <c r="AF7" s="0" t="n">
        <v>0</v>
      </c>
      <c r="AG7" s="0" t="n">
        <v>0</v>
      </c>
      <c r="AH7" s="0" t="n">
        <v>0</v>
      </c>
      <c r="AI7" s="0" t="n">
        <v>0</v>
      </c>
      <c r="AJ7" s="0" t="n">
        <v>0</v>
      </c>
      <c r="AK7" s="0" t="n">
        <v>0</v>
      </c>
      <c r="AL7" s="0" t="n">
        <v>0</v>
      </c>
      <c r="AM7" s="0" t="n">
        <v>0</v>
      </c>
      <c r="AN7" s="0" t="n">
        <v>0</v>
      </c>
      <c r="AO7" s="0" t="n">
        <v>0</v>
      </c>
      <c r="AP7" s="0" t="n">
        <v>0</v>
      </c>
      <c r="AQ7" s="0" t="n">
        <v>0</v>
      </c>
      <c r="AR7" s="0" t="n">
        <v>0</v>
      </c>
      <c r="AS7" s="0" t="n">
        <v>0</v>
      </c>
      <c r="AT7" s="0" t="n">
        <v>0</v>
      </c>
      <c r="AU7" s="0" t="n">
        <v>0</v>
      </c>
      <c r="AV7" s="0" t="n">
        <v>15</v>
      </c>
    </row>
    <row r="8" customFormat="false" ht="12.8" hidden="false" customHeight="false" outlineLevel="0" collapsed="false">
      <c r="A8" s="0" t="s">
        <v>176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2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0</v>
      </c>
      <c r="AH8" s="0" t="n">
        <v>0</v>
      </c>
      <c r="AI8" s="0" t="n">
        <v>0</v>
      </c>
      <c r="AJ8" s="0" t="n">
        <v>1</v>
      </c>
      <c r="AK8" s="0" t="n">
        <v>0</v>
      </c>
      <c r="AL8" s="0" t="n">
        <v>0</v>
      </c>
      <c r="AM8" s="0" t="n">
        <v>1</v>
      </c>
      <c r="AN8" s="0" t="n">
        <v>0</v>
      </c>
      <c r="AO8" s="0" t="n">
        <v>0</v>
      </c>
      <c r="AP8" s="0" t="n">
        <v>0</v>
      </c>
      <c r="AQ8" s="0" t="n">
        <v>0</v>
      </c>
      <c r="AR8" s="0" t="n">
        <v>0</v>
      </c>
      <c r="AS8" s="0" t="n">
        <v>0</v>
      </c>
      <c r="AT8" s="0" t="n">
        <v>0</v>
      </c>
      <c r="AU8" s="0" t="n">
        <v>0</v>
      </c>
      <c r="AV8" s="0" t="n">
        <v>4</v>
      </c>
    </row>
    <row r="9" customFormat="false" ht="12.8" hidden="false" customHeight="false" outlineLevel="0" collapsed="false">
      <c r="A9" s="0" t="s">
        <v>558</v>
      </c>
      <c r="B9" s="0" t="n">
        <v>0</v>
      </c>
      <c r="C9" s="0" t="n">
        <v>0</v>
      </c>
      <c r="D9" s="0" t="n">
        <v>1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0</v>
      </c>
      <c r="J9" s="0" t="n">
        <v>0</v>
      </c>
      <c r="K9" s="0" t="n">
        <v>1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2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10</v>
      </c>
      <c r="Y9" s="0" t="n">
        <v>0</v>
      </c>
      <c r="Z9" s="0" t="n">
        <v>0</v>
      </c>
      <c r="AA9" s="0" t="n">
        <v>0</v>
      </c>
      <c r="AB9" s="0" t="n">
        <v>2</v>
      </c>
      <c r="AC9" s="0" t="n">
        <v>0</v>
      </c>
      <c r="AD9" s="0" t="n">
        <v>0</v>
      </c>
      <c r="AE9" s="0" t="n">
        <v>0</v>
      </c>
      <c r="AF9" s="0" t="n">
        <v>0</v>
      </c>
      <c r="AG9" s="0" t="n">
        <v>3</v>
      </c>
      <c r="AH9" s="0" t="n">
        <v>1</v>
      </c>
      <c r="AI9" s="0" t="n">
        <v>0</v>
      </c>
      <c r="AJ9" s="0" t="n">
        <v>1</v>
      </c>
      <c r="AK9" s="0" t="n">
        <v>5</v>
      </c>
      <c r="AL9" s="0" t="n">
        <v>0</v>
      </c>
      <c r="AM9" s="0" t="n">
        <v>0</v>
      </c>
      <c r="AN9" s="0" t="n">
        <v>0</v>
      </c>
      <c r="AO9" s="0" t="n">
        <v>0</v>
      </c>
      <c r="AP9" s="0" t="n">
        <v>0</v>
      </c>
      <c r="AQ9" s="0" t="n">
        <v>0</v>
      </c>
      <c r="AR9" s="0" t="n">
        <v>0</v>
      </c>
      <c r="AS9" s="0" t="n">
        <v>0</v>
      </c>
      <c r="AT9" s="0" t="n">
        <v>0</v>
      </c>
      <c r="AU9" s="0" t="n">
        <v>0</v>
      </c>
      <c r="AV9" s="0" t="n">
        <v>26</v>
      </c>
    </row>
    <row r="10" customFormat="false" ht="12.8" hidden="false" customHeight="false" outlineLevel="0" collapsed="false">
      <c r="A10" s="0" t="s">
        <v>559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2</v>
      </c>
      <c r="X10" s="0" t="n">
        <v>2</v>
      </c>
      <c r="Y10" s="0" t="n">
        <v>0</v>
      </c>
      <c r="Z10" s="0" t="n">
        <v>0</v>
      </c>
      <c r="AA10" s="0" t="n">
        <v>0</v>
      </c>
      <c r="AB10" s="0" t="n">
        <v>4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0</v>
      </c>
      <c r="AK10" s="0" t="n">
        <v>0</v>
      </c>
      <c r="AL10" s="0" t="n">
        <v>1</v>
      </c>
      <c r="AM10" s="0" t="n">
        <v>0</v>
      </c>
      <c r="AN10" s="0" t="n">
        <v>0</v>
      </c>
      <c r="AO10" s="0" t="n">
        <v>0</v>
      </c>
      <c r="AP10" s="0" t="n">
        <v>0</v>
      </c>
      <c r="AQ10" s="0" t="n">
        <v>0</v>
      </c>
      <c r="AR10" s="0" t="n">
        <v>0</v>
      </c>
      <c r="AS10" s="0" t="n">
        <v>0</v>
      </c>
      <c r="AT10" s="0" t="n">
        <v>0</v>
      </c>
      <c r="AU10" s="0" t="n">
        <v>0</v>
      </c>
      <c r="AV10" s="0" t="n">
        <v>9</v>
      </c>
    </row>
    <row r="11" customFormat="false" ht="12.8" hidden="false" customHeight="false" outlineLevel="0" collapsed="false">
      <c r="A11" s="0" t="s">
        <v>235</v>
      </c>
      <c r="B11" s="0" t="n">
        <v>0</v>
      </c>
      <c r="C11" s="0" t="n">
        <v>0</v>
      </c>
      <c r="D11" s="0" t="n">
        <v>2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0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0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2</v>
      </c>
      <c r="Y11" s="0" t="n">
        <v>1</v>
      </c>
      <c r="Z11" s="0" t="n">
        <v>0</v>
      </c>
      <c r="AA11" s="0" t="n">
        <v>0</v>
      </c>
      <c r="AB11" s="0" t="n">
        <v>15</v>
      </c>
      <c r="AC11" s="0" t="n">
        <v>1</v>
      </c>
      <c r="AD11" s="0" t="n">
        <v>0</v>
      </c>
      <c r="AE11" s="0" t="n">
        <v>0</v>
      </c>
      <c r="AF11" s="0" t="n">
        <v>0</v>
      </c>
      <c r="AG11" s="0" t="n">
        <v>0</v>
      </c>
      <c r="AH11" s="0" t="n">
        <v>0</v>
      </c>
      <c r="AI11" s="0" t="n">
        <v>0</v>
      </c>
      <c r="AJ11" s="0" t="n">
        <v>0</v>
      </c>
      <c r="AK11" s="0" t="n">
        <v>0</v>
      </c>
      <c r="AL11" s="0" t="n">
        <v>0</v>
      </c>
      <c r="AM11" s="0" t="n">
        <v>0</v>
      </c>
      <c r="AN11" s="0" t="n">
        <v>0</v>
      </c>
      <c r="AO11" s="0" t="n">
        <v>0</v>
      </c>
      <c r="AP11" s="0" t="n">
        <v>0</v>
      </c>
      <c r="AQ11" s="0" t="n">
        <v>0</v>
      </c>
      <c r="AR11" s="0" t="n">
        <v>0</v>
      </c>
      <c r="AS11" s="0" t="n">
        <v>0</v>
      </c>
      <c r="AT11" s="0" t="n">
        <v>0</v>
      </c>
      <c r="AU11" s="0" t="n">
        <v>0</v>
      </c>
      <c r="AV11" s="0" t="n">
        <v>21</v>
      </c>
    </row>
    <row r="12" customFormat="false" ht="12.8" hidden="false" customHeight="false" outlineLevel="0" collapsed="false">
      <c r="A12" s="0" t="s">
        <v>241</v>
      </c>
      <c r="B12" s="0" t="n">
        <v>0</v>
      </c>
      <c r="C12" s="0" t="n">
        <v>0</v>
      </c>
      <c r="D12" s="0" t="n">
        <v>2</v>
      </c>
      <c r="E12" s="0" t="n">
        <v>1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v>0</v>
      </c>
      <c r="K12" s="0" t="n">
        <v>0</v>
      </c>
      <c r="L12" s="0" t="n">
        <v>2</v>
      </c>
      <c r="M12" s="0" t="n">
        <v>5</v>
      </c>
      <c r="N12" s="0" t="n">
        <v>0</v>
      </c>
      <c r="O12" s="0" t="n">
        <v>0</v>
      </c>
      <c r="P12" s="0" t="n">
        <v>0</v>
      </c>
      <c r="Q12" s="0" t="n">
        <v>1</v>
      </c>
      <c r="R12" s="0" t="n">
        <v>3</v>
      </c>
      <c r="S12" s="0" t="n">
        <v>0</v>
      </c>
      <c r="T12" s="0" t="n">
        <v>0</v>
      </c>
      <c r="U12" s="0" t="n">
        <v>2</v>
      </c>
      <c r="V12" s="0" t="n">
        <v>0</v>
      </c>
      <c r="W12" s="0" t="n">
        <v>1</v>
      </c>
      <c r="X12" s="0" t="n">
        <v>37</v>
      </c>
      <c r="Y12" s="0" t="n">
        <v>1</v>
      </c>
      <c r="Z12" s="0" t="n">
        <v>0</v>
      </c>
      <c r="AA12" s="0" t="n">
        <v>0</v>
      </c>
      <c r="AB12" s="0" t="n"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0</v>
      </c>
      <c r="AH12" s="0" t="n">
        <v>0</v>
      </c>
      <c r="AI12" s="0" t="n">
        <v>0</v>
      </c>
      <c r="AJ12" s="0" t="n">
        <v>0</v>
      </c>
      <c r="AK12" s="0" t="n">
        <v>2</v>
      </c>
      <c r="AL12" s="0" t="n">
        <v>9</v>
      </c>
      <c r="AM12" s="0" t="n">
        <v>9</v>
      </c>
      <c r="AN12" s="0" t="n">
        <v>12</v>
      </c>
      <c r="AO12" s="0" t="n">
        <v>0</v>
      </c>
      <c r="AP12" s="0" t="n">
        <v>0</v>
      </c>
      <c r="AQ12" s="0" t="n">
        <v>0</v>
      </c>
      <c r="AR12" s="0" t="n">
        <v>0</v>
      </c>
      <c r="AS12" s="0" t="n">
        <v>0</v>
      </c>
      <c r="AT12" s="0" t="n">
        <v>0</v>
      </c>
      <c r="AU12" s="0" t="n">
        <v>0</v>
      </c>
      <c r="AV12" s="0" t="n">
        <v>87</v>
      </c>
    </row>
    <row r="13" customFormat="false" ht="12.8" hidden="false" customHeight="false" outlineLevel="0" collapsed="false">
      <c r="A13" s="0" t="s">
        <v>245</v>
      </c>
      <c r="B13" s="0" t="n">
        <v>0</v>
      </c>
      <c r="C13" s="0" t="n">
        <v>0</v>
      </c>
      <c r="D13" s="0" t="n">
        <v>10</v>
      </c>
      <c r="E13" s="0" t="n">
        <v>3</v>
      </c>
      <c r="F13" s="0" t="n">
        <v>4</v>
      </c>
      <c r="G13" s="0" t="n">
        <v>0</v>
      </c>
      <c r="H13" s="0" t="n">
        <v>0</v>
      </c>
      <c r="I13" s="0" t="n">
        <v>4</v>
      </c>
      <c r="J13" s="0" t="n">
        <v>1</v>
      </c>
      <c r="K13" s="0" t="n">
        <v>0</v>
      </c>
      <c r="L13" s="0" t="n">
        <v>1</v>
      </c>
      <c r="M13" s="0" t="n">
        <v>3</v>
      </c>
      <c r="N13" s="0" t="n">
        <v>0</v>
      </c>
      <c r="O13" s="0" t="n">
        <v>0</v>
      </c>
      <c r="P13" s="0" t="n">
        <v>1</v>
      </c>
      <c r="Q13" s="0" t="n">
        <v>0</v>
      </c>
      <c r="R13" s="0" t="n">
        <v>1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1</v>
      </c>
      <c r="X13" s="0" t="n">
        <v>28</v>
      </c>
      <c r="Y13" s="0" t="n">
        <v>0</v>
      </c>
      <c r="Z13" s="0" t="n">
        <v>3</v>
      </c>
      <c r="AA13" s="0" t="n">
        <v>0</v>
      </c>
      <c r="AB13" s="0" t="n">
        <v>14</v>
      </c>
      <c r="AC13" s="0" t="n">
        <v>1</v>
      </c>
      <c r="AD13" s="0" t="n">
        <v>0</v>
      </c>
      <c r="AE13" s="0" t="n">
        <v>0</v>
      </c>
      <c r="AF13" s="0" t="n">
        <v>0</v>
      </c>
      <c r="AG13" s="0" t="n">
        <v>0</v>
      </c>
      <c r="AH13" s="0" t="n">
        <v>0</v>
      </c>
      <c r="AI13" s="0" t="n">
        <v>3</v>
      </c>
      <c r="AJ13" s="0" t="n">
        <v>0</v>
      </c>
      <c r="AK13" s="0" t="n">
        <v>4</v>
      </c>
      <c r="AL13" s="0" t="n">
        <v>1</v>
      </c>
      <c r="AM13" s="0" t="n">
        <v>1</v>
      </c>
      <c r="AN13" s="0" t="n">
        <v>3</v>
      </c>
      <c r="AO13" s="0" t="n">
        <v>0</v>
      </c>
      <c r="AP13" s="0" t="n">
        <v>0</v>
      </c>
      <c r="AQ13" s="0" t="n">
        <v>0</v>
      </c>
      <c r="AR13" s="0" t="n">
        <v>0</v>
      </c>
      <c r="AS13" s="0" t="n">
        <v>0</v>
      </c>
      <c r="AT13" s="0" t="n">
        <v>0</v>
      </c>
      <c r="AU13" s="0" t="n">
        <v>0</v>
      </c>
      <c r="AV13" s="0" t="n">
        <v>87</v>
      </c>
    </row>
    <row r="14" customFormat="false" ht="12.8" hidden="false" customHeight="false" outlineLevel="0" collapsed="false">
      <c r="A14" s="0" t="s">
        <v>252</v>
      </c>
      <c r="B14" s="0" t="n">
        <v>0</v>
      </c>
      <c r="C14" s="0" t="n">
        <v>0</v>
      </c>
      <c r="D14" s="0" t="n">
        <v>2</v>
      </c>
      <c r="E14" s="0" t="n">
        <v>5</v>
      </c>
      <c r="F14" s="0" t="n">
        <v>6</v>
      </c>
      <c r="G14" s="0" t="n">
        <v>0</v>
      </c>
      <c r="H14" s="0" t="n">
        <v>0</v>
      </c>
      <c r="I14" s="0" t="n">
        <v>1</v>
      </c>
      <c r="J14" s="0" t="n">
        <v>0</v>
      </c>
      <c r="K14" s="0" t="n">
        <v>0</v>
      </c>
      <c r="L14" s="0" t="n">
        <v>1</v>
      </c>
      <c r="M14" s="0" t="n">
        <v>2</v>
      </c>
      <c r="N14" s="0" t="n">
        <v>1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3</v>
      </c>
      <c r="X14" s="0" t="n">
        <v>7</v>
      </c>
      <c r="Y14" s="0" t="n">
        <v>0</v>
      </c>
      <c r="Z14" s="0" t="n">
        <v>0</v>
      </c>
      <c r="AA14" s="0" t="n">
        <v>0</v>
      </c>
      <c r="AB14" s="0" t="n">
        <v>9</v>
      </c>
      <c r="AC14" s="0" t="n">
        <v>0</v>
      </c>
      <c r="AD14" s="0" t="n">
        <v>3</v>
      </c>
      <c r="AE14" s="0" t="n">
        <v>0</v>
      </c>
      <c r="AF14" s="0" t="n">
        <v>0</v>
      </c>
      <c r="AG14" s="0" t="n">
        <v>0</v>
      </c>
      <c r="AH14" s="0" t="n">
        <v>0</v>
      </c>
      <c r="AI14" s="0" t="n">
        <v>0</v>
      </c>
      <c r="AJ14" s="0" t="n">
        <v>0</v>
      </c>
      <c r="AK14" s="0" t="n">
        <v>0</v>
      </c>
      <c r="AL14" s="0" t="n">
        <v>0</v>
      </c>
      <c r="AM14" s="0" t="n">
        <v>4</v>
      </c>
      <c r="AN14" s="0" t="n">
        <v>0</v>
      </c>
      <c r="AO14" s="0" t="n">
        <v>0</v>
      </c>
      <c r="AP14" s="0" t="n">
        <v>0</v>
      </c>
      <c r="AQ14" s="0" t="n">
        <v>0</v>
      </c>
      <c r="AR14" s="0" t="n">
        <v>0</v>
      </c>
      <c r="AS14" s="0" t="n">
        <v>0</v>
      </c>
      <c r="AT14" s="0" t="n">
        <v>0</v>
      </c>
      <c r="AU14" s="0" t="n">
        <v>0</v>
      </c>
      <c r="AV14" s="0" t="n">
        <v>44</v>
      </c>
    </row>
    <row r="15" customFormat="false" ht="12.8" hidden="false" customHeight="false" outlineLevel="0" collapsed="false">
      <c r="A15" s="0" t="s">
        <v>560</v>
      </c>
      <c r="B15" s="0" t="n">
        <v>0</v>
      </c>
      <c r="C15" s="0" t="n">
        <v>0</v>
      </c>
      <c r="D15" s="0" t="n">
        <v>0</v>
      </c>
      <c r="E15" s="0" t="n">
        <v>0</v>
      </c>
      <c r="F15" s="0" t="n">
        <v>1</v>
      </c>
      <c r="G15" s="0" t="n">
        <v>0</v>
      </c>
      <c r="H15" s="0" t="n">
        <v>0</v>
      </c>
      <c r="I15" s="0" t="n">
        <v>1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1</v>
      </c>
      <c r="O15" s="0" t="n">
        <v>0</v>
      </c>
      <c r="P15" s="0" t="n">
        <v>0</v>
      </c>
      <c r="Q15" s="0" t="n">
        <v>0</v>
      </c>
      <c r="R15" s="0" t="n">
        <v>0</v>
      </c>
      <c r="S15" s="0" t="n">
        <v>0</v>
      </c>
      <c r="T15" s="0" t="n">
        <v>0</v>
      </c>
      <c r="U15" s="0" t="n">
        <v>0</v>
      </c>
      <c r="V15" s="0" t="n">
        <v>0</v>
      </c>
      <c r="W15" s="0" t="n">
        <v>0</v>
      </c>
      <c r="X15" s="0" t="n">
        <v>8</v>
      </c>
      <c r="Y15" s="0" t="n">
        <v>0</v>
      </c>
      <c r="Z15" s="0" t="n">
        <v>0</v>
      </c>
      <c r="AA15" s="0" t="n">
        <v>0</v>
      </c>
      <c r="AB15" s="0" t="n">
        <v>0</v>
      </c>
      <c r="AC15" s="0" t="n">
        <v>0</v>
      </c>
      <c r="AD15" s="0" t="n">
        <v>0</v>
      </c>
      <c r="AE15" s="0" t="n">
        <v>0</v>
      </c>
      <c r="AF15" s="0" t="n">
        <v>0</v>
      </c>
      <c r="AG15" s="0" t="n">
        <v>0</v>
      </c>
      <c r="AH15" s="0" t="n">
        <v>0</v>
      </c>
      <c r="AI15" s="0" t="n">
        <v>0</v>
      </c>
      <c r="AJ15" s="0" t="n">
        <v>0</v>
      </c>
      <c r="AK15" s="0" t="n">
        <v>0</v>
      </c>
      <c r="AL15" s="0" t="n">
        <v>0</v>
      </c>
      <c r="AM15" s="0" t="n">
        <v>0</v>
      </c>
      <c r="AN15" s="0" t="n">
        <v>0</v>
      </c>
      <c r="AO15" s="0" t="n">
        <v>0</v>
      </c>
      <c r="AP15" s="0" t="n">
        <v>0</v>
      </c>
      <c r="AQ15" s="0" t="n">
        <v>0</v>
      </c>
      <c r="AR15" s="0" t="n">
        <v>0</v>
      </c>
      <c r="AS15" s="0" t="n">
        <v>0</v>
      </c>
      <c r="AT15" s="0" t="n">
        <v>0</v>
      </c>
      <c r="AU15" s="0" t="n">
        <v>0</v>
      </c>
      <c r="AV15" s="0" t="n">
        <v>11</v>
      </c>
    </row>
    <row r="16" customFormat="false" ht="12.8" hidden="false" customHeight="false" outlineLevel="0" collapsed="false">
      <c r="A16" s="0" t="s">
        <v>561</v>
      </c>
      <c r="B16" s="0" t="n">
        <v>0</v>
      </c>
      <c r="C16" s="0" t="n">
        <v>0</v>
      </c>
      <c r="D16" s="0" t="n">
        <v>5</v>
      </c>
      <c r="E16" s="0" t="n">
        <v>4</v>
      </c>
      <c r="F16" s="0" t="n">
        <v>1</v>
      </c>
      <c r="G16" s="0" t="n">
        <v>0</v>
      </c>
      <c r="H16" s="0" t="n">
        <v>0</v>
      </c>
      <c r="I16" s="0" t="n">
        <v>1</v>
      </c>
      <c r="J16" s="0" t="n">
        <v>0</v>
      </c>
      <c r="K16" s="0" t="n">
        <v>1</v>
      </c>
      <c r="L16" s="0" t="n">
        <v>0</v>
      </c>
      <c r="M16" s="0" t="n">
        <v>1</v>
      </c>
      <c r="N16" s="0" t="n">
        <v>3</v>
      </c>
      <c r="O16" s="0" t="n">
        <v>0</v>
      </c>
      <c r="P16" s="0" t="n">
        <v>1</v>
      </c>
      <c r="Q16" s="0" t="n">
        <v>0</v>
      </c>
      <c r="R16" s="0" t="n">
        <v>5</v>
      </c>
      <c r="S16" s="0" t="n">
        <v>0</v>
      </c>
      <c r="T16" s="0" t="n">
        <v>0</v>
      </c>
      <c r="U16" s="0" t="n">
        <v>1</v>
      </c>
      <c r="V16" s="0" t="n">
        <v>0</v>
      </c>
      <c r="W16" s="0" t="n">
        <v>6</v>
      </c>
      <c r="X16" s="0" t="n">
        <v>1</v>
      </c>
      <c r="Y16" s="0" t="n">
        <v>0</v>
      </c>
      <c r="Z16" s="0" t="n">
        <v>1</v>
      </c>
      <c r="AA16" s="0" t="n">
        <v>0</v>
      </c>
      <c r="AB16" s="0" t="n">
        <v>0</v>
      </c>
      <c r="AC16" s="0" t="n">
        <v>0</v>
      </c>
      <c r="AD16" s="0" t="n">
        <v>0</v>
      </c>
      <c r="AE16" s="0" t="n">
        <v>0</v>
      </c>
      <c r="AF16" s="0" t="n">
        <v>0</v>
      </c>
      <c r="AG16" s="0" t="n">
        <v>0</v>
      </c>
      <c r="AH16" s="0" t="n">
        <v>0</v>
      </c>
      <c r="AI16" s="0" t="n">
        <v>0</v>
      </c>
      <c r="AJ16" s="0" t="n">
        <v>0</v>
      </c>
      <c r="AK16" s="0" t="n">
        <v>1</v>
      </c>
      <c r="AL16" s="0" t="n">
        <v>1</v>
      </c>
      <c r="AM16" s="0" t="n">
        <v>3</v>
      </c>
      <c r="AN16" s="0" t="n">
        <v>0</v>
      </c>
      <c r="AO16" s="0" t="n">
        <v>0</v>
      </c>
      <c r="AP16" s="0" t="n">
        <v>1</v>
      </c>
      <c r="AQ16" s="0" t="n">
        <v>0</v>
      </c>
      <c r="AR16" s="0" t="n">
        <v>0</v>
      </c>
      <c r="AS16" s="0" t="n">
        <v>1</v>
      </c>
      <c r="AT16" s="0" t="n">
        <v>0</v>
      </c>
      <c r="AU16" s="0" t="n">
        <v>0</v>
      </c>
      <c r="AV16" s="0" t="n">
        <v>38</v>
      </c>
    </row>
    <row r="17" customFormat="false" ht="12.8" hidden="false" customHeight="false" outlineLevel="0" collapsed="false">
      <c r="A17" s="0" t="s">
        <v>273</v>
      </c>
      <c r="B17" s="0" t="n">
        <v>0</v>
      </c>
      <c r="C17" s="0" t="n">
        <v>7</v>
      </c>
      <c r="D17" s="0" t="n">
        <v>6</v>
      </c>
      <c r="E17" s="0" t="n">
        <v>1</v>
      </c>
      <c r="F17" s="0" t="n">
        <v>0</v>
      </c>
      <c r="G17" s="0" t="n">
        <v>0</v>
      </c>
      <c r="H17" s="0" t="n">
        <v>0</v>
      </c>
      <c r="I17" s="0" t="n">
        <v>3</v>
      </c>
      <c r="J17" s="0" t="n">
        <v>0</v>
      </c>
      <c r="K17" s="0" t="n">
        <v>0</v>
      </c>
      <c r="L17" s="0" t="n">
        <v>0</v>
      </c>
      <c r="M17" s="0" t="n">
        <v>1</v>
      </c>
      <c r="N17" s="0" t="n">
        <v>0</v>
      </c>
      <c r="O17" s="0" t="n">
        <v>0</v>
      </c>
      <c r="P17" s="0" t="n">
        <v>0</v>
      </c>
      <c r="Q17" s="0" t="n">
        <v>23</v>
      </c>
      <c r="R17" s="0" t="n">
        <v>22</v>
      </c>
      <c r="S17" s="0" t="n">
        <v>0</v>
      </c>
      <c r="T17" s="0" t="n">
        <v>0</v>
      </c>
      <c r="U17" s="0" t="n">
        <v>0</v>
      </c>
      <c r="V17" s="0" t="n">
        <v>0</v>
      </c>
      <c r="W17" s="0" t="n">
        <v>0</v>
      </c>
      <c r="X17" s="0" t="n">
        <v>169</v>
      </c>
      <c r="Y17" s="0" t="n">
        <v>0</v>
      </c>
      <c r="Z17" s="0" t="n">
        <v>0</v>
      </c>
      <c r="AA17" s="0" t="n">
        <v>0</v>
      </c>
      <c r="AB17" s="0" t="n">
        <v>0</v>
      </c>
      <c r="AC17" s="0" t="n">
        <v>0</v>
      </c>
      <c r="AD17" s="0" t="n">
        <v>1</v>
      </c>
      <c r="AE17" s="0" t="n">
        <v>0</v>
      </c>
      <c r="AF17" s="0" t="n">
        <v>0</v>
      </c>
      <c r="AG17" s="0" t="n">
        <v>0</v>
      </c>
      <c r="AH17" s="0" t="n">
        <v>0</v>
      </c>
      <c r="AI17" s="0" t="n">
        <v>0</v>
      </c>
      <c r="AJ17" s="0" t="n">
        <v>0</v>
      </c>
      <c r="AK17" s="0" t="n">
        <v>1</v>
      </c>
      <c r="AL17" s="0" t="n">
        <v>0</v>
      </c>
      <c r="AM17" s="0" t="n">
        <v>2</v>
      </c>
      <c r="AN17" s="0" t="n">
        <v>0</v>
      </c>
      <c r="AO17" s="0" t="n">
        <v>0</v>
      </c>
      <c r="AP17" s="0" t="n">
        <v>0</v>
      </c>
      <c r="AQ17" s="0" t="n">
        <v>0</v>
      </c>
      <c r="AR17" s="0" t="n">
        <v>0</v>
      </c>
      <c r="AS17" s="0" t="n">
        <v>0</v>
      </c>
      <c r="AT17" s="0" t="n">
        <v>0</v>
      </c>
      <c r="AU17" s="0" t="n">
        <v>0</v>
      </c>
      <c r="AV17" s="0" t="n">
        <v>236</v>
      </c>
    </row>
    <row r="18" customFormat="false" ht="12.8" hidden="false" customHeight="false" outlineLevel="0" collapsed="false">
      <c r="A18" s="0" t="s">
        <v>279</v>
      </c>
      <c r="B18" s="0" t="n">
        <v>0</v>
      </c>
      <c r="C18" s="0" t="n">
        <v>5</v>
      </c>
      <c r="D18" s="0" t="n">
        <v>2</v>
      </c>
      <c r="E18" s="0" t="n">
        <v>3</v>
      </c>
      <c r="F18" s="0" t="n">
        <v>0</v>
      </c>
      <c r="G18" s="0" t="n">
        <v>0</v>
      </c>
      <c r="H18" s="0" t="n">
        <v>0</v>
      </c>
      <c r="I18" s="0" t="n">
        <v>0</v>
      </c>
      <c r="J18" s="0" t="n">
        <v>0</v>
      </c>
      <c r="K18" s="0" t="n">
        <v>0</v>
      </c>
      <c r="L18" s="0" t="n">
        <v>0</v>
      </c>
      <c r="M18" s="0" t="n">
        <v>0</v>
      </c>
      <c r="N18" s="0" t="n">
        <v>0</v>
      </c>
      <c r="O18" s="0" t="n">
        <v>0</v>
      </c>
      <c r="P18" s="0" t="n">
        <v>0</v>
      </c>
      <c r="Q18" s="0" t="n">
        <v>2</v>
      </c>
      <c r="R18" s="0" t="n">
        <v>4</v>
      </c>
      <c r="S18" s="0" t="n">
        <v>0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2</v>
      </c>
      <c r="Y18" s="0" t="n">
        <v>0</v>
      </c>
      <c r="Z18" s="0" t="n">
        <v>0</v>
      </c>
      <c r="AA18" s="0" t="n">
        <v>0</v>
      </c>
      <c r="AB18" s="0" t="n">
        <v>2</v>
      </c>
      <c r="AC18" s="0" t="n">
        <v>0</v>
      </c>
      <c r="AD18" s="0" t="n">
        <v>0</v>
      </c>
      <c r="AE18" s="0" t="n">
        <v>0</v>
      </c>
      <c r="AF18" s="0" t="n">
        <v>0</v>
      </c>
      <c r="AG18" s="0" t="n">
        <v>0</v>
      </c>
      <c r="AH18" s="0" t="n">
        <v>0</v>
      </c>
      <c r="AI18" s="0" t="n">
        <v>0</v>
      </c>
      <c r="AJ18" s="0" t="n">
        <v>0</v>
      </c>
      <c r="AK18" s="0" t="n">
        <v>0</v>
      </c>
      <c r="AL18" s="0" t="n">
        <v>5</v>
      </c>
      <c r="AM18" s="0" t="n">
        <v>0</v>
      </c>
      <c r="AN18" s="0" t="n">
        <v>0</v>
      </c>
      <c r="AO18" s="0" t="n">
        <v>0</v>
      </c>
      <c r="AP18" s="0" t="n">
        <v>0</v>
      </c>
      <c r="AQ18" s="0" t="n">
        <v>0</v>
      </c>
      <c r="AR18" s="0" t="n">
        <v>0</v>
      </c>
      <c r="AS18" s="0" t="n">
        <v>0</v>
      </c>
      <c r="AT18" s="0" t="n">
        <v>0</v>
      </c>
      <c r="AU18" s="0" t="n">
        <v>0</v>
      </c>
      <c r="AV18" s="0" t="n">
        <v>25</v>
      </c>
    </row>
    <row r="19" customFormat="false" ht="12.8" hidden="false" customHeight="false" outlineLevel="0" collapsed="false">
      <c r="A19" s="0" t="s">
        <v>282</v>
      </c>
      <c r="B19" s="0" t="n">
        <v>0</v>
      </c>
      <c r="C19" s="0" t="n">
        <v>0</v>
      </c>
      <c r="D19" s="0" t="n">
        <v>8</v>
      </c>
      <c r="E19" s="0" t="n">
        <v>5</v>
      </c>
      <c r="F19" s="0" t="n">
        <v>0</v>
      </c>
      <c r="G19" s="0" t="n">
        <v>0</v>
      </c>
      <c r="H19" s="0" t="n">
        <v>0</v>
      </c>
      <c r="I19" s="0" t="n">
        <v>0</v>
      </c>
      <c r="J19" s="0" t="n">
        <v>0</v>
      </c>
      <c r="K19" s="0" t="n">
        <v>0</v>
      </c>
      <c r="L19" s="0" t="n">
        <v>0</v>
      </c>
      <c r="M19" s="0" t="n">
        <v>0</v>
      </c>
      <c r="N19" s="0" t="n">
        <v>0</v>
      </c>
      <c r="O19" s="0" t="n">
        <v>1</v>
      </c>
      <c r="P19" s="0" t="n">
        <v>0</v>
      </c>
      <c r="Q19" s="0" t="n">
        <v>2</v>
      </c>
      <c r="R19" s="0" t="n">
        <v>4</v>
      </c>
      <c r="S19" s="0" t="n">
        <v>1</v>
      </c>
      <c r="T19" s="0" t="n">
        <v>0</v>
      </c>
      <c r="U19" s="0" t="n">
        <v>0</v>
      </c>
      <c r="V19" s="0" t="n">
        <v>0</v>
      </c>
      <c r="W19" s="0" t="n">
        <v>0</v>
      </c>
      <c r="X19" s="0" t="n">
        <v>6</v>
      </c>
      <c r="Y19" s="0" t="n">
        <v>0</v>
      </c>
      <c r="Z19" s="0" t="n">
        <v>2</v>
      </c>
      <c r="AA19" s="0" t="n">
        <v>0</v>
      </c>
      <c r="AB19" s="0" t="n">
        <v>1</v>
      </c>
      <c r="AC19" s="0" t="n">
        <v>0</v>
      </c>
      <c r="AD19" s="0" t="n">
        <v>0</v>
      </c>
      <c r="AE19" s="0" t="n">
        <v>0</v>
      </c>
      <c r="AF19" s="0" t="n">
        <v>0</v>
      </c>
      <c r="AG19" s="0" t="n">
        <v>0</v>
      </c>
      <c r="AH19" s="0" t="n">
        <v>0</v>
      </c>
      <c r="AI19" s="0" t="n">
        <v>0</v>
      </c>
      <c r="AJ19" s="0" t="n">
        <v>6</v>
      </c>
      <c r="AK19" s="0" t="n">
        <v>1</v>
      </c>
      <c r="AL19" s="0" t="n">
        <v>1</v>
      </c>
      <c r="AM19" s="0" t="n">
        <v>1</v>
      </c>
      <c r="AN19" s="0" t="n">
        <v>3</v>
      </c>
      <c r="AO19" s="0" t="n">
        <v>0</v>
      </c>
      <c r="AP19" s="0" t="n">
        <v>0</v>
      </c>
      <c r="AQ19" s="0" t="n">
        <v>0</v>
      </c>
      <c r="AR19" s="0" t="n">
        <v>0</v>
      </c>
      <c r="AS19" s="0" t="n">
        <v>0</v>
      </c>
      <c r="AT19" s="0" t="n">
        <v>0</v>
      </c>
      <c r="AU19" s="0" t="n">
        <v>1</v>
      </c>
      <c r="AV19" s="0" t="n">
        <v>43</v>
      </c>
    </row>
    <row r="20" customFormat="false" ht="12.8" hidden="false" customHeight="false" outlineLevel="0" collapsed="false">
      <c r="A20" s="0" t="s">
        <v>285</v>
      </c>
      <c r="B20" s="0" t="n">
        <v>0</v>
      </c>
      <c r="C20" s="0" t="n">
        <v>0</v>
      </c>
      <c r="D20" s="0" t="n">
        <v>0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0</v>
      </c>
      <c r="O20" s="0" t="n">
        <v>0</v>
      </c>
      <c r="P20" s="0" t="n">
        <v>0</v>
      </c>
      <c r="Q20" s="0" t="n">
        <v>0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9</v>
      </c>
      <c r="Y20" s="0" t="n">
        <v>0</v>
      </c>
      <c r="Z20" s="0" t="n">
        <v>0</v>
      </c>
      <c r="AA20" s="0" t="n">
        <v>0</v>
      </c>
      <c r="AB20" s="0" t="n">
        <v>0</v>
      </c>
      <c r="AC20" s="0" t="n">
        <v>0</v>
      </c>
      <c r="AD20" s="0" t="n">
        <v>0</v>
      </c>
      <c r="AE20" s="0" t="n">
        <v>1</v>
      </c>
      <c r="AF20" s="0" t="n">
        <v>0</v>
      </c>
      <c r="AG20" s="0" t="n">
        <v>0</v>
      </c>
      <c r="AH20" s="0" t="n">
        <v>0</v>
      </c>
      <c r="AI20" s="0" t="n">
        <v>0</v>
      </c>
      <c r="AJ20" s="0" t="n">
        <v>1</v>
      </c>
      <c r="AK20" s="0" t="n">
        <v>0</v>
      </c>
      <c r="AL20" s="0" t="n">
        <v>0</v>
      </c>
      <c r="AM20" s="0" t="n">
        <v>2</v>
      </c>
      <c r="AN20" s="0" t="n">
        <v>0</v>
      </c>
      <c r="AO20" s="0" t="n">
        <v>0</v>
      </c>
      <c r="AP20" s="0" t="n">
        <v>0</v>
      </c>
      <c r="AQ20" s="0" t="n">
        <v>0</v>
      </c>
      <c r="AR20" s="0" t="n">
        <v>0</v>
      </c>
      <c r="AS20" s="0" t="n">
        <v>0</v>
      </c>
      <c r="AT20" s="0" t="n">
        <v>1</v>
      </c>
      <c r="AU20" s="0" t="n">
        <v>1</v>
      </c>
      <c r="AV20" s="0" t="n">
        <v>15</v>
      </c>
    </row>
    <row r="21" customFormat="false" ht="12.8" hidden="false" customHeight="false" outlineLevel="0" collapsed="false">
      <c r="A21" s="0" t="s">
        <v>288</v>
      </c>
      <c r="B21" s="0" t="n">
        <v>0</v>
      </c>
      <c r="C21" s="0" t="n">
        <v>0</v>
      </c>
      <c r="D21" s="0" t="n">
        <v>1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0</v>
      </c>
      <c r="N21" s="0" t="n">
        <v>0</v>
      </c>
      <c r="O21" s="0" t="n">
        <v>0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0</v>
      </c>
      <c r="AB21" s="0" t="n">
        <v>0</v>
      </c>
      <c r="AC21" s="0" t="n">
        <v>0</v>
      </c>
      <c r="AD21" s="0" t="n">
        <v>0</v>
      </c>
      <c r="AE21" s="0" t="n">
        <v>0</v>
      </c>
      <c r="AF21" s="0" t="n">
        <v>0</v>
      </c>
      <c r="AG21" s="0" t="n">
        <v>0</v>
      </c>
      <c r="AH21" s="0" t="n">
        <v>0</v>
      </c>
      <c r="AI21" s="0" t="n">
        <v>0</v>
      </c>
      <c r="AJ21" s="0" t="n">
        <v>0</v>
      </c>
      <c r="AK21" s="0" t="n">
        <v>0</v>
      </c>
      <c r="AL21" s="0" t="n">
        <v>0</v>
      </c>
      <c r="AM21" s="0" t="n">
        <v>0</v>
      </c>
      <c r="AN21" s="0" t="n">
        <v>0</v>
      </c>
      <c r="AO21" s="0" t="n">
        <v>0</v>
      </c>
      <c r="AP21" s="0" t="n">
        <v>0</v>
      </c>
      <c r="AQ21" s="0" t="n">
        <v>0</v>
      </c>
      <c r="AR21" s="0" t="n">
        <v>0</v>
      </c>
      <c r="AS21" s="0" t="n">
        <v>0</v>
      </c>
      <c r="AT21" s="0" t="n">
        <v>0</v>
      </c>
      <c r="AU21" s="0" t="n">
        <v>0</v>
      </c>
      <c r="AV21" s="0" t="n">
        <v>1</v>
      </c>
    </row>
    <row r="22" customFormat="false" ht="12.8" hidden="false" customHeight="false" outlineLevel="0" collapsed="false">
      <c r="A22" s="0" t="s">
        <v>291</v>
      </c>
      <c r="B22" s="0" t="n">
        <v>0</v>
      </c>
      <c r="C22" s="0" t="n">
        <v>0</v>
      </c>
      <c r="D22" s="0" t="n">
        <v>14</v>
      </c>
      <c r="E22" s="0" t="n">
        <v>2</v>
      </c>
      <c r="F22" s="0" t="n">
        <v>2</v>
      </c>
      <c r="G22" s="0" t="n">
        <v>1</v>
      </c>
      <c r="H22" s="0" t="n">
        <v>0</v>
      </c>
      <c r="I22" s="0" t="n">
        <v>0</v>
      </c>
      <c r="J22" s="0" t="n">
        <v>0</v>
      </c>
      <c r="K22" s="0" t="n">
        <v>2</v>
      </c>
      <c r="L22" s="0" t="n">
        <v>0</v>
      </c>
      <c r="M22" s="0" t="n">
        <v>2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1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23</v>
      </c>
      <c r="Y22" s="0" t="n">
        <v>0</v>
      </c>
      <c r="Z22" s="0" t="n">
        <v>0</v>
      </c>
      <c r="AA22" s="0" t="n">
        <v>0</v>
      </c>
      <c r="AB22" s="0" t="n">
        <v>28</v>
      </c>
      <c r="AC22" s="0" t="n">
        <v>0</v>
      </c>
      <c r="AD22" s="0" t="n">
        <v>2</v>
      </c>
      <c r="AE22" s="0" t="n">
        <v>1</v>
      </c>
      <c r="AF22" s="0" t="n">
        <v>0</v>
      </c>
      <c r="AG22" s="0" t="n">
        <v>0</v>
      </c>
      <c r="AH22" s="0" t="n">
        <v>0</v>
      </c>
      <c r="AI22" s="0" t="n">
        <v>1</v>
      </c>
      <c r="AJ22" s="0" t="n">
        <v>4</v>
      </c>
      <c r="AK22" s="0" t="n">
        <v>0</v>
      </c>
      <c r="AL22" s="0" t="n">
        <v>2</v>
      </c>
      <c r="AM22" s="0" t="n">
        <v>2</v>
      </c>
      <c r="AN22" s="0" t="n">
        <v>1</v>
      </c>
      <c r="AO22" s="0" t="n">
        <v>0</v>
      </c>
      <c r="AP22" s="0" t="n">
        <v>0</v>
      </c>
      <c r="AQ22" s="0" t="n">
        <v>0</v>
      </c>
      <c r="AR22" s="0" t="n">
        <v>0</v>
      </c>
      <c r="AS22" s="0" t="n">
        <v>0</v>
      </c>
      <c r="AT22" s="0" t="n">
        <v>0</v>
      </c>
      <c r="AU22" s="0" t="n">
        <v>0</v>
      </c>
      <c r="AV22" s="0" t="n">
        <v>88</v>
      </c>
    </row>
    <row r="23" customFormat="false" ht="12.8" hidden="false" customHeight="false" outlineLevel="0" collapsed="false">
      <c r="A23" s="0" t="s">
        <v>294</v>
      </c>
      <c r="B23" s="0" t="n">
        <v>0</v>
      </c>
      <c r="C23" s="0" t="n">
        <v>0</v>
      </c>
      <c r="D23" s="0" t="n">
        <v>1</v>
      </c>
      <c r="E23" s="0" t="n">
        <v>1</v>
      </c>
      <c r="F23" s="0" t="n">
        <v>0</v>
      </c>
      <c r="G23" s="0" t="n">
        <v>0</v>
      </c>
      <c r="H23" s="0" t="n">
        <v>0</v>
      </c>
      <c r="I23" s="0" t="n">
        <v>0</v>
      </c>
      <c r="J23" s="0" t="n">
        <v>0</v>
      </c>
      <c r="K23" s="0" t="n">
        <v>1</v>
      </c>
      <c r="L23" s="0" t="n">
        <v>0</v>
      </c>
      <c r="M23" s="0" t="n">
        <v>0</v>
      </c>
      <c r="N23" s="0" t="n">
        <v>0</v>
      </c>
      <c r="O23" s="0" t="n">
        <v>0</v>
      </c>
      <c r="P23" s="0" t="n">
        <v>0</v>
      </c>
      <c r="Q23" s="0" t="n">
        <v>0</v>
      </c>
      <c r="R23" s="0" t="n">
        <v>0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4</v>
      </c>
      <c r="Y23" s="0" t="n">
        <v>0</v>
      </c>
      <c r="Z23" s="0" t="n">
        <v>0</v>
      </c>
      <c r="AA23" s="0" t="n">
        <v>0</v>
      </c>
      <c r="AB23" s="0" t="n">
        <v>0</v>
      </c>
      <c r="AC23" s="0" t="n">
        <v>0</v>
      </c>
      <c r="AD23" s="0" t="n">
        <v>0</v>
      </c>
      <c r="AE23" s="0" t="n">
        <v>0</v>
      </c>
      <c r="AF23" s="0" t="n">
        <v>0</v>
      </c>
      <c r="AG23" s="0" t="n">
        <v>4</v>
      </c>
      <c r="AH23" s="0" t="n">
        <v>0</v>
      </c>
      <c r="AI23" s="0" t="n">
        <v>0</v>
      </c>
      <c r="AJ23" s="0" t="n">
        <v>1</v>
      </c>
      <c r="AK23" s="0" t="n">
        <v>0</v>
      </c>
      <c r="AL23" s="0" t="n">
        <v>4</v>
      </c>
      <c r="AM23" s="0" t="n">
        <v>0</v>
      </c>
      <c r="AN23" s="0" t="n">
        <v>1</v>
      </c>
      <c r="AO23" s="0" t="n">
        <v>0</v>
      </c>
      <c r="AP23" s="0" t="n">
        <v>0</v>
      </c>
      <c r="AQ23" s="0" t="n">
        <v>0</v>
      </c>
      <c r="AR23" s="0" t="n">
        <v>0</v>
      </c>
      <c r="AS23" s="0" t="n">
        <v>0</v>
      </c>
      <c r="AT23" s="0" t="n">
        <v>0</v>
      </c>
      <c r="AU23" s="0" t="n">
        <v>0</v>
      </c>
      <c r="AV23" s="0" t="n">
        <v>17</v>
      </c>
    </row>
    <row r="24" customFormat="false" ht="12.8" hidden="false" customHeight="false" outlineLevel="0" collapsed="false">
      <c r="A24" s="0" t="s">
        <v>296</v>
      </c>
      <c r="B24" s="0" t="n">
        <v>0</v>
      </c>
      <c r="C24" s="0" t="n">
        <v>1</v>
      </c>
      <c r="D24" s="0" t="n">
        <v>0</v>
      </c>
      <c r="E24" s="0" t="n">
        <v>2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1</v>
      </c>
      <c r="K24" s="0" t="n">
        <v>0</v>
      </c>
      <c r="L24" s="0" t="n">
        <v>0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4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21</v>
      </c>
      <c r="Y24" s="0" t="n">
        <v>0</v>
      </c>
      <c r="Z24" s="0" t="n">
        <v>0</v>
      </c>
      <c r="AA24" s="0" t="n">
        <v>0</v>
      </c>
      <c r="AB24" s="0" t="n">
        <v>7</v>
      </c>
      <c r="AC24" s="0" t="n">
        <v>0</v>
      </c>
      <c r="AD24" s="0" t="n">
        <v>0</v>
      </c>
      <c r="AE24" s="0" t="n">
        <v>0</v>
      </c>
      <c r="AF24" s="0" t="n">
        <v>0</v>
      </c>
      <c r="AG24" s="0" t="n">
        <v>0</v>
      </c>
      <c r="AH24" s="0" t="n">
        <v>0</v>
      </c>
      <c r="AI24" s="0" t="n">
        <v>0</v>
      </c>
      <c r="AJ24" s="0" t="n">
        <v>1</v>
      </c>
      <c r="AK24" s="0" t="n">
        <v>0</v>
      </c>
      <c r="AL24" s="0" t="n">
        <v>1</v>
      </c>
      <c r="AM24" s="0" t="n">
        <v>1</v>
      </c>
      <c r="AN24" s="0" t="n">
        <v>0</v>
      </c>
      <c r="AO24" s="0" t="n">
        <v>0</v>
      </c>
      <c r="AP24" s="0" t="n">
        <v>0</v>
      </c>
      <c r="AQ24" s="0" t="n">
        <v>0</v>
      </c>
      <c r="AR24" s="0" t="n">
        <v>0</v>
      </c>
      <c r="AS24" s="0" t="n">
        <v>0</v>
      </c>
      <c r="AT24" s="0" t="n">
        <v>0</v>
      </c>
      <c r="AU24" s="0" t="n">
        <v>0</v>
      </c>
      <c r="AV24" s="0" t="n">
        <v>39</v>
      </c>
    </row>
    <row r="25" customFormat="false" ht="12.8" hidden="false" customHeight="false" outlineLevel="0" collapsed="false">
      <c r="A25" s="0" t="s">
        <v>306</v>
      </c>
      <c r="B25" s="0" t="n">
        <v>0</v>
      </c>
      <c r="C25" s="0" t="n">
        <v>0</v>
      </c>
      <c r="D25" s="0" t="n">
        <v>5</v>
      </c>
      <c r="E25" s="0" t="n">
        <v>10</v>
      </c>
      <c r="F25" s="0" t="n">
        <v>0</v>
      </c>
      <c r="G25" s="0" t="n">
        <v>0</v>
      </c>
      <c r="H25" s="0" t="n">
        <v>0</v>
      </c>
      <c r="I25" s="0" t="n">
        <v>0</v>
      </c>
      <c r="J25" s="0" t="n">
        <v>0</v>
      </c>
      <c r="K25" s="0" t="n">
        <v>2</v>
      </c>
      <c r="L25" s="0" t="n">
        <v>0</v>
      </c>
      <c r="M25" s="0" t="n">
        <v>0</v>
      </c>
      <c r="N25" s="0" t="n">
        <v>0</v>
      </c>
      <c r="O25" s="0" t="n">
        <v>2</v>
      </c>
      <c r="P25" s="0" t="n">
        <v>1</v>
      </c>
      <c r="Q25" s="0" t="n">
        <v>0</v>
      </c>
      <c r="R25" s="0" t="n">
        <v>10</v>
      </c>
      <c r="S25" s="0" t="n">
        <v>0</v>
      </c>
      <c r="T25" s="0" t="n">
        <v>0</v>
      </c>
      <c r="U25" s="0" t="n">
        <v>1</v>
      </c>
      <c r="V25" s="0" t="n">
        <v>0</v>
      </c>
      <c r="W25" s="0" t="n">
        <v>1</v>
      </c>
      <c r="X25" s="0" t="n">
        <v>23</v>
      </c>
      <c r="Y25" s="0" t="n">
        <v>2</v>
      </c>
      <c r="Z25" s="0" t="n">
        <v>0</v>
      </c>
      <c r="AA25" s="0" t="n">
        <v>0</v>
      </c>
      <c r="AB25" s="0" t="n">
        <v>11</v>
      </c>
      <c r="AC25" s="0" t="n">
        <v>0</v>
      </c>
      <c r="AD25" s="0" t="n">
        <v>1</v>
      </c>
      <c r="AE25" s="0" t="n">
        <v>1</v>
      </c>
      <c r="AF25" s="0" t="n">
        <v>0</v>
      </c>
      <c r="AG25" s="0" t="n">
        <v>0</v>
      </c>
      <c r="AH25" s="0" t="n">
        <v>0</v>
      </c>
      <c r="AI25" s="0" t="n">
        <v>1</v>
      </c>
      <c r="AJ25" s="0" t="n">
        <v>0</v>
      </c>
      <c r="AK25" s="0" t="n">
        <v>0</v>
      </c>
      <c r="AL25" s="0" t="n">
        <v>1</v>
      </c>
      <c r="AM25" s="0" t="n">
        <v>0</v>
      </c>
      <c r="AN25" s="0" t="n">
        <v>1</v>
      </c>
      <c r="AO25" s="0" t="n">
        <v>1</v>
      </c>
      <c r="AP25" s="0" t="n">
        <v>0</v>
      </c>
      <c r="AQ25" s="0" t="n">
        <v>0</v>
      </c>
      <c r="AR25" s="0" t="n">
        <v>0</v>
      </c>
      <c r="AS25" s="0" t="n">
        <v>3</v>
      </c>
      <c r="AT25" s="0" t="n">
        <v>0</v>
      </c>
      <c r="AU25" s="0" t="n">
        <v>0</v>
      </c>
      <c r="AV25" s="0" t="n">
        <v>77</v>
      </c>
    </row>
    <row r="26" customFormat="false" ht="12.8" hidden="false" customHeight="false" outlineLevel="0" collapsed="false">
      <c r="A26" s="0" t="s">
        <v>338</v>
      </c>
      <c r="B26" s="0" t="n">
        <v>0</v>
      </c>
      <c r="C26" s="0" t="n">
        <v>0</v>
      </c>
      <c r="D26" s="0" t="n">
        <v>4</v>
      </c>
      <c r="E26" s="0" t="n">
        <v>1</v>
      </c>
      <c r="F26" s="0" t="n">
        <v>0</v>
      </c>
      <c r="G26" s="0" t="n">
        <v>0</v>
      </c>
      <c r="H26" s="0" t="n">
        <v>0</v>
      </c>
      <c r="I26" s="0" t="n">
        <v>1</v>
      </c>
      <c r="J26" s="0" t="n">
        <v>0</v>
      </c>
      <c r="K26" s="0" t="n">
        <v>0</v>
      </c>
      <c r="L26" s="0" t="n">
        <v>0</v>
      </c>
      <c r="M26" s="0" t="n">
        <v>2</v>
      </c>
      <c r="N26" s="0" t="n">
        <v>0</v>
      </c>
      <c r="O26" s="0" t="n">
        <v>0</v>
      </c>
      <c r="P26" s="0" t="n">
        <v>0</v>
      </c>
      <c r="Q26" s="0" t="n">
        <v>0</v>
      </c>
      <c r="R26" s="0" t="n">
        <v>1</v>
      </c>
      <c r="S26" s="0" t="n">
        <v>0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0</v>
      </c>
      <c r="AE26" s="0" t="n">
        <v>0</v>
      </c>
      <c r="AF26" s="0" t="n">
        <v>0</v>
      </c>
      <c r="AG26" s="0" t="n">
        <v>0</v>
      </c>
      <c r="AH26" s="0" t="n">
        <v>0</v>
      </c>
      <c r="AI26" s="0" t="n">
        <v>0</v>
      </c>
      <c r="AJ26" s="0" t="n">
        <v>0</v>
      </c>
      <c r="AK26" s="0" t="n">
        <v>0</v>
      </c>
      <c r="AL26" s="0" t="n">
        <v>1</v>
      </c>
      <c r="AM26" s="0" t="n">
        <v>1</v>
      </c>
      <c r="AN26" s="0" t="n">
        <v>0</v>
      </c>
      <c r="AO26" s="0" t="n">
        <v>0</v>
      </c>
      <c r="AP26" s="0" t="n">
        <v>0</v>
      </c>
      <c r="AQ26" s="0" t="n">
        <v>0</v>
      </c>
      <c r="AR26" s="0" t="n">
        <v>0</v>
      </c>
      <c r="AS26" s="0" t="n">
        <v>0</v>
      </c>
      <c r="AT26" s="0" t="n">
        <v>0</v>
      </c>
      <c r="AU26" s="0" t="n">
        <v>0</v>
      </c>
      <c r="AV26" s="0" t="n">
        <v>11</v>
      </c>
    </row>
    <row r="27" customFormat="false" ht="12.8" hidden="false" customHeight="false" outlineLevel="0" collapsed="false">
      <c r="A27" s="0" t="s">
        <v>361</v>
      </c>
      <c r="B27" s="0" t="n">
        <v>0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0</v>
      </c>
      <c r="M27" s="0" t="n">
        <v>0</v>
      </c>
      <c r="N27" s="0" t="n">
        <v>1</v>
      </c>
      <c r="O27" s="0" t="n">
        <v>0</v>
      </c>
      <c r="P27" s="0" t="n">
        <v>0</v>
      </c>
      <c r="Q27" s="0" t="n">
        <v>0</v>
      </c>
      <c r="R27" s="0" t="n">
        <v>1</v>
      </c>
      <c r="S27" s="0" t="n">
        <v>0</v>
      </c>
      <c r="T27" s="0" t="n">
        <v>0</v>
      </c>
      <c r="U27" s="0" t="n">
        <v>0</v>
      </c>
      <c r="V27" s="0" t="n">
        <v>0</v>
      </c>
      <c r="W27" s="0" t="n">
        <v>1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0</v>
      </c>
      <c r="AC27" s="0" t="n">
        <v>0</v>
      </c>
      <c r="AD27" s="0" t="n">
        <v>0</v>
      </c>
      <c r="AE27" s="0" t="n">
        <v>0</v>
      </c>
      <c r="AF27" s="0" t="n">
        <v>0</v>
      </c>
      <c r="AG27" s="0" t="n">
        <v>0</v>
      </c>
      <c r="AH27" s="0" t="n">
        <v>0</v>
      </c>
      <c r="AI27" s="0" t="n">
        <v>0</v>
      </c>
      <c r="AJ27" s="0" t="n">
        <v>0</v>
      </c>
      <c r="AK27" s="0" t="n">
        <v>0</v>
      </c>
      <c r="AL27" s="0" t="n">
        <v>0</v>
      </c>
      <c r="AM27" s="0" t="n">
        <v>0</v>
      </c>
      <c r="AN27" s="0" t="n">
        <v>0</v>
      </c>
      <c r="AO27" s="0" t="n">
        <v>0</v>
      </c>
      <c r="AP27" s="0" t="n">
        <v>0</v>
      </c>
      <c r="AQ27" s="0" t="n">
        <v>0</v>
      </c>
      <c r="AR27" s="0" t="n">
        <v>0</v>
      </c>
      <c r="AS27" s="0" t="n">
        <v>0</v>
      </c>
      <c r="AT27" s="0" t="n">
        <v>0</v>
      </c>
      <c r="AU27" s="0" t="n">
        <v>0</v>
      </c>
      <c r="AV27" s="0" t="n">
        <v>3</v>
      </c>
    </row>
    <row r="28" customFormat="false" ht="12.8" hidden="false" customHeight="false" outlineLevel="0" collapsed="false">
      <c r="A28" s="0" t="s">
        <v>370</v>
      </c>
      <c r="B28" s="0" t="n">
        <v>0</v>
      </c>
      <c r="C28" s="0" t="n">
        <v>0</v>
      </c>
      <c r="D28" s="0" t="n">
        <v>0</v>
      </c>
      <c r="E28" s="0" t="n">
        <v>4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1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7</v>
      </c>
      <c r="Y28" s="0" t="n">
        <v>1</v>
      </c>
      <c r="Z28" s="0" t="n">
        <v>0</v>
      </c>
      <c r="AA28" s="0" t="n">
        <v>0</v>
      </c>
      <c r="AB28" s="0" t="n">
        <v>1</v>
      </c>
      <c r="AC28" s="0" t="n">
        <v>0</v>
      </c>
      <c r="AD28" s="0" t="n">
        <v>0</v>
      </c>
      <c r="AE28" s="0" t="n">
        <v>0</v>
      </c>
      <c r="AF28" s="0" t="n">
        <v>0</v>
      </c>
      <c r="AG28" s="0" t="n">
        <v>0</v>
      </c>
      <c r="AH28" s="0" t="n">
        <v>0</v>
      </c>
      <c r="AI28" s="0" t="n">
        <v>0</v>
      </c>
      <c r="AJ28" s="0" t="n">
        <v>0</v>
      </c>
      <c r="AK28" s="0" t="n">
        <v>0</v>
      </c>
      <c r="AL28" s="0" t="n">
        <v>1</v>
      </c>
      <c r="AM28" s="0" t="n">
        <v>2</v>
      </c>
      <c r="AN28" s="0" t="n">
        <v>0</v>
      </c>
      <c r="AO28" s="0" t="n">
        <v>0</v>
      </c>
      <c r="AP28" s="0" t="n">
        <v>2</v>
      </c>
      <c r="AQ28" s="0" t="n">
        <v>0</v>
      </c>
      <c r="AR28" s="0" t="n">
        <v>0</v>
      </c>
      <c r="AS28" s="0" t="n">
        <v>0</v>
      </c>
      <c r="AT28" s="0" t="n">
        <v>0</v>
      </c>
      <c r="AU28" s="0" t="n">
        <v>0</v>
      </c>
      <c r="AV28" s="0" t="n">
        <v>19</v>
      </c>
    </row>
    <row r="29" customFormat="false" ht="12.8" hidden="false" customHeight="false" outlineLevel="0" collapsed="false">
      <c r="A29" s="0" t="s">
        <v>372</v>
      </c>
      <c r="B29" s="0" t="n">
        <v>0</v>
      </c>
      <c r="C29" s="0" t="n">
        <v>0</v>
      </c>
      <c r="D29" s="0" t="n">
        <v>8</v>
      </c>
      <c r="E29" s="0" t="n">
        <v>1</v>
      </c>
      <c r="F29" s="0" t="n">
        <v>0</v>
      </c>
      <c r="G29" s="0" t="n">
        <v>0</v>
      </c>
      <c r="H29" s="0" t="n">
        <v>0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1</v>
      </c>
      <c r="O29" s="0" t="n">
        <v>0</v>
      </c>
      <c r="P29" s="0" t="n">
        <v>0</v>
      </c>
      <c r="Q29" s="0" t="n">
        <v>0</v>
      </c>
      <c r="R29" s="0" t="n">
        <v>0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26</v>
      </c>
      <c r="Y29" s="0" t="n">
        <v>1</v>
      </c>
      <c r="Z29" s="0" t="n">
        <v>0</v>
      </c>
      <c r="AA29" s="0" t="n">
        <v>0</v>
      </c>
      <c r="AB29" s="0" t="n">
        <v>3</v>
      </c>
      <c r="AC29" s="0" t="n">
        <v>0</v>
      </c>
      <c r="AD29" s="0" t="n">
        <v>2</v>
      </c>
      <c r="AE29" s="0" t="n">
        <v>0</v>
      </c>
      <c r="AF29" s="0" t="n">
        <v>1</v>
      </c>
      <c r="AG29" s="0" t="n">
        <v>0</v>
      </c>
      <c r="AH29" s="0" t="n">
        <v>0</v>
      </c>
      <c r="AI29" s="0" t="n">
        <v>0</v>
      </c>
      <c r="AJ29" s="0" t="n">
        <v>3</v>
      </c>
      <c r="AK29" s="0" t="n">
        <v>0</v>
      </c>
      <c r="AL29" s="0" t="n">
        <v>4</v>
      </c>
      <c r="AM29" s="0" t="n">
        <v>8</v>
      </c>
      <c r="AN29" s="0" t="n">
        <v>2</v>
      </c>
      <c r="AO29" s="0" t="n">
        <v>0</v>
      </c>
      <c r="AP29" s="0" t="n">
        <v>0</v>
      </c>
      <c r="AQ29" s="0" t="n">
        <v>0</v>
      </c>
      <c r="AR29" s="0" t="n">
        <v>0</v>
      </c>
      <c r="AS29" s="0" t="n">
        <v>0</v>
      </c>
      <c r="AT29" s="0" t="n">
        <v>0</v>
      </c>
      <c r="AU29" s="0" t="n">
        <v>0</v>
      </c>
      <c r="AV29" s="0" t="n">
        <v>60</v>
      </c>
    </row>
    <row r="30" customFormat="false" ht="12.8" hidden="false" customHeight="false" outlineLevel="0" collapsed="false">
      <c r="A30" s="0" t="s">
        <v>380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v>0</v>
      </c>
      <c r="K30" s="0" t="n">
        <v>0</v>
      </c>
      <c r="L30" s="0" t="n">
        <v>0</v>
      </c>
      <c r="M30" s="0" t="n">
        <v>0</v>
      </c>
      <c r="N30" s="0" t="n">
        <v>0</v>
      </c>
      <c r="O30" s="0" t="n">
        <v>0</v>
      </c>
      <c r="P30" s="0" t="n">
        <v>0</v>
      </c>
      <c r="Q30" s="0" t="n">
        <v>0</v>
      </c>
      <c r="R30" s="0" t="n">
        <v>3</v>
      </c>
      <c r="S30" s="0" t="n">
        <v>0</v>
      </c>
      <c r="T30" s="0" t="n">
        <v>0</v>
      </c>
      <c r="U30" s="0" t="n">
        <v>0</v>
      </c>
      <c r="V30" s="0" t="n">
        <v>0</v>
      </c>
      <c r="W30" s="0" t="n">
        <v>1</v>
      </c>
      <c r="X30" s="0" t="n">
        <v>3</v>
      </c>
      <c r="Y30" s="0" t="n">
        <v>1</v>
      </c>
      <c r="Z30" s="0" t="n">
        <v>0</v>
      </c>
      <c r="AA30" s="0" t="n">
        <v>0</v>
      </c>
      <c r="AB30" s="0" t="n">
        <v>0</v>
      </c>
      <c r="AC30" s="0" t="n">
        <v>0</v>
      </c>
      <c r="AD30" s="0" t="n">
        <v>0</v>
      </c>
      <c r="AE30" s="0" t="n">
        <v>0</v>
      </c>
      <c r="AF30" s="0" t="n">
        <v>0</v>
      </c>
      <c r="AG30" s="0" t="n">
        <v>0</v>
      </c>
      <c r="AH30" s="0" t="n">
        <v>0</v>
      </c>
      <c r="AI30" s="0" t="n">
        <v>0</v>
      </c>
      <c r="AJ30" s="0" t="n">
        <v>1</v>
      </c>
      <c r="AK30" s="0" t="n">
        <v>0</v>
      </c>
      <c r="AL30" s="0" t="n">
        <v>0</v>
      </c>
      <c r="AM30" s="0" t="n">
        <v>1</v>
      </c>
      <c r="AN30" s="0" t="n">
        <v>0</v>
      </c>
      <c r="AO30" s="0" t="n">
        <v>0</v>
      </c>
      <c r="AP30" s="0" t="n">
        <v>0</v>
      </c>
      <c r="AQ30" s="0" t="n">
        <v>0</v>
      </c>
      <c r="AR30" s="0" t="n">
        <v>0</v>
      </c>
      <c r="AS30" s="0" t="n">
        <v>0</v>
      </c>
      <c r="AT30" s="0" t="n">
        <v>0</v>
      </c>
      <c r="AU30" s="0" t="n">
        <v>0</v>
      </c>
      <c r="AV30" s="0" t="n">
        <v>10</v>
      </c>
    </row>
    <row r="31" customFormat="false" ht="12.8" hidden="false" customHeight="false" outlineLevel="0" collapsed="false">
      <c r="A31" s="0" t="s">
        <v>562</v>
      </c>
      <c r="B31" s="0" t="n">
        <v>0</v>
      </c>
      <c r="C31" s="0" t="n">
        <v>0</v>
      </c>
      <c r="D31" s="0" t="n">
        <v>3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1</v>
      </c>
      <c r="L31" s="0" t="n">
        <v>0</v>
      </c>
      <c r="M31" s="0" t="n">
        <v>0</v>
      </c>
      <c r="N31" s="0" t="n">
        <v>0</v>
      </c>
      <c r="O31" s="0" t="n">
        <v>0</v>
      </c>
      <c r="P31" s="0" t="n">
        <v>0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0</v>
      </c>
      <c r="W31" s="0" t="n">
        <v>0</v>
      </c>
      <c r="X31" s="0" t="n">
        <v>3</v>
      </c>
      <c r="Y31" s="0" t="n">
        <v>0</v>
      </c>
      <c r="Z31" s="0" t="n">
        <v>0</v>
      </c>
      <c r="AA31" s="0" t="n">
        <v>0</v>
      </c>
      <c r="AB31" s="0" t="n">
        <v>0</v>
      </c>
      <c r="AC31" s="0" t="n">
        <v>0</v>
      </c>
      <c r="AD31" s="0" t="n">
        <v>0</v>
      </c>
      <c r="AE31" s="0" t="n">
        <v>0</v>
      </c>
      <c r="AF31" s="0" t="n">
        <v>0</v>
      </c>
      <c r="AG31" s="0" t="n">
        <v>0</v>
      </c>
      <c r="AH31" s="0" t="n">
        <v>0</v>
      </c>
      <c r="AI31" s="0" t="n">
        <v>0</v>
      </c>
      <c r="AJ31" s="0" t="n">
        <v>0</v>
      </c>
      <c r="AK31" s="0" t="n">
        <v>0</v>
      </c>
      <c r="AL31" s="0" t="n">
        <v>0</v>
      </c>
      <c r="AM31" s="0" t="n">
        <v>0</v>
      </c>
      <c r="AN31" s="0" t="n">
        <v>0</v>
      </c>
      <c r="AO31" s="0" t="n">
        <v>0</v>
      </c>
      <c r="AP31" s="0" t="n">
        <v>0</v>
      </c>
      <c r="AQ31" s="0" t="n">
        <v>0</v>
      </c>
      <c r="AR31" s="0" t="n">
        <v>0</v>
      </c>
      <c r="AS31" s="0" t="n">
        <v>0</v>
      </c>
      <c r="AT31" s="0" t="n">
        <v>0</v>
      </c>
      <c r="AU31" s="0" t="n">
        <v>0</v>
      </c>
      <c r="AV31" s="0" t="n">
        <v>7</v>
      </c>
    </row>
    <row r="32" customFormat="false" ht="12.8" hidden="false" customHeight="false" outlineLevel="0" collapsed="false">
      <c r="A32" s="0" t="s">
        <v>563</v>
      </c>
      <c r="B32" s="0" t="n">
        <v>0</v>
      </c>
      <c r="C32" s="0" t="n">
        <v>0</v>
      </c>
      <c r="D32" s="0" t="n">
        <v>2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0</v>
      </c>
      <c r="P32" s="0" t="n">
        <v>0</v>
      </c>
      <c r="Q32" s="0" t="n">
        <v>0</v>
      </c>
      <c r="R32" s="0" t="n">
        <v>1</v>
      </c>
      <c r="S32" s="0" t="n">
        <v>0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2</v>
      </c>
      <c r="Y32" s="0" t="n">
        <v>0</v>
      </c>
      <c r="Z32" s="0" t="n">
        <v>0</v>
      </c>
      <c r="AA32" s="0" t="n">
        <v>0</v>
      </c>
      <c r="AB32" s="0" t="n">
        <v>1</v>
      </c>
      <c r="AC32" s="0" t="n">
        <v>0</v>
      </c>
      <c r="AD32" s="0" t="n">
        <v>0</v>
      </c>
      <c r="AE32" s="0" t="n">
        <v>0</v>
      </c>
      <c r="AF32" s="0" t="n">
        <v>0</v>
      </c>
      <c r="AG32" s="0" t="n">
        <v>0</v>
      </c>
      <c r="AH32" s="0" t="n">
        <v>0</v>
      </c>
      <c r="AI32" s="0" t="n">
        <v>0</v>
      </c>
      <c r="AJ32" s="0" t="n">
        <v>5</v>
      </c>
      <c r="AK32" s="0" t="n">
        <v>0</v>
      </c>
      <c r="AL32" s="0" t="n">
        <v>0</v>
      </c>
      <c r="AM32" s="0" t="n">
        <v>0</v>
      </c>
      <c r="AN32" s="0" t="n">
        <v>1</v>
      </c>
      <c r="AO32" s="0" t="n">
        <v>0</v>
      </c>
      <c r="AP32" s="0" t="n">
        <v>0</v>
      </c>
      <c r="AQ32" s="0" t="n">
        <v>0</v>
      </c>
      <c r="AR32" s="0" t="n">
        <v>0</v>
      </c>
      <c r="AS32" s="0" t="n">
        <v>0</v>
      </c>
      <c r="AT32" s="0" t="n">
        <v>0</v>
      </c>
      <c r="AU32" s="0" t="n">
        <v>0</v>
      </c>
      <c r="AV32" s="0" t="n">
        <v>12</v>
      </c>
    </row>
    <row r="33" customFormat="false" ht="12.8" hidden="false" customHeight="false" outlineLevel="0" collapsed="false">
      <c r="A33" s="0" t="s">
        <v>449</v>
      </c>
      <c r="B33" s="0" t="n">
        <v>0</v>
      </c>
      <c r="C33" s="0" t="n">
        <v>0</v>
      </c>
      <c r="D33" s="0" t="n">
        <v>7</v>
      </c>
      <c r="E33" s="0" t="n">
        <v>2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0</v>
      </c>
      <c r="M33" s="0" t="n">
        <v>1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6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1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v>1</v>
      </c>
      <c r="AC33" s="0" t="n">
        <v>0</v>
      </c>
      <c r="AD33" s="0" t="n">
        <v>0</v>
      </c>
      <c r="AE33" s="0" t="n">
        <v>0</v>
      </c>
      <c r="AF33" s="0" t="n">
        <v>0</v>
      </c>
      <c r="AG33" s="0" t="n">
        <v>1</v>
      </c>
      <c r="AH33" s="0" t="n">
        <v>0</v>
      </c>
      <c r="AI33" s="0" t="n">
        <v>0</v>
      </c>
      <c r="AJ33" s="0" t="n">
        <v>0</v>
      </c>
      <c r="AK33" s="0" t="n">
        <v>0</v>
      </c>
      <c r="AL33" s="0" t="n">
        <v>0</v>
      </c>
      <c r="AM33" s="0" t="n">
        <v>0</v>
      </c>
      <c r="AN33" s="0" t="n">
        <v>0</v>
      </c>
      <c r="AO33" s="0" t="n">
        <v>0</v>
      </c>
      <c r="AP33" s="0" t="n">
        <v>0</v>
      </c>
      <c r="AQ33" s="0" t="n">
        <v>0</v>
      </c>
      <c r="AR33" s="0" t="n">
        <v>0</v>
      </c>
      <c r="AS33" s="0" t="n">
        <v>0</v>
      </c>
      <c r="AT33" s="0" t="n">
        <v>0</v>
      </c>
      <c r="AU33" s="0" t="n">
        <v>0</v>
      </c>
      <c r="AV33" s="0" t="n">
        <v>19</v>
      </c>
    </row>
    <row r="34" customFormat="false" ht="12.8" hidden="false" customHeight="false" outlineLevel="0" collapsed="false">
      <c r="A34" s="0" t="s">
        <v>564</v>
      </c>
      <c r="B34" s="0" t="n">
        <v>0</v>
      </c>
      <c r="C34" s="0" t="n">
        <v>0</v>
      </c>
      <c r="D34" s="0" t="n">
        <v>1</v>
      </c>
      <c r="E34" s="0" t="n">
        <v>0</v>
      </c>
      <c r="F34" s="0" t="n">
        <v>0</v>
      </c>
      <c r="G34" s="0" t="n">
        <v>0</v>
      </c>
      <c r="H34" s="0" t="n">
        <v>1</v>
      </c>
      <c r="I34" s="0" t="n">
        <v>0</v>
      </c>
      <c r="J34" s="0" t="n">
        <v>0</v>
      </c>
      <c r="K34" s="0" t="n">
        <v>0</v>
      </c>
      <c r="L34" s="0" t="n">
        <v>0</v>
      </c>
      <c r="M34" s="0" t="n">
        <v>0</v>
      </c>
      <c r="N34" s="0" t="n">
        <v>0</v>
      </c>
      <c r="O34" s="0" t="n">
        <v>0</v>
      </c>
      <c r="P34" s="0" t="n">
        <v>0</v>
      </c>
      <c r="Q34" s="0" t="n">
        <v>0</v>
      </c>
      <c r="R34" s="0" t="n">
        <v>0</v>
      </c>
      <c r="S34" s="0" t="n">
        <v>0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1</v>
      </c>
      <c r="Y34" s="0" t="n">
        <v>0</v>
      </c>
      <c r="Z34" s="0" t="n">
        <v>3</v>
      </c>
      <c r="AA34" s="0" t="n">
        <v>0</v>
      </c>
      <c r="AB34" s="0" t="n">
        <v>2</v>
      </c>
      <c r="AC34" s="0" t="n">
        <v>0</v>
      </c>
      <c r="AD34" s="0" t="n">
        <v>0</v>
      </c>
      <c r="AE34" s="0" t="n">
        <v>0</v>
      </c>
      <c r="AF34" s="0" t="n">
        <v>0</v>
      </c>
      <c r="AG34" s="0" t="n">
        <v>0</v>
      </c>
      <c r="AH34" s="0" t="n">
        <v>0</v>
      </c>
      <c r="AI34" s="0" t="n">
        <v>0</v>
      </c>
      <c r="AJ34" s="0" t="n">
        <v>0</v>
      </c>
      <c r="AK34" s="0" t="n">
        <v>0</v>
      </c>
      <c r="AL34" s="0" t="n">
        <v>5</v>
      </c>
      <c r="AM34" s="0" t="n">
        <v>0</v>
      </c>
      <c r="AN34" s="0" t="n">
        <v>0</v>
      </c>
      <c r="AO34" s="0" t="n">
        <v>0</v>
      </c>
      <c r="AP34" s="0" t="n">
        <v>0</v>
      </c>
      <c r="AQ34" s="0" t="n">
        <v>0</v>
      </c>
      <c r="AR34" s="0" t="n">
        <v>0</v>
      </c>
      <c r="AS34" s="0" t="n">
        <v>0</v>
      </c>
      <c r="AT34" s="0" t="n">
        <v>0</v>
      </c>
      <c r="AU34" s="0" t="n">
        <v>0</v>
      </c>
      <c r="AV34" s="0" t="n">
        <v>13</v>
      </c>
    </row>
    <row r="35" customFormat="false" ht="12.8" hidden="false" customHeight="false" outlineLevel="0" collapsed="false">
      <c r="A35" s="0" t="s">
        <v>488</v>
      </c>
      <c r="B35" s="0" t="n">
        <v>0</v>
      </c>
      <c r="C35" s="0" t="n">
        <v>0</v>
      </c>
      <c r="D35" s="0" t="n">
        <v>2</v>
      </c>
      <c r="E35" s="0" t="n">
        <v>2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0</v>
      </c>
      <c r="L35" s="0" t="n">
        <v>0</v>
      </c>
      <c r="M35" s="0" t="n">
        <v>0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14</v>
      </c>
      <c r="S35" s="0" t="n">
        <v>0</v>
      </c>
      <c r="T35" s="0" t="n">
        <v>0</v>
      </c>
      <c r="U35" s="0" t="n">
        <v>0</v>
      </c>
      <c r="V35" s="0" t="n">
        <v>0</v>
      </c>
      <c r="W35" s="0" t="n">
        <v>0</v>
      </c>
      <c r="X35" s="0" t="n">
        <v>7</v>
      </c>
      <c r="Y35" s="0" t="n">
        <v>1</v>
      </c>
      <c r="Z35" s="0" t="n">
        <v>1</v>
      </c>
      <c r="AA35" s="0" t="n">
        <v>0</v>
      </c>
      <c r="AB35" s="0" t="n">
        <v>5</v>
      </c>
      <c r="AC35" s="0" t="n">
        <v>0</v>
      </c>
      <c r="AD35" s="0" t="n">
        <v>0</v>
      </c>
      <c r="AE35" s="0" t="n">
        <v>0</v>
      </c>
      <c r="AF35" s="0" t="n">
        <v>0</v>
      </c>
      <c r="AG35" s="0" t="n">
        <v>0</v>
      </c>
      <c r="AH35" s="0" t="n">
        <v>0</v>
      </c>
      <c r="AI35" s="0" t="n">
        <v>0</v>
      </c>
      <c r="AJ35" s="0" t="n">
        <v>1</v>
      </c>
      <c r="AK35" s="0" t="n">
        <v>1</v>
      </c>
      <c r="AL35" s="0" t="n">
        <v>1</v>
      </c>
      <c r="AM35" s="0" t="n">
        <v>3</v>
      </c>
      <c r="AN35" s="0" t="n">
        <v>0</v>
      </c>
      <c r="AO35" s="0" t="n">
        <v>0</v>
      </c>
      <c r="AP35" s="0" t="n">
        <v>0</v>
      </c>
      <c r="AQ35" s="0" t="n">
        <v>0</v>
      </c>
      <c r="AR35" s="0" t="n">
        <v>0</v>
      </c>
      <c r="AS35" s="0" t="n">
        <v>0</v>
      </c>
      <c r="AT35" s="0" t="n">
        <v>0</v>
      </c>
      <c r="AU35" s="0" t="n">
        <v>0</v>
      </c>
      <c r="AV35" s="0" t="n">
        <v>38</v>
      </c>
    </row>
    <row r="36" customFormat="false" ht="12.8" hidden="false" customHeight="false" outlineLevel="0" collapsed="false">
      <c r="A36" s="0" t="s">
        <v>492</v>
      </c>
      <c r="B36" s="0" t="n">
        <v>0</v>
      </c>
      <c r="C36" s="0" t="n">
        <v>0</v>
      </c>
      <c r="D36" s="0" t="n">
        <v>0</v>
      </c>
      <c r="E36" s="0" t="n">
        <v>0</v>
      </c>
      <c r="F36" s="0" t="n">
        <v>0</v>
      </c>
      <c r="G36" s="0" t="n">
        <v>0</v>
      </c>
      <c r="H36" s="0" t="n">
        <v>0</v>
      </c>
      <c r="I36" s="0" t="n">
        <v>0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0</v>
      </c>
      <c r="P36" s="0" t="n">
        <v>0</v>
      </c>
      <c r="Q36" s="0" t="n">
        <v>0</v>
      </c>
      <c r="R36" s="0" t="n">
        <v>0</v>
      </c>
      <c r="S36" s="0" t="n">
        <v>0</v>
      </c>
      <c r="T36" s="0" t="n">
        <v>0</v>
      </c>
      <c r="U36" s="0" t="n">
        <v>0</v>
      </c>
      <c r="V36" s="0" t="n">
        <v>0</v>
      </c>
      <c r="W36" s="0" t="n">
        <v>0</v>
      </c>
      <c r="X36" s="0" t="n">
        <v>14</v>
      </c>
      <c r="Y36" s="0" t="n">
        <v>0</v>
      </c>
      <c r="Z36" s="0" t="n">
        <v>0</v>
      </c>
      <c r="AA36" s="0" t="n">
        <v>0</v>
      </c>
      <c r="AB36" s="0" t="n">
        <v>1</v>
      </c>
      <c r="AC36" s="0" t="n">
        <v>0</v>
      </c>
      <c r="AD36" s="0" t="n">
        <v>1</v>
      </c>
      <c r="AE36" s="0" t="n">
        <v>0</v>
      </c>
      <c r="AF36" s="0" t="n">
        <v>0</v>
      </c>
      <c r="AG36" s="0" t="n">
        <v>2</v>
      </c>
      <c r="AH36" s="0" t="n">
        <v>6</v>
      </c>
      <c r="AI36" s="0" t="n">
        <v>0</v>
      </c>
      <c r="AJ36" s="0" t="n">
        <v>5</v>
      </c>
      <c r="AK36" s="0" t="n">
        <v>0</v>
      </c>
      <c r="AL36" s="0" t="n">
        <v>0</v>
      </c>
      <c r="AM36" s="0" t="n">
        <v>0</v>
      </c>
      <c r="AN36" s="0" t="n">
        <v>0</v>
      </c>
      <c r="AO36" s="0" t="n">
        <v>0</v>
      </c>
      <c r="AP36" s="0" t="n">
        <v>0</v>
      </c>
      <c r="AQ36" s="0" t="n">
        <v>0</v>
      </c>
      <c r="AR36" s="0" t="n">
        <v>0</v>
      </c>
      <c r="AS36" s="0" t="n">
        <v>0</v>
      </c>
      <c r="AT36" s="0" t="n">
        <v>0</v>
      </c>
      <c r="AU36" s="0" t="n">
        <v>0</v>
      </c>
      <c r="AV36" s="0" t="n">
        <v>29</v>
      </c>
    </row>
    <row r="37" customFormat="false" ht="12.8" hidden="false" customHeight="false" outlineLevel="0" collapsed="false">
      <c r="A37" s="0" t="s">
        <v>499</v>
      </c>
      <c r="B37" s="0" t="n">
        <v>0</v>
      </c>
      <c r="C37" s="0" t="n">
        <v>0</v>
      </c>
      <c r="D37" s="0" t="n">
        <v>0</v>
      </c>
      <c r="E37" s="0" t="n">
        <v>0</v>
      </c>
      <c r="F37" s="0" t="n">
        <v>0</v>
      </c>
      <c r="G37" s="0" t="n">
        <v>0</v>
      </c>
      <c r="H37" s="0" t="n">
        <v>0</v>
      </c>
      <c r="I37" s="0" t="n">
        <v>0</v>
      </c>
      <c r="J37" s="0" t="n">
        <v>0</v>
      </c>
      <c r="K37" s="0" t="n">
        <v>0</v>
      </c>
      <c r="L37" s="0" t="n">
        <v>0</v>
      </c>
      <c r="M37" s="0" t="n">
        <v>0</v>
      </c>
      <c r="N37" s="0" t="n">
        <v>0</v>
      </c>
      <c r="O37" s="0" t="n">
        <v>0</v>
      </c>
      <c r="P37" s="0" t="n">
        <v>0</v>
      </c>
      <c r="Q37" s="0" t="n">
        <v>0</v>
      </c>
      <c r="R37" s="0" t="n">
        <v>0</v>
      </c>
      <c r="S37" s="0" t="n">
        <v>0</v>
      </c>
      <c r="T37" s="0" t="n">
        <v>0</v>
      </c>
      <c r="U37" s="0" t="n">
        <v>0</v>
      </c>
      <c r="V37" s="0" t="n">
        <v>0</v>
      </c>
      <c r="W37" s="0" t="n">
        <v>0</v>
      </c>
      <c r="X37" s="0" t="n">
        <v>0</v>
      </c>
      <c r="Y37" s="0" t="n">
        <v>0</v>
      </c>
      <c r="Z37" s="0" t="n">
        <v>0</v>
      </c>
      <c r="AA37" s="0" t="n">
        <v>2</v>
      </c>
      <c r="AB37" s="0" t="n">
        <v>0</v>
      </c>
      <c r="AC37" s="0" t="n">
        <v>0</v>
      </c>
      <c r="AD37" s="0" t="n">
        <v>0</v>
      </c>
      <c r="AE37" s="0" t="n">
        <v>0</v>
      </c>
      <c r="AF37" s="0" t="n">
        <v>0</v>
      </c>
      <c r="AG37" s="0" t="n">
        <v>0</v>
      </c>
      <c r="AH37" s="0" t="n">
        <v>0</v>
      </c>
      <c r="AI37" s="0" t="n">
        <v>0</v>
      </c>
      <c r="AJ37" s="0" t="n">
        <v>0</v>
      </c>
      <c r="AK37" s="0" t="n">
        <v>0</v>
      </c>
      <c r="AL37" s="0" t="n">
        <v>0</v>
      </c>
      <c r="AM37" s="0" t="n">
        <v>0</v>
      </c>
      <c r="AN37" s="0" t="n">
        <v>0</v>
      </c>
      <c r="AO37" s="0" t="n">
        <v>0</v>
      </c>
      <c r="AP37" s="0" t="n">
        <v>0</v>
      </c>
      <c r="AQ37" s="0" t="n">
        <v>0</v>
      </c>
      <c r="AR37" s="0" t="n">
        <v>0</v>
      </c>
      <c r="AS37" s="0" t="n">
        <v>0</v>
      </c>
      <c r="AT37" s="0" t="n">
        <v>0</v>
      </c>
      <c r="AU37" s="0" t="n">
        <v>0</v>
      </c>
      <c r="AV37" s="0" t="n">
        <v>2</v>
      </c>
    </row>
    <row r="38" customFormat="false" ht="12.8" hidden="false" customHeight="false" outlineLevel="0" collapsed="false">
      <c r="A38" s="0" t="s">
        <v>565</v>
      </c>
      <c r="B38" s="0" t="n">
        <v>0</v>
      </c>
      <c r="C38" s="0" t="n">
        <v>3</v>
      </c>
      <c r="D38" s="0" t="n">
        <v>5</v>
      </c>
      <c r="E38" s="0" t="n">
        <v>7</v>
      </c>
      <c r="F38" s="0" t="n">
        <v>0</v>
      </c>
      <c r="G38" s="0" t="n">
        <v>1</v>
      </c>
      <c r="H38" s="0" t="n">
        <v>1</v>
      </c>
      <c r="I38" s="0" t="n">
        <v>2</v>
      </c>
      <c r="J38" s="0" t="n">
        <v>0</v>
      </c>
      <c r="K38" s="0" t="n">
        <v>0</v>
      </c>
      <c r="L38" s="0" t="n">
        <v>1</v>
      </c>
      <c r="M38" s="0" t="n">
        <v>0</v>
      </c>
      <c r="N38" s="0" t="n">
        <v>1</v>
      </c>
      <c r="O38" s="0" t="n">
        <v>0</v>
      </c>
      <c r="P38" s="0" t="n">
        <v>2</v>
      </c>
      <c r="Q38" s="0" t="n">
        <v>0</v>
      </c>
      <c r="R38" s="0" t="n">
        <v>1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85</v>
      </c>
      <c r="Y38" s="0" t="n">
        <v>1</v>
      </c>
      <c r="Z38" s="0" t="n">
        <v>2</v>
      </c>
      <c r="AA38" s="0" t="n">
        <v>0</v>
      </c>
      <c r="AB38" s="0" t="n">
        <v>13</v>
      </c>
      <c r="AC38" s="0" t="n">
        <v>0</v>
      </c>
      <c r="AD38" s="0" t="n">
        <v>4</v>
      </c>
      <c r="AE38" s="0" t="n">
        <v>0</v>
      </c>
      <c r="AF38" s="0" t="n">
        <v>1</v>
      </c>
      <c r="AG38" s="0" t="n">
        <v>0</v>
      </c>
      <c r="AH38" s="0" t="n">
        <v>0</v>
      </c>
      <c r="AI38" s="0" t="n">
        <v>1</v>
      </c>
      <c r="AJ38" s="0" t="n">
        <v>27</v>
      </c>
      <c r="AK38" s="0" t="n">
        <v>1</v>
      </c>
      <c r="AL38" s="0" t="n">
        <v>11</v>
      </c>
      <c r="AM38" s="0" t="n">
        <v>12</v>
      </c>
      <c r="AN38" s="0" t="n">
        <v>0</v>
      </c>
      <c r="AO38" s="0" t="n">
        <v>0</v>
      </c>
      <c r="AP38" s="0" t="n">
        <v>0</v>
      </c>
      <c r="AQ38" s="0" t="n">
        <v>0</v>
      </c>
      <c r="AR38" s="0" t="n">
        <v>0</v>
      </c>
      <c r="AS38" s="0" t="n">
        <v>0</v>
      </c>
      <c r="AT38" s="0" t="n">
        <v>0</v>
      </c>
      <c r="AU38" s="0" t="n">
        <v>0</v>
      </c>
      <c r="AV38" s="0" t="n">
        <v>182</v>
      </c>
    </row>
    <row r="39" customFormat="false" ht="12.8" hidden="false" customHeight="false" outlineLevel="0" collapsed="false">
      <c r="A39" s="0" t="s">
        <v>518</v>
      </c>
      <c r="B39" s="0" t="n">
        <v>0</v>
      </c>
      <c r="C39" s="0" t="n">
        <v>0</v>
      </c>
      <c r="D39" s="0" t="n">
        <v>1</v>
      </c>
      <c r="E39" s="0" t="n">
        <v>0</v>
      </c>
      <c r="F39" s="0" t="n">
        <v>0</v>
      </c>
      <c r="G39" s="0" t="n">
        <v>0</v>
      </c>
      <c r="H39" s="0" t="n">
        <v>0</v>
      </c>
      <c r="I39" s="0" t="n">
        <v>1</v>
      </c>
      <c r="J39" s="0" t="n">
        <v>0</v>
      </c>
      <c r="K39" s="0" t="n">
        <v>1</v>
      </c>
      <c r="L39" s="0" t="n">
        <v>0</v>
      </c>
      <c r="M39" s="0" t="n">
        <v>2</v>
      </c>
      <c r="N39" s="0" t="n">
        <v>0</v>
      </c>
      <c r="O39" s="0" t="n">
        <v>0</v>
      </c>
      <c r="P39" s="0" t="n">
        <v>1</v>
      </c>
      <c r="Q39" s="0" t="n">
        <v>1</v>
      </c>
      <c r="R39" s="0" t="n">
        <v>6</v>
      </c>
      <c r="S39" s="0" t="n">
        <v>0</v>
      </c>
      <c r="T39" s="0" t="n">
        <v>5</v>
      </c>
      <c r="U39" s="0" t="n">
        <v>2</v>
      </c>
      <c r="V39" s="0" t="n">
        <v>0</v>
      </c>
      <c r="W39" s="0" t="n">
        <v>4</v>
      </c>
      <c r="X39" s="0" t="n">
        <v>8</v>
      </c>
      <c r="Y39" s="0" t="n">
        <v>0</v>
      </c>
      <c r="Z39" s="0" t="n">
        <v>0</v>
      </c>
      <c r="AA39" s="0" t="n">
        <v>0</v>
      </c>
      <c r="AB39" s="0" t="n">
        <v>34</v>
      </c>
      <c r="AC39" s="0" t="n">
        <v>0</v>
      </c>
      <c r="AD39" s="0" t="n">
        <v>0</v>
      </c>
      <c r="AE39" s="0" t="n">
        <v>0</v>
      </c>
      <c r="AF39" s="0" t="n">
        <v>0</v>
      </c>
      <c r="AG39" s="0" t="n">
        <v>2</v>
      </c>
      <c r="AH39" s="0" t="n">
        <v>0</v>
      </c>
      <c r="AI39" s="0" t="n">
        <v>0</v>
      </c>
      <c r="AJ39" s="0" t="n">
        <v>3</v>
      </c>
      <c r="AK39" s="0" t="n">
        <v>0</v>
      </c>
      <c r="AL39" s="0" t="n">
        <v>0</v>
      </c>
      <c r="AM39" s="0" t="n">
        <v>3</v>
      </c>
      <c r="AN39" s="0" t="n">
        <v>2</v>
      </c>
      <c r="AO39" s="0" t="n">
        <v>0</v>
      </c>
      <c r="AP39" s="0" t="n">
        <v>0</v>
      </c>
      <c r="AQ39" s="0" t="n">
        <v>0</v>
      </c>
      <c r="AR39" s="0" t="n">
        <v>0</v>
      </c>
      <c r="AS39" s="0" t="n">
        <v>0</v>
      </c>
      <c r="AT39" s="0" t="n">
        <v>2</v>
      </c>
      <c r="AU39" s="0" t="n">
        <v>4</v>
      </c>
      <c r="AV39" s="0" t="n">
        <v>82</v>
      </c>
    </row>
    <row r="40" customFormat="false" ht="12.8" hidden="false" customHeight="false" outlineLevel="0" collapsed="false">
      <c r="A40" s="0" t="s">
        <v>521</v>
      </c>
      <c r="B40" s="0" t="n">
        <v>0</v>
      </c>
      <c r="C40" s="0" t="n">
        <v>0</v>
      </c>
      <c r="D40" s="0" t="n">
        <v>1</v>
      </c>
      <c r="E40" s="0" t="n">
        <v>5</v>
      </c>
      <c r="F40" s="0" t="n">
        <v>0</v>
      </c>
      <c r="G40" s="0" t="n">
        <v>0</v>
      </c>
      <c r="H40" s="0" t="n">
        <v>0</v>
      </c>
      <c r="I40" s="0" t="n">
        <v>8</v>
      </c>
      <c r="J40" s="0" t="n">
        <v>0</v>
      </c>
      <c r="K40" s="0" t="n">
        <v>0</v>
      </c>
      <c r="L40" s="0" t="n">
        <v>0</v>
      </c>
      <c r="M40" s="0" t="n">
        <v>9</v>
      </c>
      <c r="N40" s="0" t="n">
        <v>0</v>
      </c>
      <c r="O40" s="0" t="n">
        <v>0</v>
      </c>
      <c r="P40" s="0" t="n">
        <v>0</v>
      </c>
      <c r="Q40" s="0" t="n">
        <v>0</v>
      </c>
      <c r="R40" s="0" t="n">
        <v>8</v>
      </c>
      <c r="S40" s="0" t="n">
        <v>0</v>
      </c>
      <c r="T40" s="0" t="n">
        <v>0</v>
      </c>
      <c r="U40" s="0" t="n">
        <v>0</v>
      </c>
      <c r="V40" s="0" t="n">
        <v>0</v>
      </c>
      <c r="W40" s="0" t="n">
        <v>0</v>
      </c>
      <c r="X40" s="0" t="n">
        <v>1</v>
      </c>
      <c r="Y40" s="0" t="n">
        <v>0</v>
      </c>
      <c r="Z40" s="0" t="n">
        <v>0</v>
      </c>
      <c r="AA40" s="0" t="n">
        <v>0</v>
      </c>
      <c r="AB40" s="0" t="n">
        <v>1</v>
      </c>
      <c r="AC40" s="0" t="n">
        <v>0</v>
      </c>
      <c r="AD40" s="0" t="n">
        <v>1</v>
      </c>
      <c r="AE40" s="0" t="n">
        <v>0</v>
      </c>
      <c r="AF40" s="0" t="n">
        <v>0</v>
      </c>
      <c r="AG40" s="0" t="n">
        <v>1</v>
      </c>
      <c r="AH40" s="0" t="n">
        <v>0</v>
      </c>
      <c r="AI40" s="0" t="n">
        <v>0</v>
      </c>
      <c r="AJ40" s="0" t="n">
        <v>0</v>
      </c>
      <c r="AK40" s="0" t="n">
        <v>0</v>
      </c>
      <c r="AL40" s="0" t="n">
        <v>0</v>
      </c>
      <c r="AM40" s="0" t="n">
        <v>7</v>
      </c>
      <c r="AN40" s="0" t="n">
        <v>0</v>
      </c>
      <c r="AO40" s="0" t="n">
        <v>0</v>
      </c>
      <c r="AP40" s="0" t="n">
        <v>0</v>
      </c>
      <c r="AQ40" s="0" t="n">
        <v>0</v>
      </c>
      <c r="AR40" s="0" t="n">
        <v>0</v>
      </c>
      <c r="AS40" s="0" t="n">
        <v>0</v>
      </c>
      <c r="AT40" s="0" t="n">
        <v>0</v>
      </c>
      <c r="AU40" s="0" t="n">
        <v>0</v>
      </c>
      <c r="AV40" s="0" t="n">
        <v>42</v>
      </c>
    </row>
    <row r="41" customFormat="false" ht="12.8" hidden="false" customHeight="false" outlineLevel="0" collapsed="false">
      <c r="A41" s="0" t="s">
        <v>527</v>
      </c>
      <c r="B41" s="0" t="n">
        <v>2</v>
      </c>
      <c r="C41" s="0" t="n">
        <v>2</v>
      </c>
      <c r="D41" s="0" t="n">
        <v>7</v>
      </c>
      <c r="E41" s="0" t="n">
        <v>1</v>
      </c>
      <c r="F41" s="0" t="n">
        <v>1</v>
      </c>
      <c r="G41" s="0" t="n">
        <v>0</v>
      </c>
      <c r="H41" s="0" t="n">
        <v>1</v>
      </c>
      <c r="I41" s="0" t="n">
        <v>6</v>
      </c>
      <c r="J41" s="0" t="n">
        <v>0</v>
      </c>
      <c r="K41" s="0" t="n">
        <v>0</v>
      </c>
      <c r="L41" s="0" t="n">
        <v>1</v>
      </c>
      <c r="M41" s="0" t="n">
        <v>3</v>
      </c>
      <c r="N41" s="0" t="n">
        <v>2</v>
      </c>
      <c r="O41" s="0" t="n">
        <v>0</v>
      </c>
      <c r="P41" s="0" t="n">
        <v>0</v>
      </c>
      <c r="Q41" s="0" t="n">
        <v>0</v>
      </c>
      <c r="R41" s="0" t="n">
        <v>4</v>
      </c>
      <c r="S41" s="0" t="n">
        <v>0</v>
      </c>
      <c r="T41" s="0" t="n">
        <v>0</v>
      </c>
      <c r="U41" s="0" t="n">
        <v>0</v>
      </c>
      <c r="V41" s="0" t="n">
        <v>0</v>
      </c>
      <c r="W41" s="0" t="n">
        <v>0</v>
      </c>
      <c r="X41" s="0" t="n">
        <v>41</v>
      </c>
      <c r="Y41" s="0" t="n">
        <v>0</v>
      </c>
      <c r="Z41" s="0" t="n">
        <v>0</v>
      </c>
      <c r="AA41" s="0" t="n">
        <v>0</v>
      </c>
      <c r="AB41" s="0" t="n">
        <v>0</v>
      </c>
      <c r="AC41" s="0" t="n">
        <v>0</v>
      </c>
      <c r="AD41" s="0" t="n">
        <v>0</v>
      </c>
      <c r="AE41" s="0" t="n">
        <v>0</v>
      </c>
      <c r="AF41" s="0" t="n">
        <v>0</v>
      </c>
      <c r="AG41" s="0" t="n">
        <v>1</v>
      </c>
      <c r="AH41" s="0" t="n">
        <v>1</v>
      </c>
      <c r="AI41" s="0" t="n">
        <v>0</v>
      </c>
      <c r="AJ41" s="0" t="n">
        <v>7</v>
      </c>
      <c r="AK41" s="0" t="n">
        <v>0</v>
      </c>
      <c r="AL41" s="0" t="n">
        <v>8</v>
      </c>
      <c r="AM41" s="0" t="n">
        <v>4</v>
      </c>
      <c r="AN41" s="0" t="n">
        <v>0</v>
      </c>
      <c r="AO41" s="0" t="n">
        <v>0</v>
      </c>
      <c r="AP41" s="0" t="n">
        <v>0</v>
      </c>
      <c r="AQ41" s="0" t="n">
        <v>0</v>
      </c>
      <c r="AR41" s="0" t="n">
        <v>0</v>
      </c>
      <c r="AS41" s="0" t="n">
        <v>0</v>
      </c>
      <c r="AT41" s="0" t="n">
        <v>2</v>
      </c>
      <c r="AU41" s="0" t="n">
        <v>2</v>
      </c>
      <c r="AV41" s="0" t="n">
        <v>96</v>
      </c>
    </row>
    <row r="42" customFormat="false" ht="12.8" hidden="false" customHeight="false" outlineLevel="0" collapsed="false">
      <c r="A42" s="0" t="s">
        <v>566</v>
      </c>
      <c r="B42" s="0" t="n">
        <v>0</v>
      </c>
      <c r="C42" s="0" t="n">
        <v>0</v>
      </c>
      <c r="D42" s="0" t="n">
        <v>3</v>
      </c>
      <c r="E42" s="0" t="n">
        <v>0</v>
      </c>
      <c r="F42" s="0" t="n">
        <v>0</v>
      </c>
      <c r="G42" s="0" t="n">
        <v>0</v>
      </c>
      <c r="H42" s="0" t="n">
        <v>0</v>
      </c>
      <c r="I42" s="0" t="n">
        <v>3</v>
      </c>
      <c r="J42" s="0" t="n">
        <v>0</v>
      </c>
      <c r="K42" s="0" t="n">
        <v>0</v>
      </c>
      <c r="L42" s="0" t="n">
        <v>0</v>
      </c>
      <c r="M42" s="0" t="n">
        <v>0</v>
      </c>
      <c r="N42" s="0" t="n">
        <v>0</v>
      </c>
      <c r="O42" s="0" t="n">
        <v>0</v>
      </c>
      <c r="P42" s="0" t="n">
        <v>0</v>
      </c>
      <c r="Q42" s="0" t="n">
        <v>1</v>
      </c>
      <c r="R42" s="0" t="n">
        <v>0</v>
      </c>
      <c r="S42" s="0" t="n">
        <v>0</v>
      </c>
      <c r="T42" s="0" t="n">
        <v>0</v>
      </c>
      <c r="U42" s="0" t="n">
        <v>1</v>
      </c>
      <c r="V42" s="0" t="n">
        <v>2</v>
      </c>
      <c r="W42" s="0" t="n">
        <v>0</v>
      </c>
      <c r="X42" s="0" t="n">
        <v>0</v>
      </c>
      <c r="Y42" s="0" t="n">
        <v>0</v>
      </c>
      <c r="Z42" s="0" t="n">
        <v>0</v>
      </c>
      <c r="AA42" s="0" t="n">
        <v>0</v>
      </c>
      <c r="AB42" s="0" t="n">
        <v>0</v>
      </c>
      <c r="AC42" s="0" t="n">
        <v>0</v>
      </c>
      <c r="AD42" s="0" t="n">
        <v>0</v>
      </c>
      <c r="AE42" s="0" t="n">
        <v>0</v>
      </c>
      <c r="AF42" s="0" t="n">
        <v>0</v>
      </c>
      <c r="AG42" s="0" t="n">
        <v>0</v>
      </c>
      <c r="AH42" s="0" t="n">
        <v>0</v>
      </c>
      <c r="AI42" s="0" t="n">
        <v>0</v>
      </c>
      <c r="AJ42" s="0" t="n">
        <v>1</v>
      </c>
      <c r="AK42" s="0" t="n">
        <v>0</v>
      </c>
      <c r="AL42" s="0" t="n">
        <v>0</v>
      </c>
      <c r="AM42" s="0" t="n">
        <v>1</v>
      </c>
      <c r="AN42" s="0" t="n">
        <v>0</v>
      </c>
      <c r="AO42" s="0" t="n">
        <v>0</v>
      </c>
      <c r="AP42" s="0" t="n">
        <v>0</v>
      </c>
      <c r="AQ42" s="0" t="n">
        <v>0</v>
      </c>
      <c r="AR42" s="0" t="n">
        <v>0</v>
      </c>
      <c r="AS42" s="0" t="n">
        <v>0</v>
      </c>
      <c r="AT42" s="0" t="n">
        <v>1</v>
      </c>
      <c r="AU42" s="0" t="n">
        <v>0</v>
      </c>
      <c r="AV42" s="0" t="n">
        <v>13</v>
      </c>
    </row>
    <row r="43" customFormat="false" ht="12.8" hidden="false" customHeight="false" outlineLevel="0" collapsed="false">
      <c r="A43" s="0" t="s">
        <v>567</v>
      </c>
      <c r="B43" s="0" t="n">
        <v>2</v>
      </c>
      <c r="C43" s="0" t="n">
        <v>22</v>
      </c>
      <c r="D43" s="0" t="n">
        <v>116</v>
      </c>
      <c r="E43" s="0" t="n">
        <v>65</v>
      </c>
      <c r="F43" s="0" t="n">
        <v>16</v>
      </c>
      <c r="G43" s="0" t="n">
        <v>3</v>
      </c>
      <c r="H43" s="0" t="n">
        <v>3</v>
      </c>
      <c r="I43" s="0" t="n">
        <v>31</v>
      </c>
      <c r="J43" s="0" t="n">
        <v>2</v>
      </c>
      <c r="K43" s="0" t="n">
        <v>11</v>
      </c>
      <c r="L43" s="0" t="n">
        <v>6</v>
      </c>
      <c r="M43" s="0" t="n">
        <v>33</v>
      </c>
      <c r="N43" s="0" t="n">
        <v>10</v>
      </c>
      <c r="O43" s="0" t="n">
        <v>3</v>
      </c>
      <c r="P43" s="0" t="n">
        <v>6</v>
      </c>
      <c r="Q43" s="0" t="n">
        <v>32</v>
      </c>
      <c r="R43" s="0" t="n">
        <v>111</v>
      </c>
      <c r="S43" s="0" t="n">
        <v>3</v>
      </c>
      <c r="T43" s="0" t="n">
        <v>5</v>
      </c>
      <c r="U43" s="0" t="n">
        <v>7</v>
      </c>
      <c r="V43" s="0" t="n">
        <v>2</v>
      </c>
      <c r="W43" s="0" t="n">
        <v>21</v>
      </c>
      <c r="X43" s="0" t="n">
        <v>574</v>
      </c>
      <c r="Y43" s="0" t="n">
        <v>9</v>
      </c>
      <c r="Z43" s="0" t="n">
        <v>12</v>
      </c>
      <c r="AA43" s="0" t="n">
        <v>2</v>
      </c>
      <c r="AB43" s="0" t="n">
        <v>167</v>
      </c>
      <c r="AC43" s="0" t="n">
        <v>2</v>
      </c>
      <c r="AD43" s="0" t="n">
        <v>15</v>
      </c>
      <c r="AE43" s="0" t="n">
        <v>3</v>
      </c>
      <c r="AF43" s="0" t="n">
        <v>2</v>
      </c>
      <c r="AG43" s="0" t="n">
        <v>14</v>
      </c>
      <c r="AH43" s="0" t="n">
        <v>8</v>
      </c>
      <c r="AI43" s="0" t="n">
        <v>6</v>
      </c>
      <c r="AJ43" s="0" t="n">
        <v>68</v>
      </c>
      <c r="AK43" s="0" t="n">
        <v>18</v>
      </c>
      <c r="AL43" s="0" t="n">
        <v>65</v>
      </c>
      <c r="AM43" s="0" t="n">
        <v>74</v>
      </c>
      <c r="AN43" s="0" t="n">
        <v>28</v>
      </c>
      <c r="AO43" s="0" t="n">
        <v>1</v>
      </c>
      <c r="AP43" s="0" t="n">
        <v>3</v>
      </c>
      <c r="AQ43" s="0" t="n">
        <v>1</v>
      </c>
      <c r="AR43" s="0" t="n">
        <v>7</v>
      </c>
      <c r="AS43" s="0" t="n">
        <v>4</v>
      </c>
      <c r="AT43" s="0" t="n">
        <v>6</v>
      </c>
      <c r="AU43" s="0" t="n">
        <v>8</v>
      </c>
      <c r="AV43" s="0" t="n">
        <v>1607</v>
      </c>
    </row>
    <row r="46" customFormat="false" ht="12.8" hidden="false" customHeight="false" outlineLevel="0" collapsed="false">
      <c r="A46" s="0" t="s">
        <v>2</v>
      </c>
      <c r="B46" s="0" t="s">
        <v>580</v>
      </c>
      <c r="C46" s="0" t="s">
        <v>581</v>
      </c>
      <c r="D46" s="0" t="s">
        <v>582</v>
      </c>
      <c r="E46" s="0" t="s">
        <v>583</v>
      </c>
      <c r="F46" s="0" t="s">
        <v>584</v>
      </c>
      <c r="G46" s="0" t="s">
        <v>585</v>
      </c>
      <c r="H46" s="0" t="s">
        <v>586</v>
      </c>
      <c r="I46" s="0" t="s">
        <v>587</v>
      </c>
      <c r="J46" s="0" t="s">
        <v>588</v>
      </c>
      <c r="K46" s="0" t="s">
        <v>589</v>
      </c>
      <c r="L46" s="0" t="s">
        <v>590</v>
      </c>
      <c r="M46" s="0" t="s">
        <v>591</v>
      </c>
      <c r="N46" s="0" t="s">
        <v>592</v>
      </c>
      <c r="O46" s="0" t="s">
        <v>593</v>
      </c>
      <c r="P46" s="0" t="s">
        <v>594</v>
      </c>
      <c r="Q46" s="0" t="s">
        <v>595</v>
      </c>
      <c r="R46" s="0" t="s">
        <v>596</v>
      </c>
      <c r="S46" s="0" t="s">
        <v>597</v>
      </c>
      <c r="T46" s="0" t="s">
        <v>598</v>
      </c>
      <c r="U46" s="0" t="s">
        <v>599</v>
      </c>
      <c r="V46" s="0" t="s">
        <v>600</v>
      </c>
      <c r="W46" s="0" t="s">
        <v>601</v>
      </c>
      <c r="X46" s="0" t="s">
        <v>602</v>
      </c>
      <c r="Y46" s="0" t="s">
        <v>603</v>
      </c>
      <c r="Z46" s="0" t="s">
        <v>604</v>
      </c>
      <c r="AA46" s="0" t="s">
        <v>605</v>
      </c>
      <c r="AB46" s="0" t="s">
        <v>606</v>
      </c>
      <c r="AC46" s="0" t="s">
        <v>607</v>
      </c>
      <c r="AD46" s="0" t="s">
        <v>608</v>
      </c>
      <c r="AE46" s="0" t="s">
        <v>609</v>
      </c>
      <c r="AF46" s="0" t="s">
        <v>610</v>
      </c>
      <c r="AG46" s="0" t="s">
        <v>611</v>
      </c>
      <c r="AH46" s="0" t="s">
        <v>612</v>
      </c>
      <c r="AI46" s="0" t="s">
        <v>613</v>
      </c>
      <c r="AJ46" s="0" t="s">
        <v>614</v>
      </c>
      <c r="AK46" s="0" t="s">
        <v>615</v>
      </c>
      <c r="AL46" s="0" t="s">
        <v>616</v>
      </c>
      <c r="AM46" s="0" t="s">
        <v>617</v>
      </c>
      <c r="AN46" s="0" t="s">
        <v>618</v>
      </c>
      <c r="AO46" s="0" t="s">
        <v>619</v>
      </c>
      <c r="AP46" s="0" t="s">
        <v>620</v>
      </c>
      <c r="AQ46" s="0" t="s">
        <v>621</v>
      </c>
      <c r="AR46" s="0" t="s">
        <v>622</v>
      </c>
      <c r="AS46" s="0" t="s">
        <v>623</v>
      </c>
      <c r="AT46" s="0" t="s">
        <v>624</v>
      </c>
      <c r="AU46" s="0" t="s">
        <v>625</v>
      </c>
      <c r="AV46" s="0" t="s">
        <v>567</v>
      </c>
    </row>
    <row r="47" customFormat="false" ht="12.8" hidden="false" customHeight="false" outlineLevel="0" collapsed="false">
      <c r="A47" s="0" t="s">
        <v>555</v>
      </c>
      <c r="B47" s="0" t="n">
        <f aca="false">B2*650</f>
        <v>0</v>
      </c>
      <c r="C47" s="0" t="n">
        <f aca="false">C2*656.68</f>
        <v>0</v>
      </c>
      <c r="D47" s="0" t="n">
        <f aca="false">D2*400</f>
        <v>0</v>
      </c>
      <c r="E47" s="0" t="n">
        <f aca="false">E2*500</f>
        <v>0</v>
      </c>
      <c r="F47" s="0" t="n">
        <f aca="false">F2*539.92</f>
        <v>0</v>
      </c>
      <c r="G47" s="0" t="n">
        <f aca="false">G2*606.15</f>
        <v>0</v>
      </c>
      <c r="H47" s="0" t="n">
        <f aca="false">H2*610.06</f>
        <v>0</v>
      </c>
      <c r="I47" s="0" t="n">
        <f aca="false">I2*637.97</f>
        <v>0</v>
      </c>
      <c r="J47" s="0" t="n">
        <f aca="false">J2*650.09</f>
        <v>0</v>
      </c>
      <c r="K47" s="0" t="n">
        <f aca="false">K2*800</f>
        <v>0</v>
      </c>
      <c r="L47" s="0" t="n">
        <f aca="false">L2*801.73</f>
        <v>0</v>
      </c>
      <c r="M47" s="0" t="n">
        <f aca="false">M2*992.45</f>
        <v>0</v>
      </c>
      <c r="N47" s="0" t="n">
        <f aca="false">N2*996.34</f>
        <v>0</v>
      </c>
      <c r="O47" s="0" t="n">
        <f aca="false">O2*1817.45</f>
        <v>0</v>
      </c>
      <c r="P47" s="0" t="n">
        <f aca="false">P2*2500</f>
        <v>0</v>
      </c>
      <c r="Q47" s="0" t="n">
        <f aca="false">Q2*400</f>
        <v>0</v>
      </c>
      <c r="R47" s="0" t="n">
        <f aca="false">R2*500</f>
        <v>0</v>
      </c>
      <c r="S47" s="0" t="n">
        <f aca="false">S2*509.86</f>
        <v>0</v>
      </c>
      <c r="T47" s="0" t="n">
        <f aca="false">T2*781.93</f>
        <v>0</v>
      </c>
      <c r="U47" s="0" t="n">
        <f aca="false">U2*800</f>
        <v>0</v>
      </c>
      <c r="V47" s="0" t="n">
        <f aca="false">V2*907.93</f>
        <v>0</v>
      </c>
      <c r="W47" s="0" t="n">
        <f aca="false">W2*1103.64</f>
        <v>0</v>
      </c>
      <c r="X47" s="0" t="n">
        <f aca="false">X2*800</f>
        <v>0</v>
      </c>
      <c r="Y47" s="0" t="n">
        <f aca="false">Y2*500</f>
        <v>0</v>
      </c>
      <c r="Z47" s="0" t="n">
        <f aca="false">Z2*300</f>
        <v>0</v>
      </c>
      <c r="AA47" s="0" t="n">
        <f aca="false">AA2*2921.17</f>
        <v>0</v>
      </c>
      <c r="AB47" s="0" t="n">
        <f aca="false">AB2*400</f>
        <v>0</v>
      </c>
      <c r="AC47" s="0" t="n">
        <f aca="false">AC2*500</f>
        <v>0</v>
      </c>
      <c r="AD47" s="0" t="n">
        <f aca="false">AD2*600</f>
        <v>0</v>
      </c>
      <c r="AE47" s="0" t="n">
        <f aca="false">AE2*645.68</f>
        <v>0</v>
      </c>
      <c r="AF47" s="0" t="n">
        <f aca="false">AF2*680.2</f>
        <v>0</v>
      </c>
      <c r="AG47" s="0" t="n">
        <f aca="false">AG2*1000</f>
        <v>0</v>
      </c>
      <c r="AH47" s="0" t="n">
        <f aca="false">AH2*2294.32</f>
        <v>0</v>
      </c>
      <c r="AI47" s="0" t="n">
        <f aca="false">AI2*400</f>
        <v>0</v>
      </c>
      <c r="AJ47" s="0" t="n">
        <f aca="false">AJ2*500</f>
        <v>0</v>
      </c>
      <c r="AK47" s="0" t="n">
        <f aca="false">AK2*600</f>
        <v>0</v>
      </c>
      <c r="AL47" s="0" t="n">
        <f aca="false">AL2*400</f>
        <v>1600</v>
      </c>
      <c r="AM47" s="0" t="n">
        <f aca="false">AM2*500</f>
        <v>1000</v>
      </c>
      <c r="AN47" s="0" t="n">
        <f aca="false">AN2*600</f>
        <v>0</v>
      </c>
      <c r="AO47" s="0" t="n">
        <f aca="false">AO2*756.15</f>
        <v>0</v>
      </c>
      <c r="AP47" s="0" t="n">
        <f aca="false">AP2*800</f>
        <v>0</v>
      </c>
      <c r="AQ47" s="0" t="n">
        <f aca="false">AQ2*1097.07</f>
        <v>0</v>
      </c>
      <c r="AR47" s="0" t="n">
        <f aca="false">AR2*1147.75</f>
        <v>0</v>
      </c>
      <c r="AS47" s="0" t="n">
        <f aca="false">AS2*500</f>
        <v>0</v>
      </c>
      <c r="AT47" s="0" t="n">
        <f aca="false">AT2*692.19</f>
        <v>0</v>
      </c>
      <c r="AU47" s="0" t="n">
        <f aca="false">AU2*833.48</f>
        <v>0</v>
      </c>
      <c r="AV47" s="0" t="n">
        <f aca="false">SUM(B47:AU47)</f>
        <v>2600</v>
      </c>
    </row>
    <row r="48" customFormat="false" ht="12.8" hidden="false" customHeight="false" outlineLevel="0" collapsed="false">
      <c r="A48" s="0" t="s">
        <v>556</v>
      </c>
      <c r="B48" s="0" t="n">
        <f aca="false">B3*650</f>
        <v>0</v>
      </c>
      <c r="C48" s="0" t="n">
        <f aca="false">C3*656.68</f>
        <v>0</v>
      </c>
      <c r="D48" s="0" t="n">
        <f aca="false">D3*400</f>
        <v>800</v>
      </c>
      <c r="E48" s="0" t="n">
        <f aca="false">E3*500</f>
        <v>0</v>
      </c>
      <c r="F48" s="0" t="n">
        <f aca="false">F3*539.92</f>
        <v>0</v>
      </c>
      <c r="G48" s="0" t="n">
        <f aca="false">G3*606.15</f>
        <v>0</v>
      </c>
      <c r="H48" s="0" t="n">
        <f aca="false">H3*610.06</f>
        <v>0</v>
      </c>
      <c r="I48" s="0" t="n">
        <f aca="false">I3*637.97</f>
        <v>0</v>
      </c>
      <c r="J48" s="0" t="n">
        <f aca="false">J3*650.09</f>
        <v>0</v>
      </c>
      <c r="K48" s="0" t="n">
        <f aca="false">K3*800</f>
        <v>0</v>
      </c>
      <c r="L48" s="0" t="n">
        <f aca="false">L3*801.73</f>
        <v>0</v>
      </c>
      <c r="M48" s="0" t="n">
        <f aca="false">M3*992.45</f>
        <v>0</v>
      </c>
      <c r="N48" s="0" t="n">
        <f aca="false">N3*996.34</f>
        <v>0</v>
      </c>
      <c r="O48" s="0" t="n">
        <f aca="false">O3*1817.45</f>
        <v>0</v>
      </c>
      <c r="P48" s="0" t="n">
        <f aca="false">P3*2500</f>
        <v>0</v>
      </c>
      <c r="Q48" s="0" t="n">
        <f aca="false">Q3*400</f>
        <v>0</v>
      </c>
      <c r="R48" s="0" t="n">
        <f aca="false">R3*500</f>
        <v>0</v>
      </c>
      <c r="S48" s="0" t="n">
        <f aca="false">S3*509.86</f>
        <v>0</v>
      </c>
      <c r="T48" s="0" t="n">
        <f aca="false">T3*781.93</f>
        <v>0</v>
      </c>
      <c r="U48" s="0" t="n">
        <f aca="false">U3*800</f>
        <v>0</v>
      </c>
      <c r="V48" s="0" t="n">
        <f aca="false">V3*907.93</f>
        <v>0</v>
      </c>
      <c r="W48" s="0" t="n">
        <f aca="false">W3*1103.64</f>
        <v>0</v>
      </c>
      <c r="X48" s="0" t="n">
        <f aca="false">X3*800</f>
        <v>800</v>
      </c>
      <c r="Y48" s="0" t="n">
        <f aca="false">Y3*500</f>
        <v>0</v>
      </c>
      <c r="Z48" s="0" t="n">
        <f aca="false">Z3*300</f>
        <v>0</v>
      </c>
      <c r="AA48" s="0" t="n">
        <f aca="false">AA3*2921.17</f>
        <v>0</v>
      </c>
      <c r="AB48" s="0" t="n">
        <f aca="false">AB3*400</f>
        <v>800</v>
      </c>
      <c r="AC48" s="0" t="n">
        <f aca="false">AC3*500</f>
        <v>0</v>
      </c>
      <c r="AD48" s="0" t="n">
        <f aca="false">AD3*600</f>
        <v>0</v>
      </c>
      <c r="AE48" s="0" t="n">
        <f aca="false">AE3*645.68</f>
        <v>0</v>
      </c>
      <c r="AF48" s="0" t="n">
        <f aca="false">AF3*680.2</f>
        <v>0</v>
      </c>
      <c r="AG48" s="0" t="n">
        <f aca="false">AG3*1000</f>
        <v>0</v>
      </c>
      <c r="AH48" s="0" t="n">
        <f aca="false">AH3*2294.32</f>
        <v>0</v>
      </c>
      <c r="AI48" s="0" t="n">
        <f aca="false">AI3*400</f>
        <v>0</v>
      </c>
      <c r="AJ48" s="0" t="n">
        <f aca="false">AJ3*500</f>
        <v>0</v>
      </c>
      <c r="AK48" s="0" t="n">
        <f aca="false">AK3*600</f>
        <v>0</v>
      </c>
      <c r="AL48" s="0" t="n">
        <f aca="false">AL3*400</f>
        <v>0</v>
      </c>
      <c r="AM48" s="0" t="n">
        <f aca="false">AM3*500</f>
        <v>0</v>
      </c>
      <c r="AN48" s="0" t="n">
        <f aca="false">AN3*600</f>
        <v>0</v>
      </c>
      <c r="AO48" s="0" t="n">
        <f aca="false">AO3*756.15</f>
        <v>0</v>
      </c>
      <c r="AP48" s="0" t="n">
        <f aca="false">AP3*800</f>
        <v>0</v>
      </c>
      <c r="AQ48" s="0" t="n">
        <f aca="false">AQ3*1097.07</f>
        <v>0</v>
      </c>
      <c r="AR48" s="0" t="n">
        <f aca="false">AR3*1147.75</f>
        <v>0</v>
      </c>
      <c r="AS48" s="0" t="n">
        <f aca="false">AS3*500</f>
        <v>0</v>
      </c>
      <c r="AT48" s="0" t="n">
        <f aca="false">AT3*692.19</f>
        <v>0</v>
      </c>
      <c r="AU48" s="0" t="n">
        <f aca="false">AU3*833.48</f>
        <v>0</v>
      </c>
      <c r="AV48" s="0" t="n">
        <f aca="false">SUM(B48:AU48)</f>
        <v>2400</v>
      </c>
    </row>
    <row r="49" customFormat="false" ht="12.8" hidden="false" customHeight="false" outlineLevel="0" collapsed="false">
      <c r="A49" s="0" t="s">
        <v>80</v>
      </c>
      <c r="B49" s="0" t="n">
        <f aca="false">B4*650</f>
        <v>0</v>
      </c>
      <c r="C49" s="0" t="n">
        <f aca="false">C4*656.68</f>
        <v>2626.72</v>
      </c>
      <c r="D49" s="0" t="n">
        <f aca="false">D4*400</f>
        <v>0</v>
      </c>
      <c r="E49" s="0" t="n">
        <f aca="false">E4*500</f>
        <v>0</v>
      </c>
      <c r="F49" s="0" t="n">
        <f aca="false">F4*539.92</f>
        <v>0</v>
      </c>
      <c r="G49" s="0" t="n">
        <f aca="false">G4*606.15</f>
        <v>0</v>
      </c>
      <c r="H49" s="0" t="n">
        <f aca="false">H4*610.06</f>
        <v>0</v>
      </c>
      <c r="I49" s="0" t="n">
        <f aca="false">I4*637.97</f>
        <v>0</v>
      </c>
      <c r="J49" s="0" t="n">
        <f aca="false">J4*650.09</f>
        <v>0</v>
      </c>
      <c r="K49" s="0" t="n">
        <f aca="false">K4*800</f>
        <v>0</v>
      </c>
      <c r="L49" s="0" t="n">
        <f aca="false">L4*801.73</f>
        <v>0</v>
      </c>
      <c r="M49" s="0" t="n">
        <f aca="false">M4*992.45</f>
        <v>0</v>
      </c>
      <c r="N49" s="0" t="n">
        <f aca="false">N4*996.34</f>
        <v>0</v>
      </c>
      <c r="O49" s="0" t="n">
        <f aca="false">O4*1817.45</f>
        <v>0</v>
      </c>
      <c r="P49" s="0" t="n">
        <f aca="false">P4*2500</f>
        <v>0</v>
      </c>
      <c r="Q49" s="0" t="n">
        <f aca="false">Q4*400</f>
        <v>0</v>
      </c>
      <c r="R49" s="0" t="n">
        <f aca="false">R4*500</f>
        <v>0</v>
      </c>
      <c r="S49" s="0" t="n">
        <f aca="false">S4*509.86</f>
        <v>0</v>
      </c>
      <c r="T49" s="0" t="n">
        <f aca="false">T4*781.93</f>
        <v>0</v>
      </c>
      <c r="U49" s="0" t="n">
        <f aca="false">U4*800</f>
        <v>0</v>
      </c>
      <c r="V49" s="0" t="n">
        <f aca="false">V4*907.93</f>
        <v>0</v>
      </c>
      <c r="W49" s="0" t="n">
        <f aca="false">W4*1103.64</f>
        <v>0</v>
      </c>
      <c r="X49" s="0" t="n">
        <f aca="false">X4*800</f>
        <v>3200</v>
      </c>
      <c r="Y49" s="0" t="n">
        <f aca="false">Y4*500</f>
        <v>0</v>
      </c>
      <c r="Z49" s="0" t="n">
        <f aca="false">Z4*300</f>
        <v>0</v>
      </c>
      <c r="AA49" s="0" t="n">
        <f aca="false">AA4*2921.17</f>
        <v>0</v>
      </c>
      <c r="AB49" s="0" t="n">
        <f aca="false">AB4*400</f>
        <v>1600</v>
      </c>
      <c r="AC49" s="0" t="n">
        <f aca="false">AC4*500</f>
        <v>0</v>
      </c>
      <c r="AD49" s="0" t="n">
        <f aca="false">AD4*600</f>
        <v>0</v>
      </c>
      <c r="AE49" s="0" t="n">
        <f aca="false">AE4*645.68</f>
        <v>0</v>
      </c>
      <c r="AF49" s="0" t="n">
        <f aca="false">AF4*680.2</f>
        <v>0</v>
      </c>
      <c r="AG49" s="0" t="n">
        <f aca="false">AG4*1000</f>
        <v>0</v>
      </c>
      <c r="AH49" s="0" t="n">
        <f aca="false">AH4*2294.32</f>
        <v>0</v>
      </c>
      <c r="AI49" s="0" t="n">
        <f aca="false">AI4*400</f>
        <v>0</v>
      </c>
      <c r="AJ49" s="0" t="n">
        <f aca="false">AJ4*500</f>
        <v>0</v>
      </c>
      <c r="AK49" s="0" t="n">
        <f aca="false">AK4*600</f>
        <v>0</v>
      </c>
      <c r="AL49" s="0" t="n">
        <f aca="false">AL4*400</f>
        <v>0</v>
      </c>
      <c r="AM49" s="0" t="n">
        <f aca="false">AM4*500</f>
        <v>0</v>
      </c>
      <c r="AN49" s="0" t="n">
        <f aca="false">AN4*600</f>
        <v>0</v>
      </c>
      <c r="AO49" s="0" t="n">
        <f aca="false">AO4*756.15</f>
        <v>0</v>
      </c>
      <c r="AP49" s="0" t="n">
        <f aca="false">AP4*800</f>
        <v>0</v>
      </c>
      <c r="AQ49" s="0" t="n">
        <f aca="false">AQ4*1097.07</f>
        <v>0</v>
      </c>
      <c r="AR49" s="0" t="n">
        <f aca="false">AR4*1147.75</f>
        <v>0</v>
      </c>
      <c r="AS49" s="0" t="n">
        <f aca="false">AS4*500</f>
        <v>0</v>
      </c>
      <c r="AT49" s="0" t="n">
        <f aca="false">AT4*692.19</f>
        <v>0</v>
      </c>
      <c r="AU49" s="0" t="n">
        <f aca="false">AU4*833.48</f>
        <v>0</v>
      </c>
      <c r="AV49" s="0" t="n">
        <f aca="false">SUM(B49:AU49)</f>
        <v>7426.72</v>
      </c>
    </row>
    <row r="50" customFormat="false" ht="12.8" hidden="false" customHeight="false" outlineLevel="0" collapsed="false">
      <c r="A50" s="0" t="s">
        <v>84</v>
      </c>
      <c r="B50" s="0" t="n">
        <f aca="false">B5*650</f>
        <v>0</v>
      </c>
      <c r="C50" s="0" t="n">
        <f aca="false">C5*656.68</f>
        <v>0</v>
      </c>
      <c r="D50" s="0" t="n">
        <f aca="false">D5*400</f>
        <v>0</v>
      </c>
      <c r="E50" s="0" t="n">
        <f aca="false">E5*500</f>
        <v>0</v>
      </c>
      <c r="F50" s="0" t="n">
        <f aca="false">F5*539.92</f>
        <v>0</v>
      </c>
      <c r="G50" s="0" t="n">
        <f aca="false">G5*606.15</f>
        <v>0</v>
      </c>
      <c r="H50" s="0" t="n">
        <f aca="false">H5*610.06</f>
        <v>0</v>
      </c>
      <c r="I50" s="0" t="n">
        <f aca="false">I5*637.97</f>
        <v>0</v>
      </c>
      <c r="J50" s="0" t="n">
        <f aca="false">J5*650.09</f>
        <v>0</v>
      </c>
      <c r="K50" s="0" t="n">
        <f aca="false">K5*800</f>
        <v>0</v>
      </c>
      <c r="L50" s="0" t="n">
        <f aca="false">L5*801.73</f>
        <v>0</v>
      </c>
      <c r="M50" s="0" t="n">
        <f aca="false">M5*992.45</f>
        <v>0</v>
      </c>
      <c r="N50" s="0" t="n">
        <f aca="false">N5*996.34</f>
        <v>0</v>
      </c>
      <c r="O50" s="0" t="n">
        <f aca="false">O5*1817.45</f>
        <v>0</v>
      </c>
      <c r="P50" s="0" t="n">
        <f aca="false">P5*2500</f>
        <v>0</v>
      </c>
      <c r="Q50" s="0" t="n">
        <f aca="false">Q5*400</f>
        <v>400</v>
      </c>
      <c r="R50" s="0" t="n">
        <f aca="false">R5*500</f>
        <v>500</v>
      </c>
      <c r="S50" s="0" t="n">
        <f aca="false">S5*509.86</f>
        <v>0</v>
      </c>
      <c r="T50" s="0" t="n">
        <f aca="false">T5*781.93</f>
        <v>0</v>
      </c>
      <c r="U50" s="0" t="n">
        <f aca="false">U5*800</f>
        <v>0</v>
      </c>
      <c r="V50" s="0" t="n">
        <f aca="false">V5*907.93</f>
        <v>0</v>
      </c>
      <c r="W50" s="0" t="n">
        <f aca="false">W5*1103.64</f>
        <v>0</v>
      </c>
      <c r="X50" s="0" t="n">
        <f aca="false">X5*800</f>
        <v>0</v>
      </c>
      <c r="Y50" s="0" t="n">
        <f aca="false">Y5*500</f>
        <v>0</v>
      </c>
      <c r="Z50" s="0" t="n">
        <f aca="false">Z5*300</f>
        <v>0</v>
      </c>
      <c r="AA50" s="0" t="n">
        <f aca="false">AA5*2921.17</f>
        <v>0</v>
      </c>
      <c r="AB50" s="0" t="n">
        <f aca="false">AB5*400</f>
        <v>0</v>
      </c>
      <c r="AC50" s="0" t="n">
        <f aca="false">AC5*500</f>
        <v>0</v>
      </c>
      <c r="AD50" s="0" t="n">
        <f aca="false">AD5*600</f>
        <v>0</v>
      </c>
      <c r="AE50" s="0" t="n">
        <f aca="false">AE5*645.68</f>
        <v>0</v>
      </c>
      <c r="AF50" s="0" t="n">
        <f aca="false">AF5*680.2</f>
        <v>0</v>
      </c>
      <c r="AG50" s="0" t="n">
        <f aca="false">AG5*1000</f>
        <v>0</v>
      </c>
      <c r="AH50" s="0" t="n">
        <f aca="false">AH5*2294.32</f>
        <v>0</v>
      </c>
      <c r="AI50" s="0" t="n">
        <f aca="false">AI5*400</f>
        <v>0</v>
      </c>
      <c r="AJ50" s="0" t="n">
        <f aca="false">AJ5*500</f>
        <v>0</v>
      </c>
      <c r="AK50" s="0" t="n">
        <f aca="false">AK5*600</f>
        <v>0</v>
      </c>
      <c r="AL50" s="0" t="n">
        <f aca="false">AL5*400</f>
        <v>0</v>
      </c>
      <c r="AM50" s="0" t="n">
        <f aca="false">AM5*500</f>
        <v>0</v>
      </c>
      <c r="AN50" s="0" t="n">
        <f aca="false">AN5*600</f>
        <v>0</v>
      </c>
      <c r="AO50" s="0" t="n">
        <f aca="false">AO5*756.15</f>
        <v>0</v>
      </c>
      <c r="AP50" s="0" t="n">
        <f aca="false">AP5*800</f>
        <v>0</v>
      </c>
      <c r="AQ50" s="0" t="n">
        <f aca="false">AQ5*1097.07</f>
        <v>0</v>
      </c>
      <c r="AR50" s="0" t="n">
        <f aca="false">AR5*1147.75</f>
        <v>0</v>
      </c>
      <c r="AS50" s="0" t="n">
        <f aca="false">AS5*500</f>
        <v>0</v>
      </c>
      <c r="AT50" s="0" t="n">
        <f aca="false">AT5*692.19</f>
        <v>0</v>
      </c>
      <c r="AU50" s="0" t="n">
        <f aca="false">AU5*833.48</f>
        <v>0</v>
      </c>
      <c r="AV50" s="0" t="n">
        <f aca="false">SUM(B50:AU50)</f>
        <v>900</v>
      </c>
    </row>
    <row r="51" customFormat="false" ht="12.8" hidden="false" customHeight="false" outlineLevel="0" collapsed="false">
      <c r="A51" s="0" t="s">
        <v>96</v>
      </c>
      <c r="B51" s="0" t="n">
        <f aca="false">B6*650</f>
        <v>0</v>
      </c>
      <c r="C51" s="0" t="n">
        <f aca="false">C6*656.68</f>
        <v>0</v>
      </c>
      <c r="D51" s="0" t="n">
        <f aca="false">D6*400</f>
        <v>4400</v>
      </c>
      <c r="E51" s="0" t="n">
        <f aca="false">E6*500</f>
        <v>500</v>
      </c>
      <c r="F51" s="0" t="n">
        <f aca="false">F6*539.92</f>
        <v>539.92</v>
      </c>
      <c r="G51" s="0" t="n">
        <f aca="false">G6*606.15</f>
        <v>0</v>
      </c>
      <c r="H51" s="0" t="n">
        <f aca="false">H6*610.06</f>
        <v>0</v>
      </c>
      <c r="I51" s="0" t="n">
        <f aca="false">I6*637.97</f>
        <v>0</v>
      </c>
      <c r="J51" s="0" t="n">
        <f aca="false">J6*650.09</f>
        <v>0</v>
      </c>
      <c r="K51" s="0" t="n">
        <f aca="false">K6*800</f>
        <v>1600</v>
      </c>
      <c r="L51" s="0" t="n">
        <f aca="false">L6*801.73</f>
        <v>0</v>
      </c>
      <c r="M51" s="0" t="n">
        <f aca="false">M6*992.45</f>
        <v>1984.9</v>
      </c>
      <c r="N51" s="0" t="n">
        <f aca="false">N6*996.34</f>
        <v>0</v>
      </c>
      <c r="O51" s="0" t="n">
        <f aca="false">O6*1817.45</f>
        <v>0</v>
      </c>
      <c r="P51" s="0" t="n">
        <f aca="false">P6*2500</f>
        <v>0</v>
      </c>
      <c r="Q51" s="0" t="n">
        <f aca="false">Q6*400</f>
        <v>400</v>
      </c>
      <c r="R51" s="0" t="n">
        <f aca="false">R6*500</f>
        <v>1500</v>
      </c>
      <c r="S51" s="0" t="n">
        <f aca="false">S6*509.86</f>
        <v>1019.72</v>
      </c>
      <c r="T51" s="0" t="n">
        <f aca="false">T6*781.93</f>
        <v>0</v>
      </c>
      <c r="U51" s="0" t="n">
        <f aca="false">U6*800</f>
        <v>0</v>
      </c>
      <c r="V51" s="0" t="n">
        <f aca="false">V6*907.93</f>
        <v>0</v>
      </c>
      <c r="W51" s="0" t="n">
        <f aca="false">W6*1103.64</f>
        <v>0</v>
      </c>
      <c r="X51" s="0" t="n">
        <f aca="false">X6*800</f>
        <v>10400</v>
      </c>
      <c r="Y51" s="0" t="n">
        <f aca="false">Y6*500</f>
        <v>0</v>
      </c>
      <c r="Z51" s="0" t="n">
        <f aca="false">Z6*300</f>
        <v>0</v>
      </c>
      <c r="AA51" s="0" t="n">
        <f aca="false">AA6*2921.17</f>
        <v>0</v>
      </c>
      <c r="AB51" s="0" t="n">
        <f aca="false">AB6*400</f>
        <v>2000</v>
      </c>
      <c r="AC51" s="0" t="n">
        <f aca="false">AC6*500</f>
        <v>0</v>
      </c>
      <c r="AD51" s="0" t="n">
        <f aca="false">AD6*600</f>
        <v>0</v>
      </c>
      <c r="AE51" s="0" t="n">
        <f aca="false">AE6*645.68</f>
        <v>0</v>
      </c>
      <c r="AF51" s="0" t="n">
        <f aca="false">AF6*680.2</f>
        <v>0</v>
      </c>
      <c r="AG51" s="0" t="n">
        <f aca="false">AG6*1000</f>
        <v>0</v>
      </c>
      <c r="AH51" s="0" t="n">
        <f aca="false">AH6*2294.32</f>
        <v>0</v>
      </c>
      <c r="AI51" s="0" t="n">
        <f aca="false">AI6*400</f>
        <v>0</v>
      </c>
      <c r="AJ51" s="0" t="n">
        <f aca="false">AJ6*500</f>
        <v>0</v>
      </c>
      <c r="AK51" s="0" t="n">
        <f aca="false">AK6*600</f>
        <v>1200</v>
      </c>
      <c r="AL51" s="0" t="n">
        <f aca="false">AL6*400</f>
        <v>1600</v>
      </c>
      <c r="AM51" s="0" t="n">
        <f aca="false">AM6*500</f>
        <v>2000</v>
      </c>
      <c r="AN51" s="0" t="n">
        <f aca="false">AN6*600</f>
        <v>1200</v>
      </c>
      <c r="AO51" s="0" t="n">
        <f aca="false">AO6*756.15</f>
        <v>0</v>
      </c>
      <c r="AP51" s="0" t="n">
        <f aca="false">AP6*800</f>
        <v>0</v>
      </c>
      <c r="AQ51" s="0" t="n">
        <f aca="false">AQ6*1097.07</f>
        <v>1097.07</v>
      </c>
      <c r="AR51" s="0" t="n">
        <f aca="false">AR6*1147.75</f>
        <v>8034.25</v>
      </c>
      <c r="AS51" s="0" t="n">
        <f aca="false">AS6*500</f>
        <v>0</v>
      </c>
      <c r="AT51" s="0" t="n">
        <f aca="false">AT6*692.19</f>
        <v>0</v>
      </c>
      <c r="AU51" s="0" t="n">
        <f aca="false">AU6*833.48</f>
        <v>0</v>
      </c>
      <c r="AV51" s="0" t="n">
        <f aca="false">SUM(B51:AU51)</f>
        <v>39475.86</v>
      </c>
    </row>
    <row r="52" customFormat="false" ht="12.8" hidden="false" customHeight="false" outlineLevel="0" collapsed="false">
      <c r="A52" s="0" t="s">
        <v>557</v>
      </c>
      <c r="B52" s="0" t="n">
        <f aca="false">B7*650</f>
        <v>0</v>
      </c>
      <c r="C52" s="0" t="n">
        <f aca="false">C7*656.68</f>
        <v>0</v>
      </c>
      <c r="D52" s="0" t="n">
        <f aca="false">D7*400</f>
        <v>0</v>
      </c>
      <c r="E52" s="0" t="n">
        <f aca="false">E7*500</f>
        <v>2000</v>
      </c>
      <c r="F52" s="0" t="n">
        <f aca="false">F7*539.92</f>
        <v>0</v>
      </c>
      <c r="G52" s="0" t="n">
        <f aca="false">G7*606.15</f>
        <v>606.15</v>
      </c>
      <c r="H52" s="0" t="n">
        <f aca="false">H7*610.06</f>
        <v>0</v>
      </c>
      <c r="I52" s="0" t="n">
        <f aca="false">I7*637.97</f>
        <v>0</v>
      </c>
      <c r="J52" s="0" t="n">
        <f aca="false">J7*650.09</f>
        <v>0</v>
      </c>
      <c r="K52" s="0" t="n">
        <f aca="false">K7*800</f>
        <v>0</v>
      </c>
      <c r="L52" s="0" t="n">
        <f aca="false">L7*801.73</f>
        <v>0</v>
      </c>
      <c r="M52" s="0" t="n">
        <f aca="false">M7*992.45</f>
        <v>0</v>
      </c>
      <c r="N52" s="0" t="n">
        <f aca="false">N7*996.34</f>
        <v>0</v>
      </c>
      <c r="O52" s="0" t="n">
        <f aca="false">O7*1817.45</f>
        <v>0</v>
      </c>
      <c r="P52" s="0" t="n">
        <f aca="false">P7*2500</f>
        <v>0</v>
      </c>
      <c r="Q52" s="0" t="n">
        <f aca="false">Q7*400</f>
        <v>0</v>
      </c>
      <c r="R52" s="0" t="n">
        <f aca="false">R7*500</f>
        <v>2500</v>
      </c>
      <c r="S52" s="0" t="n">
        <f aca="false">S7*509.86</f>
        <v>0</v>
      </c>
      <c r="T52" s="0" t="n">
        <f aca="false">T7*781.93</f>
        <v>0</v>
      </c>
      <c r="U52" s="0" t="n">
        <f aca="false">U7*800</f>
        <v>0</v>
      </c>
      <c r="V52" s="0" t="n">
        <f aca="false">V7*907.93</f>
        <v>0</v>
      </c>
      <c r="W52" s="0" t="n">
        <f aca="false">W7*1103.64</f>
        <v>0</v>
      </c>
      <c r="X52" s="0" t="n">
        <f aca="false">X7*800</f>
        <v>3200</v>
      </c>
      <c r="Y52" s="0" t="n">
        <f aca="false">Y7*500</f>
        <v>0</v>
      </c>
      <c r="Z52" s="0" t="n">
        <f aca="false">Z7*300</f>
        <v>0</v>
      </c>
      <c r="AA52" s="0" t="n">
        <f aca="false">AA7*2921.17</f>
        <v>0</v>
      </c>
      <c r="AB52" s="0" t="n">
        <f aca="false">AB7*400</f>
        <v>400</v>
      </c>
      <c r="AC52" s="0" t="n">
        <f aca="false">AC7*500</f>
        <v>0</v>
      </c>
      <c r="AD52" s="0" t="n">
        <f aca="false">AD7*600</f>
        <v>0</v>
      </c>
      <c r="AE52" s="0" t="n">
        <f aca="false">AE7*645.68</f>
        <v>0</v>
      </c>
      <c r="AF52" s="0" t="n">
        <f aca="false">AF7*680.2</f>
        <v>0</v>
      </c>
      <c r="AG52" s="0" t="n">
        <f aca="false">AG7*1000</f>
        <v>0</v>
      </c>
      <c r="AH52" s="0" t="n">
        <f aca="false">AH7*2294.32</f>
        <v>0</v>
      </c>
      <c r="AI52" s="0" t="n">
        <f aca="false">AI7*400</f>
        <v>0</v>
      </c>
      <c r="AJ52" s="0" t="n">
        <f aca="false">AJ7*500</f>
        <v>0</v>
      </c>
      <c r="AK52" s="0" t="n">
        <f aca="false">AK7*600</f>
        <v>0</v>
      </c>
      <c r="AL52" s="0" t="n">
        <f aca="false">AL7*400</f>
        <v>0</v>
      </c>
      <c r="AM52" s="0" t="n">
        <f aca="false">AM7*500</f>
        <v>0</v>
      </c>
      <c r="AN52" s="0" t="n">
        <f aca="false">AN7*600</f>
        <v>0</v>
      </c>
      <c r="AO52" s="0" t="n">
        <f aca="false">AO7*756.15</f>
        <v>0</v>
      </c>
      <c r="AP52" s="0" t="n">
        <f aca="false">AP7*800</f>
        <v>0</v>
      </c>
      <c r="AQ52" s="0" t="n">
        <f aca="false">AQ7*1097.07</f>
        <v>0</v>
      </c>
      <c r="AR52" s="0" t="n">
        <f aca="false">AR7*1147.75</f>
        <v>0</v>
      </c>
      <c r="AS52" s="0" t="n">
        <f aca="false">AS7*500</f>
        <v>0</v>
      </c>
      <c r="AT52" s="0" t="n">
        <f aca="false">AT7*692.19</f>
        <v>0</v>
      </c>
      <c r="AU52" s="0" t="n">
        <f aca="false">AU7*833.48</f>
        <v>0</v>
      </c>
      <c r="AV52" s="0" t="n">
        <f aca="false">SUM(B52:AU52)</f>
        <v>8706.15</v>
      </c>
    </row>
    <row r="53" customFormat="false" ht="12.8" hidden="false" customHeight="false" outlineLevel="0" collapsed="false">
      <c r="A53" s="0" t="s">
        <v>176</v>
      </c>
      <c r="B53" s="0" t="n">
        <f aca="false">B8*650</f>
        <v>0</v>
      </c>
      <c r="C53" s="0" t="n">
        <f aca="false">C8*656.68</f>
        <v>0</v>
      </c>
      <c r="D53" s="0" t="n">
        <f aca="false">D8*400</f>
        <v>0</v>
      </c>
      <c r="E53" s="0" t="n">
        <f aca="false">E8*500</f>
        <v>0</v>
      </c>
      <c r="F53" s="0" t="n">
        <f aca="false">F8*539.92</f>
        <v>0</v>
      </c>
      <c r="G53" s="0" t="n">
        <f aca="false">G8*606.15</f>
        <v>0</v>
      </c>
      <c r="H53" s="0" t="n">
        <f aca="false">H8*610.06</f>
        <v>0</v>
      </c>
      <c r="I53" s="0" t="n">
        <f aca="false">I8*637.97</f>
        <v>0</v>
      </c>
      <c r="J53" s="0" t="n">
        <f aca="false">J8*650.09</f>
        <v>0</v>
      </c>
      <c r="K53" s="0" t="n">
        <f aca="false">K8*800</f>
        <v>0</v>
      </c>
      <c r="L53" s="0" t="n">
        <f aca="false">L8*801.73</f>
        <v>0</v>
      </c>
      <c r="M53" s="0" t="n">
        <f aca="false">M8*992.45</f>
        <v>0</v>
      </c>
      <c r="N53" s="0" t="n">
        <f aca="false">N8*996.34</f>
        <v>0</v>
      </c>
      <c r="O53" s="0" t="n">
        <f aca="false">O8*1817.45</f>
        <v>0</v>
      </c>
      <c r="P53" s="0" t="n">
        <f aca="false">P8*2500</f>
        <v>0</v>
      </c>
      <c r="Q53" s="0" t="n">
        <f aca="false">Q8*400</f>
        <v>0</v>
      </c>
      <c r="R53" s="0" t="n">
        <f aca="false">R8*500</f>
        <v>0</v>
      </c>
      <c r="S53" s="0" t="n">
        <f aca="false">S8*509.86</f>
        <v>0</v>
      </c>
      <c r="T53" s="0" t="n">
        <f aca="false">T8*781.93</f>
        <v>0</v>
      </c>
      <c r="U53" s="0" t="n">
        <f aca="false">U8*800</f>
        <v>0</v>
      </c>
      <c r="V53" s="0" t="n">
        <f aca="false">V8*907.93</f>
        <v>0</v>
      </c>
      <c r="W53" s="0" t="n">
        <f aca="false">W8*1103.64</f>
        <v>0</v>
      </c>
      <c r="X53" s="0" t="n">
        <f aca="false">X8*800</f>
        <v>1600</v>
      </c>
      <c r="Y53" s="0" t="n">
        <f aca="false">Y8*500</f>
        <v>0</v>
      </c>
      <c r="Z53" s="0" t="n">
        <f aca="false">Z8*300</f>
        <v>0</v>
      </c>
      <c r="AA53" s="0" t="n">
        <f aca="false">AA8*2921.17</f>
        <v>0</v>
      </c>
      <c r="AB53" s="0" t="n">
        <f aca="false">AB8*400</f>
        <v>0</v>
      </c>
      <c r="AC53" s="0" t="n">
        <f aca="false">AC8*500</f>
        <v>0</v>
      </c>
      <c r="AD53" s="0" t="n">
        <f aca="false">AD8*600</f>
        <v>0</v>
      </c>
      <c r="AE53" s="0" t="n">
        <f aca="false">AE8*645.68</f>
        <v>0</v>
      </c>
      <c r="AF53" s="0" t="n">
        <f aca="false">AF8*680.2</f>
        <v>0</v>
      </c>
      <c r="AG53" s="0" t="n">
        <f aca="false">AG8*1000</f>
        <v>0</v>
      </c>
      <c r="AH53" s="0" t="n">
        <f aca="false">AH8*2294.32</f>
        <v>0</v>
      </c>
      <c r="AI53" s="0" t="n">
        <f aca="false">AI8*400</f>
        <v>0</v>
      </c>
      <c r="AJ53" s="0" t="n">
        <f aca="false">AJ8*500</f>
        <v>500</v>
      </c>
      <c r="AK53" s="0" t="n">
        <f aca="false">AK8*600</f>
        <v>0</v>
      </c>
      <c r="AL53" s="0" t="n">
        <f aca="false">AL8*400</f>
        <v>0</v>
      </c>
      <c r="AM53" s="0" t="n">
        <f aca="false">AM8*500</f>
        <v>500</v>
      </c>
      <c r="AN53" s="0" t="n">
        <f aca="false">AN8*600</f>
        <v>0</v>
      </c>
      <c r="AO53" s="0" t="n">
        <f aca="false">AO8*756.15</f>
        <v>0</v>
      </c>
      <c r="AP53" s="0" t="n">
        <f aca="false">AP8*800</f>
        <v>0</v>
      </c>
      <c r="AQ53" s="0" t="n">
        <f aca="false">AQ8*1097.07</f>
        <v>0</v>
      </c>
      <c r="AR53" s="0" t="n">
        <f aca="false">AR8*1147.75</f>
        <v>0</v>
      </c>
      <c r="AS53" s="0" t="n">
        <f aca="false">AS8*500</f>
        <v>0</v>
      </c>
      <c r="AT53" s="0" t="n">
        <f aca="false">AT8*692.19</f>
        <v>0</v>
      </c>
      <c r="AU53" s="0" t="n">
        <f aca="false">AU8*833.48</f>
        <v>0</v>
      </c>
      <c r="AV53" s="0" t="n">
        <f aca="false">SUM(B53:AU53)</f>
        <v>2600</v>
      </c>
    </row>
    <row r="54" customFormat="false" ht="12.8" hidden="false" customHeight="false" outlineLevel="0" collapsed="false">
      <c r="A54" s="0" t="s">
        <v>558</v>
      </c>
      <c r="B54" s="0" t="n">
        <f aca="false">B9*650</f>
        <v>0</v>
      </c>
      <c r="C54" s="0" t="n">
        <f aca="false">C9*656.68</f>
        <v>0</v>
      </c>
      <c r="D54" s="0" t="n">
        <f aca="false">D9*400</f>
        <v>400</v>
      </c>
      <c r="E54" s="0" t="n">
        <f aca="false">E9*500</f>
        <v>0</v>
      </c>
      <c r="F54" s="0" t="n">
        <f aca="false">F9*539.92</f>
        <v>0</v>
      </c>
      <c r="G54" s="0" t="n">
        <f aca="false">G9*606.15</f>
        <v>0</v>
      </c>
      <c r="H54" s="0" t="n">
        <f aca="false">H9*610.06</f>
        <v>0</v>
      </c>
      <c r="I54" s="0" t="n">
        <f aca="false">I9*637.97</f>
        <v>0</v>
      </c>
      <c r="J54" s="0" t="n">
        <f aca="false">J9*650.09</f>
        <v>0</v>
      </c>
      <c r="K54" s="0" t="n">
        <f aca="false">K9*800</f>
        <v>800</v>
      </c>
      <c r="L54" s="0" t="n">
        <f aca="false">L9*801.73</f>
        <v>0</v>
      </c>
      <c r="M54" s="0" t="n">
        <f aca="false">M9*992.45</f>
        <v>0</v>
      </c>
      <c r="N54" s="0" t="n">
        <f aca="false">N9*996.34</f>
        <v>0</v>
      </c>
      <c r="O54" s="0" t="n">
        <f aca="false">O9*1817.45</f>
        <v>0</v>
      </c>
      <c r="P54" s="0" t="n">
        <f aca="false">P9*2500</f>
        <v>0</v>
      </c>
      <c r="Q54" s="0" t="n">
        <f aca="false">Q9*400</f>
        <v>0</v>
      </c>
      <c r="R54" s="0" t="n">
        <f aca="false">R9*500</f>
        <v>1000</v>
      </c>
      <c r="S54" s="0" t="n">
        <f aca="false">S9*509.86</f>
        <v>0</v>
      </c>
      <c r="T54" s="0" t="n">
        <f aca="false">T9*781.93</f>
        <v>0</v>
      </c>
      <c r="U54" s="0" t="n">
        <f aca="false">U9*800</f>
        <v>0</v>
      </c>
      <c r="V54" s="0" t="n">
        <f aca="false">V9*907.93</f>
        <v>0</v>
      </c>
      <c r="W54" s="0" t="n">
        <f aca="false">W9*1103.64</f>
        <v>0</v>
      </c>
      <c r="X54" s="0" t="n">
        <f aca="false">X9*800</f>
        <v>8000</v>
      </c>
      <c r="Y54" s="0" t="n">
        <f aca="false">Y9*500</f>
        <v>0</v>
      </c>
      <c r="Z54" s="0" t="n">
        <f aca="false">Z9*300</f>
        <v>0</v>
      </c>
      <c r="AA54" s="0" t="n">
        <f aca="false">AA9*2921.17</f>
        <v>0</v>
      </c>
      <c r="AB54" s="0" t="n">
        <f aca="false">AB9*400</f>
        <v>800</v>
      </c>
      <c r="AC54" s="0" t="n">
        <f aca="false">AC9*500</f>
        <v>0</v>
      </c>
      <c r="AD54" s="0" t="n">
        <f aca="false">AD9*600</f>
        <v>0</v>
      </c>
      <c r="AE54" s="0" t="n">
        <f aca="false">AE9*645.68</f>
        <v>0</v>
      </c>
      <c r="AF54" s="0" t="n">
        <f aca="false">AF9*680.2</f>
        <v>0</v>
      </c>
      <c r="AG54" s="0" t="n">
        <f aca="false">AG9*1000</f>
        <v>3000</v>
      </c>
      <c r="AH54" s="0" t="n">
        <f aca="false">AH9*2294.32</f>
        <v>2294.32</v>
      </c>
      <c r="AI54" s="0" t="n">
        <f aca="false">AI9*400</f>
        <v>0</v>
      </c>
      <c r="AJ54" s="0" t="n">
        <f aca="false">AJ9*500</f>
        <v>500</v>
      </c>
      <c r="AK54" s="0" t="n">
        <f aca="false">AK9*600</f>
        <v>3000</v>
      </c>
      <c r="AL54" s="0" t="n">
        <f aca="false">AL9*400</f>
        <v>0</v>
      </c>
      <c r="AM54" s="0" t="n">
        <f aca="false">AM9*500</f>
        <v>0</v>
      </c>
      <c r="AN54" s="0" t="n">
        <f aca="false">AN9*600</f>
        <v>0</v>
      </c>
      <c r="AO54" s="0" t="n">
        <f aca="false">AO9*756.15</f>
        <v>0</v>
      </c>
      <c r="AP54" s="0" t="n">
        <f aca="false">AP9*800</f>
        <v>0</v>
      </c>
      <c r="AQ54" s="0" t="n">
        <f aca="false">AQ9*1097.07</f>
        <v>0</v>
      </c>
      <c r="AR54" s="0" t="n">
        <f aca="false">AR9*1147.75</f>
        <v>0</v>
      </c>
      <c r="AS54" s="0" t="n">
        <f aca="false">AS9*500</f>
        <v>0</v>
      </c>
      <c r="AT54" s="0" t="n">
        <f aca="false">AT9*692.19</f>
        <v>0</v>
      </c>
      <c r="AU54" s="0" t="n">
        <f aca="false">AU9*833.48</f>
        <v>0</v>
      </c>
      <c r="AV54" s="0" t="n">
        <f aca="false">SUM(B54:AU54)</f>
        <v>19794.32</v>
      </c>
    </row>
    <row r="55" customFormat="false" ht="12.8" hidden="false" customHeight="false" outlineLevel="0" collapsed="false">
      <c r="A55" s="0" t="s">
        <v>559</v>
      </c>
      <c r="B55" s="0" t="n">
        <f aca="false">B10*650</f>
        <v>0</v>
      </c>
      <c r="C55" s="0" t="n">
        <f aca="false">C10*656.68</f>
        <v>0</v>
      </c>
      <c r="D55" s="0" t="n">
        <f aca="false">D10*400</f>
        <v>0</v>
      </c>
      <c r="E55" s="0" t="n">
        <f aca="false">E10*500</f>
        <v>0</v>
      </c>
      <c r="F55" s="0" t="n">
        <f aca="false">F10*539.92</f>
        <v>0</v>
      </c>
      <c r="G55" s="0" t="n">
        <f aca="false">G10*606.15</f>
        <v>0</v>
      </c>
      <c r="H55" s="0" t="n">
        <f aca="false">H10*610.06</f>
        <v>0</v>
      </c>
      <c r="I55" s="0" t="n">
        <f aca="false">I10*637.97</f>
        <v>0</v>
      </c>
      <c r="J55" s="0" t="n">
        <f aca="false">J10*650.09</f>
        <v>0</v>
      </c>
      <c r="K55" s="0" t="n">
        <f aca="false">K10*800</f>
        <v>0</v>
      </c>
      <c r="L55" s="0" t="n">
        <f aca="false">L10*801.73</f>
        <v>0</v>
      </c>
      <c r="M55" s="0" t="n">
        <f aca="false">M10*992.45</f>
        <v>0</v>
      </c>
      <c r="N55" s="0" t="n">
        <f aca="false">N10*996.34</f>
        <v>0</v>
      </c>
      <c r="O55" s="0" t="n">
        <f aca="false">O10*1817.45</f>
        <v>0</v>
      </c>
      <c r="P55" s="0" t="n">
        <f aca="false">P10*2500</f>
        <v>0</v>
      </c>
      <c r="Q55" s="0" t="n">
        <f aca="false">Q10*400</f>
        <v>0</v>
      </c>
      <c r="R55" s="0" t="n">
        <f aca="false">R10*500</f>
        <v>0</v>
      </c>
      <c r="S55" s="0" t="n">
        <f aca="false">S10*509.86</f>
        <v>0</v>
      </c>
      <c r="T55" s="0" t="n">
        <f aca="false">T10*781.93</f>
        <v>0</v>
      </c>
      <c r="U55" s="0" t="n">
        <f aca="false">U10*800</f>
        <v>0</v>
      </c>
      <c r="V55" s="0" t="n">
        <f aca="false">V10*907.93</f>
        <v>0</v>
      </c>
      <c r="W55" s="0" t="n">
        <f aca="false">W10*1103.64</f>
        <v>2207.28</v>
      </c>
      <c r="X55" s="0" t="n">
        <f aca="false">X10*800</f>
        <v>1600</v>
      </c>
      <c r="Y55" s="0" t="n">
        <f aca="false">Y10*500</f>
        <v>0</v>
      </c>
      <c r="Z55" s="0" t="n">
        <f aca="false">Z10*300</f>
        <v>0</v>
      </c>
      <c r="AA55" s="0" t="n">
        <f aca="false">AA10*2921.17</f>
        <v>0</v>
      </c>
      <c r="AB55" s="0" t="n">
        <f aca="false">AB10*400</f>
        <v>1600</v>
      </c>
      <c r="AC55" s="0" t="n">
        <f aca="false">AC10*500</f>
        <v>0</v>
      </c>
      <c r="AD55" s="0" t="n">
        <f aca="false">AD10*600</f>
        <v>0</v>
      </c>
      <c r="AE55" s="0" t="n">
        <f aca="false">AE10*645.68</f>
        <v>0</v>
      </c>
      <c r="AF55" s="0" t="n">
        <f aca="false">AF10*680.2</f>
        <v>0</v>
      </c>
      <c r="AG55" s="0" t="n">
        <f aca="false">AG10*1000</f>
        <v>0</v>
      </c>
      <c r="AH55" s="0" t="n">
        <f aca="false">AH10*2294.32</f>
        <v>0</v>
      </c>
      <c r="AI55" s="0" t="n">
        <f aca="false">AI10*400</f>
        <v>0</v>
      </c>
      <c r="AJ55" s="0" t="n">
        <f aca="false">AJ10*500</f>
        <v>0</v>
      </c>
      <c r="AK55" s="0" t="n">
        <f aca="false">AK10*600</f>
        <v>0</v>
      </c>
      <c r="AL55" s="0" t="n">
        <f aca="false">AL10*400</f>
        <v>400</v>
      </c>
      <c r="AM55" s="0" t="n">
        <f aca="false">AM10*500</f>
        <v>0</v>
      </c>
      <c r="AN55" s="0" t="n">
        <f aca="false">AN10*600</f>
        <v>0</v>
      </c>
      <c r="AO55" s="0" t="n">
        <f aca="false">AO10*756.15</f>
        <v>0</v>
      </c>
      <c r="AP55" s="0" t="n">
        <f aca="false">AP10*800</f>
        <v>0</v>
      </c>
      <c r="AQ55" s="0" t="n">
        <f aca="false">AQ10*1097.07</f>
        <v>0</v>
      </c>
      <c r="AR55" s="0" t="n">
        <f aca="false">AR10*1147.75</f>
        <v>0</v>
      </c>
      <c r="AS55" s="0" t="n">
        <f aca="false">AS10*500</f>
        <v>0</v>
      </c>
      <c r="AT55" s="0" t="n">
        <f aca="false">AT10*692.19</f>
        <v>0</v>
      </c>
      <c r="AU55" s="0" t="n">
        <f aca="false">AU10*833.48</f>
        <v>0</v>
      </c>
      <c r="AV55" s="0" t="n">
        <f aca="false">SUM(B55:AU55)</f>
        <v>5807.28</v>
      </c>
    </row>
    <row r="56" customFormat="false" ht="12.8" hidden="false" customHeight="false" outlineLevel="0" collapsed="false">
      <c r="A56" s="0" t="s">
        <v>235</v>
      </c>
      <c r="B56" s="0" t="n">
        <f aca="false">B11*650</f>
        <v>0</v>
      </c>
      <c r="C56" s="0" t="n">
        <f aca="false">C11*656.68</f>
        <v>0</v>
      </c>
      <c r="D56" s="0" t="n">
        <f aca="false">D11*400</f>
        <v>800</v>
      </c>
      <c r="E56" s="0" t="n">
        <f aca="false">E11*500</f>
        <v>0</v>
      </c>
      <c r="F56" s="0" t="n">
        <f aca="false">F11*539.92</f>
        <v>0</v>
      </c>
      <c r="G56" s="0" t="n">
        <f aca="false">G11*606.15</f>
        <v>0</v>
      </c>
      <c r="H56" s="0" t="n">
        <f aca="false">H11*610.06</f>
        <v>0</v>
      </c>
      <c r="I56" s="0" t="n">
        <f aca="false">I11*637.97</f>
        <v>0</v>
      </c>
      <c r="J56" s="0" t="n">
        <f aca="false">J11*650.09</f>
        <v>0</v>
      </c>
      <c r="K56" s="0" t="n">
        <f aca="false">K11*800</f>
        <v>0</v>
      </c>
      <c r="L56" s="0" t="n">
        <f aca="false">L11*801.73</f>
        <v>0</v>
      </c>
      <c r="M56" s="0" t="n">
        <f aca="false">M11*992.45</f>
        <v>0</v>
      </c>
      <c r="N56" s="0" t="n">
        <f aca="false">N11*996.34</f>
        <v>0</v>
      </c>
      <c r="O56" s="0" t="n">
        <f aca="false">O11*1817.45</f>
        <v>0</v>
      </c>
      <c r="P56" s="0" t="n">
        <f aca="false">P11*2500</f>
        <v>0</v>
      </c>
      <c r="Q56" s="0" t="n">
        <f aca="false">Q11*400</f>
        <v>0</v>
      </c>
      <c r="R56" s="0" t="n">
        <f aca="false">R11*500</f>
        <v>0</v>
      </c>
      <c r="S56" s="0" t="n">
        <f aca="false">S11*509.86</f>
        <v>0</v>
      </c>
      <c r="T56" s="0" t="n">
        <f aca="false">T11*781.93</f>
        <v>0</v>
      </c>
      <c r="U56" s="0" t="n">
        <f aca="false">U11*800</f>
        <v>0</v>
      </c>
      <c r="V56" s="0" t="n">
        <f aca="false">V11*907.93</f>
        <v>0</v>
      </c>
      <c r="W56" s="0" t="n">
        <f aca="false">W11*1103.64</f>
        <v>0</v>
      </c>
      <c r="X56" s="0" t="n">
        <f aca="false">X11*800</f>
        <v>1600</v>
      </c>
      <c r="Y56" s="0" t="n">
        <f aca="false">Y11*500</f>
        <v>500</v>
      </c>
      <c r="Z56" s="0" t="n">
        <f aca="false">Z11*300</f>
        <v>0</v>
      </c>
      <c r="AA56" s="0" t="n">
        <f aca="false">AA11*2921.17</f>
        <v>0</v>
      </c>
      <c r="AB56" s="0" t="n">
        <f aca="false">AB11*400</f>
        <v>6000</v>
      </c>
      <c r="AC56" s="0" t="n">
        <f aca="false">AC11*500</f>
        <v>500</v>
      </c>
      <c r="AD56" s="0" t="n">
        <f aca="false">AD11*600</f>
        <v>0</v>
      </c>
      <c r="AE56" s="0" t="n">
        <f aca="false">AE11*645.68</f>
        <v>0</v>
      </c>
      <c r="AF56" s="0" t="n">
        <f aca="false">AF11*680.2</f>
        <v>0</v>
      </c>
      <c r="AG56" s="0" t="n">
        <f aca="false">AG11*1000</f>
        <v>0</v>
      </c>
      <c r="AH56" s="0" t="n">
        <f aca="false">AH11*2294.32</f>
        <v>0</v>
      </c>
      <c r="AI56" s="0" t="n">
        <f aca="false">AI11*400</f>
        <v>0</v>
      </c>
      <c r="AJ56" s="0" t="n">
        <f aca="false">AJ11*500</f>
        <v>0</v>
      </c>
      <c r="AK56" s="0" t="n">
        <f aca="false">AK11*600</f>
        <v>0</v>
      </c>
      <c r="AL56" s="0" t="n">
        <f aca="false">AL11*400</f>
        <v>0</v>
      </c>
      <c r="AM56" s="0" t="n">
        <f aca="false">AM11*500</f>
        <v>0</v>
      </c>
      <c r="AN56" s="0" t="n">
        <f aca="false">AN11*600</f>
        <v>0</v>
      </c>
      <c r="AO56" s="0" t="n">
        <f aca="false">AO11*756.15</f>
        <v>0</v>
      </c>
      <c r="AP56" s="0" t="n">
        <f aca="false">AP11*800</f>
        <v>0</v>
      </c>
      <c r="AQ56" s="0" t="n">
        <f aca="false">AQ11*1097.07</f>
        <v>0</v>
      </c>
      <c r="AR56" s="0" t="n">
        <f aca="false">AR11*1147.75</f>
        <v>0</v>
      </c>
      <c r="AS56" s="0" t="n">
        <f aca="false">AS11*500</f>
        <v>0</v>
      </c>
      <c r="AT56" s="0" t="n">
        <f aca="false">AT11*692.19</f>
        <v>0</v>
      </c>
      <c r="AU56" s="0" t="n">
        <f aca="false">AU11*833.48</f>
        <v>0</v>
      </c>
      <c r="AV56" s="0" t="n">
        <f aca="false">SUM(B56:AU56)</f>
        <v>9400</v>
      </c>
    </row>
    <row r="57" customFormat="false" ht="12.8" hidden="false" customHeight="false" outlineLevel="0" collapsed="false">
      <c r="A57" s="0" t="s">
        <v>241</v>
      </c>
      <c r="B57" s="0" t="n">
        <f aca="false">B12*650</f>
        <v>0</v>
      </c>
      <c r="C57" s="0" t="n">
        <f aca="false">C12*656.68</f>
        <v>0</v>
      </c>
      <c r="D57" s="0" t="n">
        <f aca="false">D12*400</f>
        <v>800</v>
      </c>
      <c r="E57" s="0" t="n">
        <f aca="false">E12*500</f>
        <v>500</v>
      </c>
      <c r="F57" s="0" t="n">
        <f aca="false">F12*539.92</f>
        <v>0</v>
      </c>
      <c r="G57" s="0" t="n">
        <f aca="false">G12*606.15</f>
        <v>0</v>
      </c>
      <c r="H57" s="0" t="n">
        <f aca="false">H12*610.06</f>
        <v>0</v>
      </c>
      <c r="I57" s="0" t="n">
        <f aca="false">I12*637.97</f>
        <v>0</v>
      </c>
      <c r="J57" s="0" t="n">
        <f aca="false">J12*650.09</f>
        <v>0</v>
      </c>
      <c r="K57" s="0" t="n">
        <f aca="false">K12*800</f>
        <v>0</v>
      </c>
      <c r="L57" s="0" t="n">
        <f aca="false">L12*801.73</f>
        <v>1603.46</v>
      </c>
      <c r="M57" s="0" t="n">
        <f aca="false">M12*992.45</f>
        <v>4962.25</v>
      </c>
      <c r="N57" s="0" t="n">
        <f aca="false">N12*996.34</f>
        <v>0</v>
      </c>
      <c r="O57" s="0" t="n">
        <f aca="false">O12*1817.45</f>
        <v>0</v>
      </c>
      <c r="P57" s="0" t="n">
        <f aca="false">P12*2500</f>
        <v>0</v>
      </c>
      <c r="Q57" s="0" t="n">
        <f aca="false">Q12*400</f>
        <v>400</v>
      </c>
      <c r="R57" s="0" t="n">
        <f aca="false">R12*500</f>
        <v>1500</v>
      </c>
      <c r="S57" s="0" t="n">
        <f aca="false">S12*509.86</f>
        <v>0</v>
      </c>
      <c r="T57" s="0" t="n">
        <f aca="false">T12*781.93</f>
        <v>0</v>
      </c>
      <c r="U57" s="0" t="n">
        <f aca="false">U12*800</f>
        <v>1600</v>
      </c>
      <c r="V57" s="0" t="n">
        <f aca="false">V12*907.93</f>
        <v>0</v>
      </c>
      <c r="W57" s="0" t="n">
        <f aca="false">W12*1103.64</f>
        <v>1103.64</v>
      </c>
      <c r="X57" s="0" t="n">
        <f aca="false">X12*800</f>
        <v>29600</v>
      </c>
      <c r="Y57" s="0" t="n">
        <f aca="false">Y12*500</f>
        <v>500</v>
      </c>
      <c r="Z57" s="0" t="n">
        <f aca="false">Z12*300</f>
        <v>0</v>
      </c>
      <c r="AA57" s="0" t="n">
        <f aca="false">AA12*2921.17</f>
        <v>0</v>
      </c>
      <c r="AB57" s="0" t="n">
        <f aca="false">AB12*400</f>
        <v>0</v>
      </c>
      <c r="AC57" s="0" t="n">
        <f aca="false">AC12*500</f>
        <v>0</v>
      </c>
      <c r="AD57" s="0" t="n">
        <f aca="false">AD12*600</f>
        <v>0</v>
      </c>
      <c r="AE57" s="0" t="n">
        <f aca="false">AE12*645.68</f>
        <v>0</v>
      </c>
      <c r="AF57" s="0" t="n">
        <f aca="false">AF12*680.2</f>
        <v>0</v>
      </c>
      <c r="AG57" s="0" t="n">
        <f aca="false">AG12*1000</f>
        <v>0</v>
      </c>
      <c r="AH57" s="0" t="n">
        <f aca="false">AH12*2294.32</f>
        <v>0</v>
      </c>
      <c r="AI57" s="0" t="n">
        <f aca="false">AI12*400</f>
        <v>0</v>
      </c>
      <c r="AJ57" s="0" t="n">
        <f aca="false">AJ12*500</f>
        <v>0</v>
      </c>
      <c r="AK57" s="0" t="n">
        <f aca="false">AK12*600</f>
        <v>1200</v>
      </c>
      <c r="AL57" s="0" t="n">
        <f aca="false">AL12*400</f>
        <v>3600</v>
      </c>
      <c r="AM57" s="0" t="n">
        <f aca="false">AM12*500</f>
        <v>4500</v>
      </c>
      <c r="AN57" s="0" t="n">
        <f aca="false">AN12*600</f>
        <v>7200</v>
      </c>
      <c r="AO57" s="0" t="n">
        <f aca="false">AO12*756.15</f>
        <v>0</v>
      </c>
      <c r="AP57" s="0" t="n">
        <f aca="false">AP12*800</f>
        <v>0</v>
      </c>
      <c r="AQ57" s="0" t="n">
        <f aca="false">AQ12*1097.07</f>
        <v>0</v>
      </c>
      <c r="AR57" s="0" t="n">
        <f aca="false">AR12*1147.75</f>
        <v>0</v>
      </c>
      <c r="AS57" s="0" t="n">
        <f aca="false">AS12*500</f>
        <v>0</v>
      </c>
      <c r="AT57" s="0" t="n">
        <f aca="false">AT12*692.19</f>
        <v>0</v>
      </c>
      <c r="AU57" s="0" t="n">
        <f aca="false">AU12*833.48</f>
        <v>0</v>
      </c>
      <c r="AV57" s="0" t="n">
        <f aca="false">SUM(B57:AU57)</f>
        <v>59069.35</v>
      </c>
    </row>
    <row r="58" customFormat="false" ht="12.8" hidden="false" customHeight="false" outlineLevel="0" collapsed="false">
      <c r="A58" s="0" t="s">
        <v>245</v>
      </c>
      <c r="B58" s="0" t="n">
        <f aca="false">B13*650</f>
        <v>0</v>
      </c>
      <c r="C58" s="0" t="n">
        <f aca="false">C13*656.68</f>
        <v>0</v>
      </c>
      <c r="D58" s="0" t="n">
        <f aca="false">D13*400</f>
        <v>4000</v>
      </c>
      <c r="E58" s="0" t="n">
        <f aca="false">E13*500</f>
        <v>1500</v>
      </c>
      <c r="F58" s="0" t="n">
        <f aca="false">F13*539.92</f>
        <v>2159.68</v>
      </c>
      <c r="G58" s="0" t="n">
        <f aca="false">G13*606.15</f>
        <v>0</v>
      </c>
      <c r="H58" s="0" t="n">
        <f aca="false">H13*610.06</f>
        <v>0</v>
      </c>
      <c r="I58" s="0" t="n">
        <f aca="false">I13*637.97</f>
        <v>2551.88</v>
      </c>
      <c r="J58" s="0" t="n">
        <f aca="false">J13*650.09</f>
        <v>650.09</v>
      </c>
      <c r="K58" s="0" t="n">
        <f aca="false">K13*800</f>
        <v>0</v>
      </c>
      <c r="L58" s="0" t="n">
        <f aca="false">L13*801.73</f>
        <v>801.73</v>
      </c>
      <c r="M58" s="0" t="n">
        <f aca="false">M13*992.45</f>
        <v>2977.35</v>
      </c>
      <c r="N58" s="0" t="n">
        <f aca="false">N13*996.34</f>
        <v>0</v>
      </c>
      <c r="O58" s="0" t="n">
        <f aca="false">O13*1817.45</f>
        <v>0</v>
      </c>
      <c r="P58" s="0" t="n">
        <f aca="false">P13*2500</f>
        <v>2500</v>
      </c>
      <c r="Q58" s="0" t="n">
        <f aca="false">Q13*400</f>
        <v>0</v>
      </c>
      <c r="R58" s="0" t="n">
        <f aca="false">R13*500</f>
        <v>500</v>
      </c>
      <c r="S58" s="0" t="n">
        <f aca="false">S13*509.86</f>
        <v>0</v>
      </c>
      <c r="T58" s="0" t="n">
        <f aca="false">T13*781.93</f>
        <v>0</v>
      </c>
      <c r="U58" s="0" t="n">
        <f aca="false">U13*800</f>
        <v>0</v>
      </c>
      <c r="V58" s="0" t="n">
        <f aca="false">V13*907.93</f>
        <v>0</v>
      </c>
      <c r="W58" s="0" t="n">
        <f aca="false">W13*1103.64</f>
        <v>1103.64</v>
      </c>
      <c r="X58" s="0" t="n">
        <f aca="false">X13*800</f>
        <v>22400</v>
      </c>
      <c r="Y58" s="0" t="n">
        <f aca="false">Y13*500</f>
        <v>0</v>
      </c>
      <c r="Z58" s="0" t="n">
        <f aca="false">Z13*300</f>
        <v>900</v>
      </c>
      <c r="AA58" s="0" t="n">
        <f aca="false">AA13*2921.17</f>
        <v>0</v>
      </c>
      <c r="AB58" s="0" t="n">
        <f aca="false">AB13*400</f>
        <v>5600</v>
      </c>
      <c r="AC58" s="0" t="n">
        <f aca="false">AC13*500</f>
        <v>500</v>
      </c>
      <c r="AD58" s="0" t="n">
        <f aca="false">AD13*600</f>
        <v>0</v>
      </c>
      <c r="AE58" s="0" t="n">
        <f aca="false">AE13*645.68</f>
        <v>0</v>
      </c>
      <c r="AF58" s="0" t="n">
        <f aca="false">AF13*680.2</f>
        <v>0</v>
      </c>
      <c r="AG58" s="0" t="n">
        <f aca="false">AG13*1000</f>
        <v>0</v>
      </c>
      <c r="AH58" s="0" t="n">
        <f aca="false">AH13*2294.32</f>
        <v>0</v>
      </c>
      <c r="AI58" s="0" t="n">
        <f aca="false">AI13*400</f>
        <v>1200</v>
      </c>
      <c r="AJ58" s="0" t="n">
        <f aca="false">AJ13*500</f>
        <v>0</v>
      </c>
      <c r="AK58" s="0" t="n">
        <f aca="false">AK13*600</f>
        <v>2400</v>
      </c>
      <c r="AL58" s="0" t="n">
        <f aca="false">AL13*400</f>
        <v>400</v>
      </c>
      <c r="AM58" s="0" t="n">
        <f aca="false">AM13*500</f>
        <v>500</v>
      </c>
      <c r="AN58" s="0" t="n">
        <f aca="false">AN13*600</f>
        <v>1800</v>
      </c>
      <c r="AO58" s="0" t="n">
        <f aca="false">AO13*756.15</f>
        <v>0</v>
      </c>
      <c r="AP58" s="0" t="n">
        <f aca="false">AP13*800</f>
        <v>0</v>
      </c>
      <c r="AQ58" s="0" t="n">
        <f aca="false">AQ13*1097.07</f>
        <v>0</v>
      </c>
      <c r="AR58" s="0" t="n">
        <f aca="false">AR13*1147.75</f>
        <v>0</v>
      </c>
      <c r="AS58" s="0" t="n">
        <f aca="false">AS13*500</f>
        <v>0</v>
      </c>
      <c r="AT58" s="0" t="n">
        <f aca="false">AT13*692.19</f>
        <v>0</v>
      </c>
      <c r="AU58" s="0" t="n">
        <f aca="false">AU13*833.48</f>
        <v>0</v>
      </c>
      <c r="AV58" s="0" t="n">
        <f aca="false">SUM(B58:AU58)</f>
        <v>54444.37</v>
      </c>
    </row>
    <row r="59" customFormat="false" ht="12.8" hidden="false" customHeight="false" outlineLevel="0" collapsed="false">
      <c r="A59" s="0" t="s">
        <v>252</v>
      </c>
      <c r="B59" s="0" t="n">
        <f aca="false">B14*650</f>
        <v>0</v>
      </c>
      <c r="C59" s="0" t="n">
        <f aca="false">C14*656.68</f>
        <v>0</v>
      </c>
      <c r="D59" s="0" t="n">
        <f aca="false">D14*400</f>
        <v>800</v>
      </c>
      <c r="E59" s="0" t="n">
        <f aca="false">E14*500</f>
        <v>2500</v>
      </c>
      <c r="F59" s="0" t="n">
        <f aca="false">F14*539.92</f>
        <v>3239.52</v>
      </c>
      <c r="G59" s="0" t="n">
        <f aca="false">G14*606.15</f>
        <v>0</v>
      </c>
      <c r="H59" s="0" t="n">
        <f aca="false">H14*610.06</f>
        <v>0</v>
      </c>
      <c r="I59" s="0" t="n">
        <f aca="false">I14*637.97</f>
        <v>637.97</v>
      </c>
      <c r="J59" s="0" t="n">
        <f aca="false">J14*650.09</f>
        <v>0</v>
      </c>
      <c r="K59" s="0" t="n">
        <f aca="false">K14*800</f>
        <v>0</v>
      </c>
      <c r="L59" s="0" t="n">
        <f aca="false">L14*801.73</f>
        <v>801.73</v>
      </c>
      <c r="M59" s="0" t="n">
        <f aca="false">M14*992.45</f>
        <v>1984.9</v>
      </c>
      <c r="N59" s="0" t="n">
        <f aca="false">N14*996.34</f>
        <v>996.34</v>
      </c>
      <c r="O59" s="0" t="n">
        <f aca="false">O14*1817.45</f>
        <v>0</v>
      </c>
      <c r="P59" s="0" t="n">
        <f aca="false">P14*2500</f>
        <v>0</v>
      </c>
      <c r="Q59" s="0" t="n">
        <f aca="false">Q14*400</f>
        <v>0</v>
      </c>
      <c r="R59" s="0" t="n">
        <f aca="false">R14*500</f>
        <v>0</v>
      </c>
      <c r="S59" s="0" t="n">
        <f aca="false">S14*509.86</f>
        <v>0</v>
      </c>
      <c r="T59" s="0" t="n">
        <f aca="false">T14*781.93</f>
        <v>0</v>
      </c>
      <c r="U59" s="0" t="n">
        <f aca="false">U14*800</f>
        <v>0</v>
      </c>
      <c r="V59" s="0" t="n">
        <f aca="false">V14*907.93</f>
        <v>0</v>
      </c>
      <c r="W59" s="0" t="n">
        <f aca="false">W14*1103.64</f>
        <v>3310.92</v>
      </c>
      <c r="X59" s="0" t="n">
        <f aca="false">X14*800</f>
        <v>5600</v>
      </c>
      <c r="Y59" s="0" t="n">
        <f aca="false">Y14*500</f>
        <v>0</v>
      </c>
      <c r="Z59" s="0" t="n">
        <f aca="false">Z14*300</f>
        <v>0</v>
      </c>
      <c r="AA59" s="0" t="n">
        <f aca="false">AA14*2921.17</f>
        <v>0</v>
      </c>
      <c r="AB59" s="0" t="n">
        <f aca="false">AB14*400</f>
        <v>3600</v>
      </c>
      <c r="AC59" s="0" t="n">
        <f aca="false">AC14*500</f>
        <v>0</v>
      </c>
      <c r="AD59" s="0" t="n">
        <f aca="false">AD14*600</f>
        <v>1800</v>
      </c>
      <c r="AE59" s="0" t="n">
        <f aca="false">AE14*645.68</f>
        <v>0</v>
      </c>
      <c r="AF59" s="0" t="n">
        <f aca="false">AF14*680.2</f>
        <v>0</v>
      </c>
      <c r="AG59" s="0" t="n">
        <f aca="false">AG14*1000</f>
        <v>0</v>
      </c>
      <c r="AH59" s="0" t="n">
        <f aca="false">AH14*2294.32</f>
        <v>0</v>
      </c>
      <c r="AI59" s="0" t="n">
        <f aca="false">AI14*400</f>
        <v>0</v>
      </c>
      <c r="AJ59" s="0" t="n">
        <f aca="false">AJ14*500</f>
        <v>0</v>
      </c>
      <c r="AK59" s="0" t="n">
        <f aca="false">AK14*600</f>
        <v>0</v>
      </c>
      <c r="AL59" s="0" t="n">
        <f aca="false">AL14*400</f>
        <v>0</v>
      </c>
      <c r="AM59" s="0" t="n">
        <f aca="false">AM14*500</f>
        <v>2000</v>
      </c>
      <c r="AN59" s="0" t="n">
        <f aca="false">AN14*600</f>
        <v>0</v>
      </c>
      <c r="AO59" s="0" t="n">
        <f aca="false">AO14*756.15</f>
        <v>0</v>
      </c>
      <c r="AP59" s="0" t="n">
        <f aca="false">AP14*800</f>
        <v>0</v>
      </c>
      <c r="AQ59" s="0" t="n">
        <f aca="false">AQ14*1097.07</f>
        <v>0</v>
      </c>
      <c r="AR59" s="0" t="n">
        <f aca="false">AR14*1147.75</f>
        <v>0</v>
      </c>
      <c r="AS59" s="0" t="n">
        <f aca="false">AS14*500</f>
        <v>0</v>
      </c>
      <c r="AT59" s="0" t="n">
        <f aca="false">AT14*692.19</f>
        <v>0</v>
      </c>
      <c r="AU59" s="0" t="n">
        <f aca="false">AU14*833.48</f>
        <v>0</v>
      </c>
      <c r="AV59" s="0" t="n">
        <f aca="false">SUM(B59:AU59)</f>
        <v>27271.38</v>
      </c>
    </row>
    <row r="60" customFormat="false" ht="12.8" hidden="false" customHeight="false" outlineLevel="0" collapsed="false">
      <c r="A60" s="0" t="s">
        <v>560</v>
      </c>
      <c r="B60" s="0" t="n">
        <f aca="false">B15*650</f>
        <v>0</v>
      </c>
      <c r="C60" s="0" t="n">
        <f aca="false">C15*656.68</f>
        <v>0</v>
      </c>
      <c r="D60" s="0" t="n">
        <f aca="false">D15*400</f>
        <v>0</v>
      </c>
      <c r="E60" s="0" t="n">
        <f aca="false">E15*500</f>
        <v>0</v>
      </c>
      <c r="F60" s="0" t="n">
        <f aca="false">F15*539.92</f>
        <v>539.92</v>
      </c>
      <c r="G60" s="0" t="n">
        <f aca="false">G15*606.15</f>
        <v>0</v>
      </c>
      <c r="H60" s="0" t="n">
        <f aca="false">H15*610.06</f>
        <v>0</v>
      </c>
      <c r="I60" s="0" t="n">
        <f aca="false">I15*637.97</f>
        <v>637.97</v>
      </c>
      <c r="J60" s="0" t="n">
        <f aca="false">J15*650.09</f>
        <v>0</v>
      </c>
      <c r="K60" s="0" t="n">
        <f aca="false">K15*800</f>
        <v>0</v>
      </c>
      <c r="L60" s="0" t="n">
        <f aca="false">L15*801.73</f>
        <v>0</v>
      </c>
      <c r="M60" s="0" t="n">
        <f aca="false">M15*992.45</f>
        <v>0</v>
      </c>
      <c r="N60" s="0" t="n">
        <f aca="false">N15*996.34</f>
        <v>996.34</v>
      </c>
      <c r="O60" s="0" t="n">
        <f aca="false">O15*1817.45</f>
        <v>0</v>
      </c>
      <c r="P60" s="0" t="n">
        <f aca="false">P15*2500</f>
        <v>0</v>
      </c>
      <c r="Q60" s="0" t="n">
        <f aca="false">Q15*400</f>
        <v>0</v>
      </c>
      <c r="R60" s="0" t="n">
        <f aca="false">R15*500</f>
        <v>0</v>
      </c>
      <c r="S60" s="0" t="n">
        <f aca="false">S15*509.86</f>
        <v>0</v>
      </c>
      <c r="T60" s="0" t="n">
        <f aca="false">T15*781.93</f>
        <v>0</v>
      </c>
      <c r="U60" s="0" t="n">
        <f aca="false">U15*800</f>
        <v>0</v>
      </c>
      <c r="V60" s="0" t="n">
        <f aca="false">V15*907.93</f>
        <v>0</v>
      </c>
      <c r="W60" s="0" t="n">
        <f aca="false">W15*1103.64</f>
        <v>0</v>
      </c>
      <c r="X60" s="0" t="n">
        <f aca="false">X15*800</f>
        <v>6400</v>
      </c>
      <c r="Y60" s="0" t="n">
        <f aca="false">Y15*500</f>
        <v>0</v>
      </c>
      <c r="Z60" s="0" t="n">
        <f aca="false">Z15*300</f>
        <v>0</v>
      </c>
      <c r="AA60" s="0" t="n">
        <f aca="false">AA15*2921.17</f>
        <v>0</v>
      </c>
      <c r="AB60" s="0" t="n">
        <f aca="false">AB15*400</f>
        <v>0</v>
      </c>
      <c r="AC60" s="0" t="n">
        <f aca="false">AC15*500</f>
        <v>0</v>
      </c>
      <c r="AD60" s="0" t="n">
        <f aca="false">AD15*600</f>
        <v>0</v>
      </c>
      <c r="AE60" s="0" t="n">
        <f aca="false">AE15*645.68</f>
        <v>0</v>
      </c>
      <c r="AF60" s="0" t="n">
        <f aca="false">AF15*680.2</f>
        <v>0</v>
      </c>
      <c r="AG60" s="0" t="n">
        <f aca="false">AG15*1000</f>
        <v>0</v>
      </c>
      <c r="AH60" s="0" t="n">
        <f aca="false">AH15*2294.32</f>
        <v>0</v>
      </c>
      <c r="AI60" s="0" t="n">
        <f aca="false">AI15*400</f>
        <v>0</v>
      </c>
      <c r="AJ60" s="0" t="n">
        <f aca="false">AJ15*500</f>
        <v>0</v>
      </c>
      <c r="AK60" s="0" t="n">
        <f aca="false">AK15*600</f>
        <v>0</v>
      </c>
      <c r="AL60" s="0" t="n">
        <f aca="false">AL15*400</f>
        <v>0</v>
      </c>
      <c r="AM60" s="0" t="n">
        <f aca="false">AM15*500</f>
        <v>0</v>
      </c>
      <c r="AN60" s="0" t="n">
        <f aca="false">AN15*600</f>
        <v>0</v>
      </c>
      <c r="AO60" s="0" t="n">
        <f aca="false">AO15*756.15</f>
        <v>0</v>
      </c>
      <c r="AP60" s="0" t="n">
        <f aca="false">AP15*800</f>
        <v>0</v>
      </c>
      <c r="AQ60" s="0" t="n">
        <f aca="false">AQ15*1097.07</f>
        <v>0</v>
      </c>
      <c r="AR60" s="0" t="n">
        <f aca="false">AR15*1147.75</f>
        <v>0</v>
      </c>
      <c r="AS60" s="0" t="n">
        <f aca="false">AS15*500</f>
        <v>0</v>
      </c>
      <c r="AT60" s="0" t="n">
        <f aca="false">AT15*692.19</f>
        <v>0</v>
      </c>
      <c r="AU60" s="0" t="n">
        <f aca="false">AU15*833.48</f>
        <v>0</v>
      </c>
      <c r="AV60" s="0" t="n">
        <f aca="false">SUM(B60:AU60)</f>
        <v>8574.23</v>
      </c>
    </row>
    <row r="61" customFormat="false" ht="12.8" hidden="false" customHeight="false" outlineLevel="0" collapsed="false">
      <c r="A61" s="0" t="s">
        <v>561</v>
      </c>
      <c r="B61" s="0" t="n">
        <f aca="false">B16*650</f>
        <v>0</v>
      </c>
      <c r="C61" s="0" t="n">
        <f aca="false">C16*656.68</f>
        <v>0</v>
      </c>
      <c r="D61" s="0" t="n">
        <f aca="false">D16*400</f>
        <v>2000</v>
      </c>
      <c r="E61" s="0" t="n">
        <f aca="false">E16*500</f>
        <v>2000</v>
      </c>
      <c r="F61" s="0" t="n">
        <f aca="false">F16*539.92</f>
        <v>539.92</v>
      </c>
      <c r="G61" s="0" t="n">
        <f aca="false">G16*606.15</f>
        <v>0</v>
      </c>
      <c r="H61" s="0" t="n">
        <f aca="false">H16*610.06</f>
        <v>0</v>
      </c>
      <c r="I61" s="0" t="n">
        <f aca="false">I16*637.97</f>
        <v>637.97</v>
      </c>
      <c r="J61" s="0" t="n">
        <f aca="false">J16*650.09</f>
        <v>0</v>
      </c>
      <c r="K61" s="0" t="n">
        <f aca="false">K16*800</f>
        <v>800</v>
      </c>
      <c r="L61" s="0" t="n">
        <f aca="false">L16*801.73</f>
        <v>0</v>
      </c>
      <c r="M61" s="0" t="n">
        <f aca="false">M16*992.45</f>
        <v>992.45</v>
      </c>
      <c r="N61" s="0" t="n">
        <f aca="false">N16*996.34</f>
        <v>2989.02</v>
      </c>
      <c r="O61" s="0" t="n">
        <f aca="false">O16*1817.45</f>
        <v>0</v>
      </c>
      <c r="P61" s="0" t="n">
        <f aca="false">P16*2500</f>
        <v>2500</v>
      </c>
      <c r="Q61" s="0" t="n">
        <f aca="false">Q16*400</f>
        <v>0</v>
      </c>
      <c r="R61" s="0" t="n">
        <f aca="false">R16*500</f>
        <v>2500</v>
      </c>
      <c r="S61" s="0" t="n">
        <f aca="false">S16*509.86</f>
        <v>0</v>
      </c>
      <c r="T61" s="0" t="n">
        <f aca="false">T16*781.93</f>
        <v>0</v>
      </c>
      <c r="U61" s="0" t="n">
        <f aca="false">U16*800</f>
        <v>800</v>
      </c>
      <c r="V61" s="0" t="n">
        <f aca="false">V16*907.93</f>
        <v>0</v>
      </c>
      <c r="W61" s="0" t="n">
        <f aca="false">W16*1103.64</f>
        <v>6621.84</v>
      </c>
      <c r="X61" s="0" t="n">
        <f aca="false">X16*800</f>
        <v>800</v>
      </c>
      <c r="Y61" s="0" t="n">
        <f aca="false">Y16*500</f>
        <v>0</v>
      </c>
      <c r="Z61" s="0" t="n">
        <f aca="false">Z16*300</f>
        <v>300</v>
      </c>
      <c r="AA61" s="0" t="n">
        <f aca="false">AA16*2921.17</f>
        <v>0</v>
      </c>
      <c r="AB61" s="0" t="n">
        <f aca="false">AB16*400</f>
        <v>0</v>
      </c>
      <c r="AC61" s="0" t="n">
        <f aca="false">AC16*500</f>
        <v>0</v>
      </c>
      <c r="AD61" s="0" t="n">
        <f aca="false">AD16*600</f>
        <v>0</v>
      </c>
      <c r="AE61" s="0" t="n">
        <f aca="false">AE16*645.68</f>
        <v>0</v>
      </c>
      <c r="AF61" s="0" t="n">
        <f aca="false">AF16*680.2</f>
        <v>0</v>
      </c>
      <c r="AG61" s="0" t="n">
        <f aca="false">AG16*1000</f>
        <v>0</v>
      </c>
      <c r="AH61" s="0" t="n">
        <f aca="false">AH16*2294.32</f>
        <v>0</v>
      </c>
      <c r="AI61" s="0" t="n">
        <f aca="false">AI16*400</f>
        <v>0</v>
      </c>
      <c r="AJ61" s="0" t="n">
        <f aca="false">AJ16*500</f>
        <v>0</v>
      </c>
      <c r="AK61" s="0" t="n">
        <f aca="false">AK16*600</f>
        <v>600</v>
      </c>
      <c r="AL61" s="0" t="n">
        <f aca="false">AL16*400</f>
        <v>400</v>
      </c>
      <c r="AM61" s="0" t="n">
        <f aca="false">AM16*500</f>
        <v>1500</v>
      </c>
      <c r="AN61" s="0" t="n">
        <f aca="false">AN16*600</f>
        <v>0</v>
      </c>
      <c r="AO61" s="0" t="n">
        <f aca="false">AO16*756.15</f>
        <v>0</v>
      </c>
      <c r="AP61" s="0" t="n">
        <f aca="false">AP16*800</f>
        <v>800</v>
      </c>
      <c r="AQ61" s="0" t="n">
        <f aca="false">AQ16*1097.07</f>
        <v>0</v>
      </c>
      <c r="AR61" s="0" t="n">
        <f aca="false">AR16*1147.75</f>
        <v>0</v>
      </c>
      <c r="AS61" s="0" t="n">
        <f aca="false">AS16*500</f>
        <v>500</v>
      </c>
      <c r="AT61" s="0" t="n">
        <f aca="false">AT16*692.19</f>
        <v>0</v>
      </c>
      <c r="AU61" s="0" t="n">
        <f aca="false">AU16*833.48</f>
        <v>0</v>
      </c>
      <c r="AV61" s="0" t="n">
        <f aca="false">SUM(B61:AU61)</f>
        <v>27281.2</v>
      </c>
    </row>
    <row r="62" customFormat="false" ht="12.8" hidden="false" customHeight="false" outlineLevel="0" collapsed="false">
      <c r="A62" s="0" t="s">
        <v>273</v>
      </c>
      <c r="B62" s="0" t="n">
        <f aca="false">B17*650</f>
        <v>0</v>
      </c>
      <c r="C62" s="0" t="n">
        <f aca="false">C17*656.68</f>
        <v>4596.76</v>
      </c>
      <c r="D62" s="0" t="n">
        <f aca="false">D17*400</f>
        <v>2400</v>
      </c>
      <c r="E62" s="0" t="n">
        <f aca="false">E17*500</f>
        <v>500</v>
      </c>
      <c r="F62" s="0" t="n">
        <f aca="false">F17*539.92</f>
        <v>0</v>
      </c>
      <c r="G62" s="0" t="n">
        <f aca="false">G17*606.15</f>
        <v>0</v>
      </c>
      <c r="H62" s="0" t="n">
        <f aca="false">H17*610.06</f>
        <v>0</v>
      </c>
      <c r="I62" s="0" t="n">
        <f aca="false">I17*637.97</f>
        <v>1913.91</v>
      </c>
      <c r="J62" s="0" t="n">
        <f aca="false">J17*650.09</f>
        <v>0</v>
      </c>
      <c r="K62" s="0" t="n">
        <f aca="false">K17*800</f>
        <v>0</v>
      </c>
      <c r="L62" s="0" t="n">
        <f aca="false">L17*801.73</f>
        <v>0</v>
      </c>
      <c r="M62" s="0" t="n">
        <f aca="false">M17*992.45</f>
        <v>992.45</v>
      </c>
      <c r="N62" s="0" t="n">
        <f aca="false">N17*996.34</f>
        <v>0</v>
      </c>
      <c r="O62" s="0" t="n">
        <f aca="false">O17*1817.45</f>
        <v>0</v>
      </c>
      <c r="P62" s="0" t="n">
        <f aca="false">P17*2500</f>
        <v>0</v>
      </c>
      <c r="Q62" s="0" t="n">
        <f aca="false">Q17*400</f>
        <v>9200</v>
      </c>
      <c r="R62" s="0" t="n">
        <f aca="false">R17*500</f>
        <v>11000</v>
      </c>
      <c r="S62" s="0" t="n">
        <f aca="false">S17*509.86</f>
        <v>0</v>
      </c>
      <c r="T62" s="0" t="n">
        <f aca="false">T17*781.93</f>
        <v>0</v>
      </c>
      <c r="U62" s="0" t="n">
        <f aca="false">U17*800</f>
        <v>0</v>
      </c>
      <c r="V62" s="0" t="n">
        <f aca="false">V17*907.93</f>
        <v>0</v>
      </c>
      <c r="W62" s="0" t="n">
        <f aca="false">W17*1103.64</f>
        <v>0</v>
      </c>
      <c r="X62" s="0" t="n">
        <f aca="false">X17*800</f>
        <v>135200</v>
      </c>
      <c r="Y62" s="0" t="n">
        <f aca="false">Y17*500</f>
        <v>0</v>
      </c>
      <c r="Z62" s="0" t="n">
        <f aca="false">Z17*300</f>
        <v>0</v>
      </c>
      <c r="AA62" s="0" t="n">
        <f aca="false">AA17*2921.17</f>
        <v>0</v>
      </c>
      <c r="AB62" s="0" t="n">
        <f aca="false">AB17*400</f>
        <v>0</v>
      </c>
      <c r="AC62" s="0" t="n">
        <f aca="false">AC17*500</f>
        <v>0</v>
      </c>
      <c r="AD62" s="0" t="n">
        <f aca="false">AD17*600</f>
        <v>600</v>
      </c>
      <c r="AE62" s="0" t="n">
        <f aca="false">AE17*645.68</f>
        <v>0</v>
      </c>
      <c r="AF62" s="0" t="n">
        <f aca="false">AF17*680.2</f>
        <v>0</v>
      </c>
      <c r="AG62" s="0" t="n">
        <f aca="false">AG17*1000</f>
        <v>0</v>
      </c>
      <c r="AH62" s="0" t="n">
        <f aca="false">AH17*2294.32</f>
        <v>0</v>
      </c>
      <c r="AI62" s="0" t="n">
        <f aca="false">AI17*400</f>
        <v>0</v>
      </c>
      <c r="AJ62" s="0" t="n">
        <f aca="false">AJ17*500</f>
        <v>0</v>
      </c>
      <c r="AK62" s="0" t="n">
        <f aca="false">AK17*600</f>
        <v>600</v>
      </c>
      <c r="AL62" s="0" t="n">
        <f aca="false">AL17*400</f>
        <v>0</v>
      </c>
      <c r="AM62" s="0" t="n">
        <f aca="false">AM17*500</f>
        <v>1000</v>
      </c>
      <c r="AN62" s="0" t="n">
        <f aca="false">AN17*600</f>
        <v>0</v>
      </c>
      <c r="AO62" s="0" t="n">
        <f aca="false">AO17*756.15</f>
        <v>0</v>
      </c>
      <c r="AP62" s="0" t="n">
        <f aca="false">AP17*800</f>
        <v>0</v>
      </c>
      <c r="AQ62" s="0" t="n">
        <f aca="false">AQ17*1097.07</f>
        <v>0</v>
      </c>
      <c r="AR62" s="0" t="n">
        <f aca="false">AR17*1147.75</f>
        <v>0</v>
      </c>
      <c r="AS62" s="0" t="n">
        <f aca="false">AS17*500</f>
        <v>0</v>
      </c>
      <c r="AT62" s="0" t="n">
        <f aca="false">AT17*692.19</f>
        <v>0</v>
      </c>
      <c r="AU62" s="0" t="n">
        <f aca="false">AU17*833.48</f>
        <v>0</v>
      </c>
      <c r="AV62" s="0" t="n">
        <f aca="false">SUM(B62:AU62)</f>
        <v>168003.12</v>
      </c>
    </row>
    <row r="63" customFormat="false" ht="12.8" hidden="false" customHeight="false" outlineLevel="0" collapsed="false">
      <c r="A63" s="0" t="s">
        <v>279</v>
      </c>
      <c r="B63" s="0" t="n">
        <f aca="false">B18*650</f>
        <v>0</v>
      </c>
      <c r="C63" s="0" t="n">
        <f aca="false">C18*656.68</f>
        <v>3283.4</v>
      </c>
      <c r="D63" s="0" t="n">
        <f aca="false">D18*400</f>
        <v>800</v>
      </c>
      <c r="E63" s="0" t="n">
        <f aca="false">E18*500</f>
        <v>1500</v>
      </c>
      <c r="F63" s="0" t="n">
        <f aca="false">F18*539.92</f>
        <v>0</v>
      </c>
      <c r="G63" s="0" t="n">
        <f aca="false">G18*606.15</f>
        <v>0</v>
      </c>
      <c r="H63" s="0" t="n">
        <f aca="false">H18*610.06</f>
        <v>0</v>
      </c>
      <c r="I63" s="0" t="n">
        <f aca="false">I18*637.97</f>
        <v>0</v>
      </c>
      <c r="J63" s="0" t="n">
        <f aca="false">J18*650.09</f>
        <v>0</v>
      </c>
      <c r="K63" s="0" t="n">
        <f aca="false">K18*800</f>
        <v>0</v>
      </c>
      <c r="L63" s="0" t="n">
        <f aca="false">L18*801.73</f>
        <v>0</v>
      </c>
      <c r="M63" s="0" t="n">
        <f aca="false">M18*992.45</f>
        <v>0</v>
      </c>
      <c r="N63" s="0" t="n">
        <f aca="false">N18*996.34</f>
        <v>0</v>
      </c>
      <c r="O63" s="0" t="n">
        <f aca="false">O18*1817.45</f>
        <v>0</v>
      </c>
      <c r="P63" s="0" t="n">
        <f aca="false">P18*2500</f>
        <v>0</v>
      </c>
      <c r="Q63" s="0" t="n">
        <f aca="false">Q18*400</f>
        <v>800</v>
      </c>
      <c r="R63" s="0" t="n">
        <f aca="false">R18*500</f>
        <v>2000</v>
      </c>
      <c r="S63" s="0" t="n">
        <f aca="false">S18*509.86</f>
        <v>0</v>
      </c>
      <c r="T63" s="0" t="n">
        <f aca="false">T18*781.93</f>
        <v>0</v>
      </c>
      <c r="U63" s="0" t="n">
        <f aca="false">U18*800</f>
        <v>0</v>
      </c>
      <c r="V63" s="0" t="n">
        <f aca="false">V18*907.93</f>
        <v>0</v>
      </c>
      <c r="W63" s="0" t="n">
        <f aca="false">W18*1103.64</f>
        <v>0</v>
      </c>
      <c r="X63" s="0" t="n">
        <f aca="false">X18*800</f>
        <v>1600</v>
      </c>
      <c r="Y63" s="0" t="n">
        <f aca="false">Y18*500</f>
        <v>0</v>
      </c>
      <c r="Z63" s="0" t="n">
        <f aca="false">Z18*300</f>
        <v>0</v>
      </c>
      <c r="AA63" s="0" t="n">
        <f aca="false">AA18*2921.17</f>
        <v>0</v>
      </c>
      <c r="AB63" s="0" t="n">
        <f aca="false">AB18*400</f>
        <v>800</v>
      </c>
      <c r="AC63" s="0" t="n">
        <f aca="false">AC18*500</f>
        <v>0</v>
      </c>
      <c r="AD63" s="0" t="n">
        <f aca="false">AD18*600</f>
        <v>0</v>
      </c>
      <c r="AE63" s="0" t="n">
        <f aca="false">AE18*645.68</f>
        <v>0</v>
      </c>
      <c r="AF63" s="0" t="n">
        <f aca="false">AF18*680.2</f>
        <v>0</v>
      </c>
      <c r="AG63" s="0" t="n">
        <f aca="false">AG18*1000</f>
        <v>0</v>
      </c>
      <c r="AH63" s="0" t="n">
        <f aca="false">AH18*2294.32</f>
        <v>0</v>
      </c>
      <c r="AI63" s="0" t="n">
        <f aca="false">AI18*400</f>
        <v>0</v>
      </c>
      <c r="AJ63" s="0" t="n">
        <f aca="false">AJ18*500</f>
        <v>0</v>
      </c>
      <c r="AK63" s="0" t="n">
        <f aca="false">AK18*600</f>
        <v>0</v>
      </c>
      <c r="AL63" s="0" t="n">
        <f aca="false">AL18*400</f>
        <v>2000</v>
      </c>
      <c r="AM63" s="0" t="n">
        <f aca="false">AM18*500</f>
        <v>0</v>
      </c>
      <c r="AN63" s="0" t="n">
        <f aca="false">AN18*600</f>
        <v>0</v>
      </c>
      <c r="AO63" s="0" t="n">
        <f aca="false">AO18*756.15</f>
        <v>0</v>
      </c>
      <c r="AP63" s="0" t="n">
        <f aca="false">AP18*800</f>
        <v>0</v>
      </c>
      <c r="AQ63" s="0" t="n">
        <f aca="false">AQ18*1097.07</f>
        <v>0</v>
      </c>
      <c r="AR63" s="0" t="n">
        <f aca="false">AR18*1147.75</f>
        <v>0</v>
      </c>
      <c r="AS63" s="0" t="n">
        <f aca="false">AS18*500</f>
        <v>0</v>
      </c>
      <c r="AT63" s="0" t="n">
        <f aca="false">AT18*692.19</f>
        <v>0</v>
      </c>
      <c r="AU63" s="0" t="n">
        <f aca="false">AU18*833.48</f>
        <v>0</v>
      </c>
      <c r="AV63" s="0" t="n">
        <f aca="false">SUM(B63:AU63)</f>
        <v>12783.4</v>
      </c>
    </row>
    <row r="64" customFormat="false" ht="12.8" hidden="false" customHeight="false" outlineLevel="0" collapsed="false">
      <c r="A64" s="0" t="s">
        <v>282</v>
      </c>
      <c r="B64" s="0" t="n">
        <f aca="false">B19*650</f>
        <v>0</v>
      </c>
      <c r="C64" s="0" t="n">
        <f aca="false">C19*656.68</f>
        <v>0</v>
      </c>
      <c r="D64" s="0" t="n">
        <f aca="false">D19*400</f>
        <v>3200</v>
      </c>
      <c r="E64" s="0" t="n">
        <f aca="false">E19*500</f>
        <v>2500</v>
      </c>
      <c r="F64" s="0" t="n">
        <f aca="false">F19*539.92</f>
        <v>0</v>
      </c>
      <c r="G64" s="0" t="n">
        <f aca="false">G19*606.15</f>
        <v>0</v>
      </c>
      <c r="H64" s="0" t="n">
        <f aca="false">H19*610.06</f>
        <v>0</v>
      </c>
      <c r="I64" s="0" t="n">
        <f aca="false">I19*637.97</f>
        <v>0</v>
      </c>
      <c r="J64" s="0" t="n">
        <f aca="false">J19*650.09</f>
        <v>0</v>
      </c>
      <c r="K64" s="0" t="n">
        <f aca="false">K19*800</f>
        <v>0</v>
      </c>
      <c r="L64" s="0" t="n">
        <f aca="false">L19*801.73</f>
        <v>0</v>
      </c>
      <c r="M64" s="0" t="n">
        <f aca="false">M19*992.45</f>
        <v>0</v>
      </c>
      <c r="N64" s="0" t="n">
        <f aca="false">N19*996.34</f>
        <v>0</v>
      </c>
      <c r="O64" s="0" t="n">
        <f aca="false">O19*1817.45</f>
        <v>1817.45</v>
      </c>
      <c r="P64" s="0" t="n">
        <f aca="false">P19*2500</f>
        <v>0</v>
      </c>
      <c r="Q64" s="0" t="n">
        <f aca="false">Q19*400</f>
        <v>800</v>
      </c>
      <c r="R64" s="0" t="n">
        <f aca="false">R19*500</f>
        <v>2000</v>
      </c>
      <c r="S64" s="0" t="n">
        <f aca="false">S19*509.86</f>
        <v>509.86</v>
      </c>
      <c r="T64" s="0" t="n">
        <f aca="false">T19*781.93</f>
        <v>0</v>
      </c>
      <c r="U64" s="0" t="n">
        <f aca="false">U19*800</f>
        <v>0</v>
      </c>
      <c r="V64" s="0" t="n">
        <f aca="false">V19*907.93</f>
        <v>0</v>
      </c>
      <c r="W64" s="0" t="n">
        <f aca="false">W19*1103.64</f>
        <v>0</v>
      </c>
      <c r="X64" s="0" t="n">
        <f aca="false">X19*800</f>
        <v>4800</v>
      </c>
      <c r="Y64" s="0" t="n">
        <f aca="false">Y19*500</f>
        <v>0</v>
      </c>
      <c r="Z64" s="0" t="n">
        <f aca="false">Z19*300</f>
        <v>600</v>
      </c>
      <c r="AA64" s="0" t="n">
        <f aca="false">AA19*2921.17</f>
        <v>0</v>
      </c>
      <c r="AB64" s="0" t="n">
        <f aca="false">AB19*400</f>
        <v>400</v>
      </c>
      <c r="AC64" s="0" t="n">
        <f aca="false">AC19*500</f>
        <v>0</v>
      </c>
      <c r="AD64" s="0" t="n">
        <f aca="false">AD19*600</f>
        <v>0</v>
      </c>
      <c r="AE64" s="0" t="n">
        <f aca="false">AE19*645.68</f>
        <v>0</v>
      </c>
      <c r="AF64" s="0" t="n">
        <f aca="false">AF19*680.2</f>
        <v>0</v>
      </c>
      <c r="AG64" s="0" t="n">
        <f aca="false">AG19*1000</f>
        <v>0</v>
      </c>
      <c r="AH64" s="0" t="n">
        <f aca="false">AH19*2294.32</f>
        <v>0</v>
      </c>
      <c r="AI64" s="0" t="n">
        <f aca="false">AI19*400</f>
        <v>0</v>
      </c>
      <c r="AJ64" s="0" t="n">
        <f aca="false">AJ19*500</f>
        <v>3000</v>
      </c>
      <c r="AK64" s="0" t="n">
        <f aca="false">AK19*600</f>
        <v>600</v>
      </c>
      <c r="AL64" s="0" t="n">
        <f aca="false">AL19*400</f>
        <v>400</v>
      </c>
      <c r="AM64" s="0" t="n">
        <f aca="false">AM19*500</f>
        <v>500</v>
      </c>
      <c r="AN64" s="0" t="n">
        <f aca="false">AN19*600</f>
        <v>1800</v>
      </c>
      <c r="AO64" s="0" t="n">
        <f aca="false">AO19*756.15</f>
        <v>0</v>
      </c>
      <c r="AP64" s="0" t="n">
        <f aca="false">AP19*800</f>
        <v>0</v>
      </c>
      <c r="AQ64" s="0" t="n">
        <f aca="false">AQ19*1097.07</f>
        <v>0</v>
      </c>
      <c r="AR64" s="0" t="n">
        <f aca="false">AR19*1147.75</f>
        <v>0</v>
      </c>
      <c r="AS64" s="0" t="n">
        <f aca="false">AS19*500</f>
        <v>0</v>
      </c>
      <c r="AT64" s="0" t="n">
        <f aca="false">AT19*692.19</f>
        <v>0</v>
      </c>
      <c r="AU64" s="0" t="n">
        <f aca="false">AU19*833.48</f>
        <v>833.48</v>
      </c>
      <c r="AV64" s="0" t="n">
        <f aca="false">SUM(B64:AU64)</f>
        <v>23760.79</v>
      </c>
    </row>
    <row r="65" customFormat="false" ht="12.8" hidden="false" customHeight="false" outlineLevel="0" collapsed="false">
      <c r="A65" s="0" t="s">
        <v>285</v>
      </c>
      <c r="B65" s="0" t="n">
        <f aca="false">B20*650</f>
        <v>0</v>
      </c>
      <c r="C65" s="0" t="n">
        <f aca="false">C20*656.68</f>
        <v>0</v>
      </c>
      <c r="D65" s="0" t="n">
        <f aca="false">D20*400</f>
        <v>0</v>
      </c>
      <c r="E65" s="0" t="n">
        <f aca="false">E20*500</f>
        <v>0</v>
      </c>
      <c r="F65" s="0" t="n">
        <f aca="false">F20*539.92</f>
        <v>0</v>
      </c>
      <c r="G65" s="0" t="n">
        <f aca="false">G20*606.15</f>
        <v>0</v>
      </c>
      <c r="H65" s="0" t="n">
        <f aca="false">H20*610.06</f>
        <v>0</v>
      </c>
      <c r="I65" s="0" t="n">
        <f aca="false">I20*637.97</f>
        <v>0</v>
      </c>
      <c r="J65" s="0" t="n">
        <f aca="false">J20*650.09</f>
        <v>0</v>
      </c>
      <c r="K65" s="0" t="n">
        <f aca="false">K20*800</f>
        <v>0</v>
      </c>
      <c r="L65" s="0" t="n">
        <f aca="false">L20*801.73</f>
        <v>0</v>
      </c>
      <c r="M65" s="0" t="n">
        <f aca="false">M20*992.45</f>
        <v>0</v>
      </c>
      <c r="N65" s="0" t="n">
        <f aca="false">N20*996.34</f>
        <v>0</v>
      </c>
      <c r="O65" s="0" t="n">
        <f aca="false">O20*1817.45</f>
        <v>0</v>
      </c>
      <c r="P65" s="0" t="n">
        <f aca="false">P20*2500</f>
        <v>0</v>
      </c>
      <c r="Q65" s="0" t="n">
        <f aca="false">Q20*400</f>
        <v>0</v>
      </c>
      <c r="R65" s="0" t="n">
        <f aca="false">R20*500</f>
        <v>0</v>
      </c>
      <c r="S65" s="0" t="n">
        <f aca="false">S20*509.86</f>
        <v>0</v>
      </c>
      <c r="T65" s="0" t="n">
        <f aca="false">T20*781.93</f>
        <v>0</v>
      </c>
      <c r="U65" s="0" t="n">
        <f aca="false">U20*800</f>
        <v>0</v>
      </c>
      <c r="V65" s="0" t="n">
        <f aca="false">V20*907.93</f>
        <v>0</v>
      </c>
      <c r="W65" s="0" t="n">
        <f aca="false">W20*1103.64</f>
        <v>0</v>
      </c>
      <c r="X65" s="0" t="n">
        <f aca="false">X20*800</f>
        <v>7200</v>
      </c>
      <c r="Y65" s="0" t="n">
        <f aca="false">Y20*500</f>
        <v>0</v>
      </c>
      <c r="Z65" s="0" t="n">
        <f aca="false">Z20*300</f>
        <v>0</v>
      </c>
      <c r="AA65" s="0" t="n">
        <f aca="false">AA20*2921.17</f>
        <v>0</v>
      </c>
      <c r="AB65" s="0" t="n">
        <f aca="false">AB20*400</f>
        <v>0</v>
      </c>
      <c r="AC65" s="0" t="n">
        <f aca="false">AC20*500</f>
        <v>0</v>
      </c>
      <c r="AD65" s="0" t="n">
        <f aca="false">AD20*600</f>
        <v>0</v>
      </c>
      <c r="AE65" s="0" t="n">
        <f aca="false">AE20*645.68</f>
        <v>645.68</v>
      </c>
      <c r="AF65" s="0" t="n">
        <f aca="false">AF20*680.2</f>
        <v>0</v>
      </c>
      <c r="AG65" s="0" t="n">
        <f aca="false">AG20*1000</f>
        <v>0</v>
      </c>
      <c r="AH65" s="0" t="n">
        <f aca="false">AH20*2294.32</f>
        <v>0</v>
      </c>
      <c r="AI65" s="0" t="n">
        <f aca="false">AI20*400</f>
        <v>0</v>
      </c>
      <c r="AJ65" s="0" t="n">
        <f aca="false">AJ20*500</f>
        <v>500</v>
      </c>
      <c r="AK65" s="0" t="n">
        <f aca="false">AK20*600</f>
        <v>0</v>
      </c>
      <c r="AL65" s="0" t="n">
        <f aca="false">AL20*400</f>
        <v>0</v>
      </c>
      <c r="AM65" s="0" t="n">
        <f aca="false">AM20*500</f>
        <v>1000</v>
      </c>
      <c r="AN65" s="0" t="n">
        <f aca="false">AN20*600</f>
        <v>0</v>
      </c>
      <c r="AO65" s="0" t="n">
        <f aca="false">AO20*756.15</f>
        <v>0</v>
      </c>
      <c r="AP65" s="0" t="n">
        <f aca="false">AP20*800</f>
        <v>0</v>
      </c>
      <c r="AQ65" s="0" t="n">
        <f aca="false">AQ20*1097.07</f>
        <v>0</v>
      </c>
      <c r="AR65" s="0" t="n">
        <f aca="false">AR20*1147.75</f>
        <v>0</v>
      </c>
      <c r="AS65" s="0" t="n">
        <f aca="false">AS20*500</f>
        <v>0</v>
      </c>
      <c r="AT65" s="0" t="n">
        <f aca="false">AT20*692.19</f>
        <v>692.19</v>
      </c>
      <c r="AU65" s="0" t="n">
        <f aca="false">AU20*833.48</f>
        <v>833.48</v>
      </c>
      <c r="AV65" s="0" t="n">
        <f aca="false">SUM(B65:AU65)</f>
        <v>10871.35</v>
      </c>
    </row>
    <row r="66" customFormat="false" ht="12.8" hidden="false" customHeight="false" outlineLevel="0" collapsed="false">
      <c r="A66" s="0" t="s">
        <v>288</v>
      </c>
      <c r="B66" s="0" t="n">
        <f aca="false">B21*650</f>
        <v>0</v>
      </c>
      <c r="C66" s="0" t="n">
        <f aca="false">C21*656.68</f>
        <v>0</v>
      </c>
      <c r="D66" s="0" t="n">
        <f aca="false">D21*400</f>
        <v>400</v>
      </c>
      <c r="E66" s="0" t="n">
        <f aca="false">E21*500</f>
        <v>0</v>
      </c>
      <c r="F66" s="0" t="n">
        <f aca="false">F21*539.92</f>
        <v>0</v>
      </c>
      <c r="G66" s="0" t="n">
        <f aca="false">G21*606.15</f>
        <v>0</v>
      </c>
      <c r="H66" s="0" t="n">
        <f aca="false">H21*610.06</f>
        <v>0</v>
      </c>
      <c r="I66" s="0" t="n">
        <f aca="false">I21*637.97</f>
        <v>0</v>
      </c>
      <c r="J66" s="0" t="n">
        <f aca="false">J21*650.09</f>
        <v>0</v>
      </c>
      <c r="K66" s="0" t="n">
        <f aca="false">K21*800</f>
        <v>0</v>
      </c>
      <c r="L66" s="0" t="n">
        <f aca="false">L21*801.73</f>
        <v>0</v>
      </c>
      <c r="M66" s="0" t="n">
        <f aca="false">M21*992.45</f>
        <v>0</v>
      </c>
      <c r="N66" s="0" t="n">
        <f aca="false">N21*996.34</f>
        <v>0</v>
      </c>
      <c r="O66" s="0" t="n">
        <f aca="false">O21*1817.45</f>
        <v>0</v>
      </c>
      <c r="P66" s="0" t="n">
        <f aca="false">P21*2500</f>
        <v>0</v>
      </c>
      <c r="Q66" s="0" t="n">
        <f aca="false">Q21*400</f>
        <v>0</v>
      </c>
      <c r="R66" s="0" t="n">
        <f aca="false">R21*500</f>
        <v>0</v>
      </c>
      <c r="S66" s="0" t="n">
        <f aca="false">S21*509.86</f>
        <v>0</v>
      </c>
      <c r="T66" s="0" t="n">
        <f aca="false">T21*781.93</f>
        <v>0</v>
      </c>
      <c r="U66" s="0" t="n">
        <f aca="false">U21*800</f>
        <v>0</v>
      </c>
      <c r="V66" s="0" t="n">
        <f aca="false">V21*907.93</f>
        <v>0</v>
      </c>
      <c r="W66" s="0" t="n">
        <f aca="false">W21*1103.64</f>
        <v>0</v>
      </c>
      <c r="X66" s="0" t="n">
        <f aca="false">X21*800</f>
        <v>0</v>
      </c>
      <c r="Y66" s="0" t="n">
        <f aca="false">Y21*500</f>
        <v>0</v>
      </c>
      <c r="Z66" s="0" t="n">
        <f aca="false">Z21*300</f>
        <v>0</v>
      </c>
      <c r="AA66" s="0" t="n">
        <f aca="false">AA21*2921.17</f>
        <v>0</v>
      </c>
      <c r="AB66" s="0" t="n">
        <f aca="false">AB21*400</f>
        <v>0</v>
      </c>
      <c r="AC66" s="0" t="n">
        <f aca="false">AC21*500</f>
        <v>0</v>
      </c>
      <c r="AD66" s="0" t="n">
        <f aca="false">AD21*600</f>
        <v>0</v>
      </c>
      <c r="AE66" s="0" t="n">
        <f aca="false">AE21*645.68</f>
        <v>0</v>
      </c>
      <c r="AF66" s="0" t="n">
        <f aca="false">AF21*680.2</f>
        <v>0</v>
      </c>
      <c r="AG66" s="0" t="n">
        <f aca="false">AG21*1000</f>
        <v>0</v>
      </c>
      <c r="AH66" s="0" t="n">
        <f aca="false">AH21*2294.32</f>
        <v>0</v>
      </c>
      <c r="AI66" s="0" t="n">
        <f aca="false">AI21*400</f>
        <v>0</v>
      </c>
      <c r="AJ66" s="0" t="n">
        <f aca="false">AJ21*500</f>
        <v>0</v>
      </c>
      <c r="AK66" s="0" t="n">
        <f aca="false">AK21*600</f>
        <v>0</v>
      </c>
      <c r="AL66" s="0" t="n">
        <f aca="false">AL21*400</f>
        <v>0</v>
      </c>
      <c r="AM66" s="0" t="n">
        <f aca="false">AM21*500</f>
        <v>0</v>
      </c>
      <c r="AN66" s="0" t="n">
        <f aca="false">AN21*600</f>
        <v>0</v>
      </c>
      <c r="AO66" s="0" t="n">
        <f aca="false">AO21*756.15</f>
        <v>0</v>
      </c>
      <c r="AP66" s="0" t="n">
        <f aca="false">AP21*800</f>
        <v>0</v>
      </c>
      <c r="AQ66" s="0" t="n">
        <f aca="false">AQ21*1097.07</f>
        <v>0</v>
      </c>
      <c r="AR66" s="0" t="n">
        <f aca="false">AR21*1147.75</f>
        <v>0</v>
      </c>
      <c r="AS66" s="0" t="n">
        <f aca="false">AS21*500</f>
        <v>0</v>
      </c>
      <c r="AT66" s="0" t="n">
        <f aca="false">AT21*692.19</f>
        <v>0</v>
      </c>
      <c r="AU66" s="0" t="n">
        <f aca="false">AU21*833.48</f>
        <v>0</v>
      </c>
      <c r="AV66" s="0" t="n">
        <f aca="false">SUM(B66:AU66)</f>
        <v>400</v>
      </c>
    </row>
    <row r="67" customFormat="false" ht="12.8" hidden="false" customHeight="false" outlineLevel="0" collapsed="false">
      <c r="A67" s="0" t="s">
        <v>291</v>
      </c>
      <c r="B67" s="0" t="n">
        <f aca="false">B22*650</f>
        <v>0</v>
      </c>
      <c r="C67" s="0" t="n">
        <f aca="false">C22*656.68</f>
        <v>0</v>
      </c>
      <c r="D67" s="0" t="n">
        <f aca="false">D22*400</f>
        <v>5600</v>
      </c>
      <c r="E67" s="0" t="n">
        <f aca="false">E22*500</f>
        <v>1000</v>
      </c>
      <c r="F67" s="0" t="n">
        <f aca="false">F22*539.92</f>
        <v>1079.84</v>
      </c>
      <c r="G67" s="0" t="n">
        <f aca="false">G22*606.15</f>
        <v>606.15</v>
      </c>
      <c r="H67" s="0" t="n">
        <f aca="false">H22*610.06</f>
        <v>0</v>
      </c>
      <c r="I67" s="0" t="n">
        <f aca="false">I22*637.97</f>
        <v>0</v>
      </c>
      <c r="J67" s="0" t="n">
        <f aca="false">J22*650.09</f>
        <v>0</v>
      </c>
      <c r="K67" s="0" t="n">
        <f aca="false">K22*800</f>
        <v>1600</v>
      </c>
      <c r="L67" s="0" t="n">
        <f aca="false">L22*801.73</f>
        <v>0</v>
      </c>
      <c r="M67" s="0" t="n">
        <f aca="false">M22*992.45</f>
        <v>1984.9</v>
      </c>
      <c r="N67" s="0" t="n">
        <f aca="false">N22*996.34</f>
        <v>0</v>
      </c>
      <c r="O67" s="0" t="n">
        <f aca="false">O22*1817.45</f>
        <v>0</v>
      </c>
      <c r="P67" s="0" t="n">
        <f aca="false">P22*2500</f>
        <v>0</v>
      </c>
      <c r="Q67" s="0" t="n">
        <f aca="false">Q22*400</f>
        <v>0</v>
      </c>
      <c r="R67" s="0" t="n">
        <f aca="false">R22*500</f>
        <v>500</v>
      </c>
      <c r="S67" s="0" t="n">
        <f aca="false">S22*509.86</f>
        <v>0</v>
      </c>
      <c r="T67" s="0" t="n">
        <f aca="false">T22*781.93</f>
        <v>0</v>
      </c>
      <c r="U67" s="0" t="n">
        <f aca="false">U22*800</f>
        <v>0</v>
      </c>
      <c r="V67" s="0" t="n">
        <f aca="false">V22*907.93</f>
        <v>0</v>
      </c>
      <c r="W67" s="0" t="n">
        <f aca="false">W22*1103.64</f>
        <v>0</v>
      </c>
      <c r="X67" s="0" t="n">
        <f aca="false">X22*800</f>
        <v>18400</v>
      </c>
      <c r="Y67" s="0" t="n">
        <f aca="false">Y22*500</f>
        <v>0</v>
      </c>
      <c r="Z67" s="0" t="n">
        <f aca="false">Z22*300</f>
        <v>0</v>
      </c>
      <c r="AA67" s="0" t="n">
        <f aca="false">AA22*2921.17</f>
        <v>0</v>
      </c>
      <c r="AB67" s="0" t="n">
        <f aca="false">AB22*400</f>
        <v>11200</v>
      </c>
      <c r="AC67" s="0" t="n">
        <f aca="false">AC22*500</f>
        <v>0</v>
      </c>
      <c r="AD67" s="0" t="n">
        <f aca="false">AD22*600</f>
        <v>1200</v>
      </c>
      <c r="AE67" s="0" t="n">
        <f aca="false">AE22*645.68</f>
        <v>645.68</v>
      </c>
      <c r="AF67" s="0" t="n">
        <f aca="false">AF22*680.2</f>
        <v>0</v>
      </c>
      <c r="AG67" s="0" t="n">
        <f aca="false">AG22*1000</f>
        <v>0</v>
      </c>
      <c r="AH67" s="0" t="n">
        <f aca="false">AH22*2294.32</f>
        <v>0</v>
      </c>
      <c r="AI67" s="0" t="n">
        <f aca="false">AI22*400</f>
        <v>400</v>
      </c>
      <c r="AJ67" s="0" t="n">
        <f aca="false">AJ22*500</f>
        <v>2000</v>
      </c>
      <c r="AK67" s="0" t="n">
        <f aca="false">AK22*600</f>
        <v>0</v>
      </c>
      <c r="AL67" s="0" t="n">
        <f aca="false">AL22*400</f>
        <v>800</v>
      </c>
      <c r="AM67" s="0" t="n">
        <f aca="false">AM22*500</f>
        <v>1000</v>
      </c>
      <c r="AN67" s="0" t="n">
        <f aca="false">AN22*600</f>
        <v>600</v>
      </c>
      <c r="AO67" s="0" t="n">
        <f aca="false">AO22*756.15</f>
        <v>0</v>
      </c>
      <c r="AP67" s="0" t="n">
        <f aca="false">AP22*800</f>
        <v>0</v>
      </c>
      <c r="AQ67" s="0" t="n">
        <f aca="false">AQ22*1097.07</f>
        <v>0</v>
      </c>
      <c r="AR67" s="0" t="n">
        <f aca="false">AR22*1147.75</f>
        <v>0</v>
      </c>
      <c r="AS67" s="0" t="n">
        <f aca="false">AS22*500</f>
        <v>0</v>
      </c>
      <c r="AT67" s="0" t="n">
        <f aca="false">AT22*692.19</f>
        <v>0</v>
      </c>
      <c r="AU67" s="0" t="n">
        <f aca="false">AU22*833.48</f>
        <v>0</v>
      </c>
      <c r="AV67" s="0" t="n">
        <f aca="false">SUM(B67:AU67)</f>
        <v>48616.57</v>
      </c>
    </row>
    <row r="68" customFormat="false" ht="12.8" hidden="false" customHeight="false" outlineLevel="0" collapsed="false">
      <c r="A68" s="0" t="s">
        <v>294</v>
      </c>
      <c r="B68" s="0" t="n">
        <f aca="false">B23*650</f>
        <v>0</v>
      </c>
      <c r="C68" s="0" t="n">
        <f aca="false">C23*656.68</f>
        <v>0</v>
      </c>
      <c r="D68" s="0" t="n">
        <f aca="false">D23*400</f>
        <v>400</v>
      </c>
      <c r="E68" s="0" t="n">
        <f aca="false">E23*500</f>
        <v>500</v>
      </c>
      <c r="F68" s="0" t="n">
        <f aca="false">F23*539.92</f>
        <v>0</v>
      </c>
      <c r="G68" s="0" t="n">
        <f aca="false">G23*606.15</f>
        <v>0</v>
      </c>
      <c r="H68" s="0" t="n">
        <f aca="false">H23*610.06</f>
        <v>0</v>
      </c>
      <c r="I68" s="0" t="n">
        <f aca="false">I23*637.97</f>
        <v>0</v>
      </c>
      <c r="J68" s="0" t="n">
        <f aca="false">J23*650.09</f>
        <v>0</v>
      </c>
      <c r="K68" s="0" t="n">
        <f aca="false">K23*800</f>
        <v>800</v>
      </c>
      <c r="L68" s="0" t="n">
        <f aca="false">L23*801.73</f>
        <v>0</v>
      </c>
      <c r="M68" s="0" t="n">
        <f aca="false">M23*992.45</f>
        <v>0</v>
      </c>
      <c r="N68" s="0" t="n">
        <f aca="false">N23*996.34</f>
        <v>0</v>
      </c>
      <c r="O68" s="0" t="n">
        <f aca="false">O23*1817.45</f>
        <v>0</v>
      </c>
      <c r="P68" s="0" t="n">
        <f aca="false">P23*2500</f>
        <v>0</v>
      </c>
      <c r="Q68" s="0" t="n">
        <f aca="false">Q23*400</f>
        <v>0</v>
      </c>
      <c r="R68" s="0" t="n">
        <f aca="false">R23*500</f>
        <v>0</v>
      </c>
      <c r="S68" s="0" t="n">
        <f aca="false">S23*509.86</f>
        <v>0</v>
      </c>
      <c r="T68" s="0" t="n">
        <f aca="false">T23*781.93</f>
        <v>0</v>
      </c>
      <c r="U68" s="0" t="n">
        <f aca="false">U23*800</f>
        <v>0</v>
      </c>
      <c r="V68" s="0" t="n">
        <f aca="false">V23*907.93</f>
        <v>0</v>
      </c>
      <c r="W68" s="0" t="n">
        <f aca="false">W23*1103.64</f>
        <v>0</v>
      </c>
      <c r="X68" s="0" t="n">
        <f aca="false">X23*800</f>
        <v>3200</v>
      </c>
      <c r="Y68" s="0" t="n">
        <f aca="false">Y23*500</f>
        <v>0</v>
      </c>
      <c r="Z68" s="0" t="n">
        <f aca="false">Z23*300</f>
        <v>0</v>
      </c>
      <c r="AA68" s="0" t="n">
        <f aca="false">AA23*2921.17</f>
        <v>0</v>
      </c>
      <c r="AB68" s="0" t="n">
        <f aca="false">AB23*400</f>
        <v>0</v>
      </c>
      <c r="AC68" s="0" t="n">
        <f aca="false">AC23*500</f>
        <v>0</v>
      </c>
      <c r="AD68" s="0" t="n">
        <f aca="false">AD23*600</f>
        <v>0</v>
      </c>
      <c r="AE68" s="0" t="n">
        <f aca="false">AE23*645.68</f>
        <v>0</v>
      </c>
      <c r="AF68" s="0" t="n">
        <f aca="false">AF23*680.2</f>
        <v>0</v>
      </c>
      <c r="AG68" s="0" t="n">
        <f aca="false">AG23*1000</f>
        <v>4000</v>
      </c>
      <c r="AH68" s="0" t="n">
        <f aca="false">AH23*2294.32</f>
        <v>0</v>
      </c>
      <c r="AI68" s="0" t="n">
        <f aca="false">AI23*400</f>
        <v>0</v>
      </c>
      <c r="AJ68" s="0" t="n">
        <f aca="false">AJ23*500</f>
        <v>500</v>
      </c>
      <c r="AK68" s="0" t="n">
        <f aca="false">AK23*600</f>
        <v>0</v>
      </c>
      <c r="AL68" s="0" t="n">
        <f aca="false">AL23*400</f>
        <v>1600</v>
      </c>
      <c r="AM68" s="0" t="n">
        <f aca="false">AM23*500</f>
        <v>0</v>
      </c>
      <c r="AN68" s="0" t="n">
        <f aca="false">AN23*600</f>
        <v>600</v>
      </c>
      <c r="AO68" s="0" t="n">
        <f aca="false">AO23*756.15</f>
        <v>0</v>
      </c>
      <c r="AP68" s="0" t="n">
        <f aca="false">AP23*800</f>
        <v>0</v>
      </c>
      <c r="AQ68" s="0" t="n">
        <f aca="false">AQ23*1097.07</f>
        <v>0</v>
      </c>
      <c r="AR68" s="0" t="n">
        <f aca="false">AR23*1147.75</f>
        <v>0</v>
      </c>
      <c r="AS68" s="0" t="n">
        <f aca="false">AS23*500</f>
        <v>0</v>
      </c>
      <c r="AT68" s="0" t="n">
        <f aca="false">AT23*692.19</f>
        <v>0</v>
      </c>
      <c r="AU68" s="0" t="n">
        <f aca="false">AU23*833.48</f>
        <v>0</v>
      </c>
      <c r="AV68" s="0" t="n">
        <f aca="false">SUM(B68:AU68)</f>
        <v>11600</v>
      </c>
    </row>
    <row r="69" customFormat="false" ht="12.8" hidden="false" customHeight="false" outlineLevel="0" collapsed="false">
      <c r="A69" s="0" t="s">
        <v>296</v>
      </c>
      <c r="B69" s="0" t="n">
        <f aca="false">B24*650</f>
        <v>0</v>
      </c>
      <c r="C69" s="0" t="n">
        <f aca="false">C24*656.68</f>
        <v>656.68</v>
      </c>
      <c r="D69" s="0" t="n">
        <f aca="false">D24*400</f>
        <v>0</v>
      </c>
      <c r="E69" s="0" t="n">
        <f aca="false">E24*500</f>
        <v>1000</v>
      </c>
      <c r="F69" s="0" t="n">
        <f aca="false">F24*539.92</f>
        <v>0</v>
      </c>
      <c r="G69" s="0" t="n">
        <f aca="false">G24*606.15</f>
        <v>0</v>
      </c>
      <c r="H69" s="0" t="n">
        <f aca="false">H24*610.06</f>
        <v>0</v>
      </c>
      <c r="I69" s="0" t="n">
        <f aca="false">I24*637.97</f>
        <v>0</v>
      </c>
      <c r="J69" s="0" t="n">
        <f aca="false">J24*650.09</f>
        <v>650.09</v>
      </c>
      <c r="K69" s="0" t="n">
        <f aca="false">K24*800</f>
        <v>0</v>
      </c>
      <c r="L69" s="0" t="n">
        <f aca="false">L24*801.73</f>
        <v>0</v>
      </c>
      <c r="M69" s="0" t="n">
        <f aca="false">M24*992.45</f>
        <v>0</v>
      </c>
      <c r="N69" s="0" t="n">
        <f aca="false">N24*996.34</f>
        <v>0</v>
      </c>
      <c r="O69" s="0" t="n">
        <f aca="false">O24*1817.45</f>
        <v>0</v>
      </c>
      <c r="P69" s="0" t="n">
        <f aca="false">P24*2500</f>
        <v>0</v>
      </c>
      <c r="Q69" s="0" t="n">
        <f aca="false">Q24*400</f>
        <v>0</v>
      </c>
      <c r="R69" s="0" t="n">
        <f aca="false">R24*500</f>
        <v>2000</v>
      </c>
      <c r="S69" s="0" t="n">
        <f aca="false">S24*509.86</f>
        <v>0</v>
      </c>
      <c r="T69" s="0" t="n">
        <f aca="false">T24*781.93</f>
        <v>0</v>
      </c>
      <c r="U69" s="0" t="n">
        <f aca="false">U24*800</f>
        <v>0</v>
      </c>
      <c r="V69" s="0" t="n">
        <f aca="false">V24*907.93</f>
        <v>0</v>
      </c>
      <c r="W69" s="0" t="n">
        <f aca="false">W24*1103.64</f>
        <v>0</v>
      </c>
      <c r="X69" s="0" t="n">
        <f aca="false">X24*800</f>
        <v>16800</v>
      </c>
      <c r="Y69" s="0" t="n">
        <f aca="false">Y24*500</f>
        <v>0</v>
      </c>
      <c r="Z69" s="0" t="n">
        <f aca="false">Z24*300</f>
        <v>0</v>
      </c>
      <c r="AA69" s="0" t="n">
        <f aca="false">AA24*2921.17</f>
        <v>0</v>
      </c>
      <c r="AB69" s="0" t="n">
        <f aca="false">AB24*400</f>
        <v>2800</v>
      </c>
      <c r="AC69" s="0" t="n">
        <f aca="false">AC24*500</f>
        <v>0</v>
      </c>
      <c r="AD69" s="0" t="n">
        <f aca="false">AD24*600</f>
        <v>0</v>
      </c>
      <c r="AE69" s="0" t="n">
        <f aca="false">AE24*645.68</f>
        <v>0</v>
      </c>
      <c r="AF69" s="0" t="n">
        <f aca="false">AF24*680.2</f>
        <v>0</v>
      </c>
      <c r="AG69" s="0" t="n">
        <f aca="false">AG24*1000</f>
        <v>0</v>
      </c>
      <c r="AH69" s="0" t="n">
        <f aca="false">AH24*2294.32</f>
        <v>0</v>
      </c>
      <c r="AI69" s="0" t="n">
        <f aca="false">AI24*400</f>
        <v>0</v>
      </c>
      <c r="AJ69" s="0" t="n">
        <f aca="false">AJ24*500</f>
        <v>500</v>
      </c>
      <c r="AK69" s="0" t="n">
        <f aca="false">AK24*600</f>
        <v>0</v>
      </c>
      <c r="AL69" s="0" t="n">
        <f aca="false">AL24*400</f>
        <v>400</v>
      </c>
      <c r="AM69" s="0" t="n">
        <f aca="false">AM24*500</f>
        <v>500</v>
      </c>
      <c r="AN69" s="0" t="n">
        <f aca="false">AN24*600</f>
        <v>0</v>
      </c>
      <c r="AO69" s="0" t="n">
        <f aca="false">AO24*756.15</f>
        <v>0</v>
      </c>
      <c r="AP69" s="0" t="n">
        <f aca="false">AP24*800</f>
        <v>0</v>
      </c>
      <c r="AQ69" s="0" t="n">
        <f aca="false">AQ24*1097.07</f>
        <v>0</v>
      </c>
      <c r="AR69" s="0" t="n">
        <f aca="false">AR24*1147.75</f>
        <v>0</v>
      </c>
      <c r="AS69" s="0" t="n">
        <f aca="false">AS24*500</f>
        <v>0</v>
      </c>
      <c r="AT69" s="0" t="n">
        <f aca="false">AT24*692.19</f>
        <v>0</v>
      </c>
      <c r="AU69" s="0" t="n">
        <f aca="false">AU24*833.48</f>
        <v>0</v>
      </c>
      <c r="AV69" s="0" t="n">
        <f aca="false">SUM(B69:AU69)</f>
        <v>25306.77</v>
      </c>
    </row>
    <row r="70" customFormat="false" ht="12.8" hidden="false" customHeight="false" outlineLevel="0" collapsed="false">
      <c r="A70" s="0" t="s">
        <v>306</v>
      </c>
      <c r="B70" s="0" t="n">
        <f aca="false">B25*650</f>
        <v>0</v>
      </c>
      <c r="C70" s="0" t="n">
        <f aca="false">C25*656.68</f>
        <v>0</v>
      </c>
      <c r="D70" s="0" t="n">
        <f aca="false">D25*400</f>
        <v>2000</v>
      </c>
      <c r="E70" s="0" t="n">
        <f aca="false">E25*500</f>
        <v>5000</v>
      </c>
      <c r="F70" s="0" t="n">
        <f aca="false">F25*539.92</f>
        <v>0</v>
      </c>
      <c r="G70" s="0" t="n">
        <f aca="false">G25*606.15</f>
        <v>0</v>
      </c>
      <c r="H70" s="0" t="n">
        <f aca="false">H25*610.06</f>
        <v>0</v>
      </c>
      <c r="I70" s="0" t="n">
        <f aca="false">I25*637.97</f>
        <v>0</v>
      </c>
      <c r="J70" s="0" t="n">
        <f aca="false">J25*650.09</f>
        <v>0</v>
      </c>
      <c r="K70" s="0" t="n">
        <f aca="false">K25*800</f>
        <v>1600</v>
      </c>
      <c r="L70" s="0" t="n">
        <f aca="false">L25*801.73</f>
        <v>0</v>
      </c>
      <c r="M70" s="0" t="n">
        <f aca="false">M25*992.45</f>
        <v>0</v>
      </c>
      <c r="N70" s="0" t="n">
        <f aca="false">N25*996.34</f>
        <v>0</v>
      </c>
      <c r="O70" s="0" t="n">
        <f aca="false">O25*1817.45</f>
        <v>3634.9</v>
      </c>
      <c r="P70" s="0" t="n">
        <f aca="false">P25*2500</f>
        <v>2500</v>
      </c>
      <c r="Q70" s="0" t="n">
        <f aca="false">Q25*400</f>
        <v>0</v>
      </c>
      <c r="R70" s="0" t="n">
        <f aca="false">R25*500</f>
        <v>5000</v>
      </c>
      <c r="S70" s="0" t="n">
        <f aca="false">S25*509.86</f>
        <v>0</v>
      </c>
      <c r="T70" s="0" t="n">
        <f aca="false">T25*781.93</f>
        <v>0</v>
      </c>
      <c r="U70" s="0" t="n">
        <f aca="false">U25*800</f>
        <v>800</v>
      </c>
      <c r="V70" s="0" t="n">
        <f aca="false">V25*907.93</f>
        <v>0</v>
      </c>
      <c r="W70" s="0" t="n">
        <f aca="false">W25*1103.64</f>
        <v>1103.64</v>
      </c>
      <c r="X70" s="0" t="n">
        <f aca="false">X25*800</f>
        <v>18400</v>
      </c>
      <c r="Y70" s="0" t="n">
        <f aca="false">Y25*500</f>
        <v>1000</v>
      </c>
      <c r="Z70" s="0" t="n">
        <f aca="false">Z25*300</f>
        <v>0</v>
      </c>
      <c r="AA70" s="0" t="n">
        <f aca="false">AA25*2921.17</f>
        <v>0</v>
      </c>
      <c r="AB70" s="0" t="n">
        <f aca="false">AB25*400</f>
        <v>4400</v>
      </c>
      <c r="AC70" s="0" t="n">
        <f aca="false">AC25*500</f>
        <v>0</v>
      </c>
      <c r="AD70" s="0" t="n">
        <f aca="false">AD25*600</f>
        <v>600</v>
      </c>
      <c r="AE70" s="0" t="n">
        <f aca="false">AE25*645.68</f>
        <v>645.68</v>
      </c>
      <c r="AF70" s="0" t="n">
        <f aca="false">AF25*680.2</f>
        <v>0</v>
      </c>
      <c r="AG70" s="0" t="n">
        <f aca="false">AG25*1000</f>
        <v>0</v>
      </c>
      <c r="AH70" s="0" t="n">
        <f aca="false">AH25*2294.32</f>
        <v>0</v>
      </c>
      <c r="AI70" s="0" t="n">
        <f aca="false">AI25*400</f>
        <v>400</v>
      </c>
      <c r="AJ70" s="0" t="n">
        <f aca="false">AJ25*500</f>
        <v>0</v>
      </c>
      <c r="AK70" s="0" t="n">
        <f aca="false">AK25*600</f>
        <v>0</v>
      </c>
      <c r="AL70" s="0" t="n">
        <f aca="false">AL25*400</f>
        <v>400</v>
      </c>
      <c r="AM70" s="0" t="n">
        <f aca="false">AM25*500</f>
        <v>0</v>
      </c>
      <c r="AN70" s="0" t="n">
        <f aca="false">AN25*600</f>
        <v>600</v>
      </c>
      <c r="AO70" s="0" t="n">
        <f aca="false">AO25*756.15</f>
        <v>756.15</v>
      </c>
      <c r="AP70" s="0" t="n">
        <f aca="false">AP25*800</f>
        <v>0</v>
      </c>
      <c r="AQ70" s="0" t="n">
        <f aca="false">AQ25*1097.07</f>
        <v>0</v>
      </c>
      <c r="AR70" s="0" t="n">
        <f aca="false">AR25*1147.75</f>
        <v>0</v>
      </c>
      <c r="AS70" s="0" t="n">
        <f aca="false">AS25*500</f>
        <v>1500</v>
      </c>
      <c r="AT70" s="0" t="n">
        <f aca="false">AT25*692.19</f>
        <v>0</v>
      </c>
      <c r="AU70" s="0" t="n">
        <f aca="false">AU25*833.48</f>
        <v>0</v>
      </c>
      <c r="AV70" s="0" t="n">
        <f aca="false">SUM(B70:AU70)</f>
        <v>50340.37</v>
      </c>
    </row>
    <row r="71" customFormat="false" ht="12.8" hidden="false" customHeight="false" outlineLevel="0" collapsed="false">
      <c r="A71" s="0" t="s">
        <v>338</v>
      </c>
      <c r="B71" s="0" t="n">
        <f aca="false">B26*650</f>
        <v>0</v>
      </c>
      <c r="C71" s="0" t="n">
        <f aca="false">C26*656.68</f>
        <v>0</v>
      </c>
      <c r="D71" s="0" t="n">
        <f aca="false">D26*400</f>
        <v>1600</v>
      </c>
      <c r="E71" s="0" t="n">
        <f aca="false">E26*500</f>
        <v>500</v>
      </c>
      <c r="F71" s="0" t="n">
        <f aca="false">F26*539.92</f>
        <v>0</v>
      </c>
      <c r="G71" s="0" t="n">
        <f aca="false">G26*606.15</f>
        <v>0</v>
      </c>
      <c r="H71" s="0" t="n">
        <f aca="false">H26*610.06</f>
        <v>0</v>
      </c>
      <c r="I71" s="0" t="n">
        <f aca="false">I26*637.97</f>
        <v>637.97</v>
      </c>
      <c r="J71" s="0" t="n">
        <f aca="false">J26*650.09</f>
        <v>0</v>
      </c>
      <c r="K71" s="0" t="n">
        <f aca="false">K26*800</f>
        <v>0</v>
      </c>
      <c r="L71" s="0" t="n">
        <f aca="false">L26*801.73</f>
        <v>0</v>
      </c>
      <c r="M71" s="0" t="n">
        <f aca="false">M26*992.45</f>
        <v>1984.9</v>
      </c>
      <c r="N71" s="0" t="n">
        <f aca="false">N26*996.34</f>
        <v>0</v>
      </c>
      <c r="O71" s="0" t="n">
        <f aca="false">O26*1817.45</f>
        <v>0</v>
      </c>
      <c r="P71" s="0" t="n">
        <f aca="false">P26*2500</f>
        <v>0</v>
      </c>
      <c r="Q71" s="0" t="n">
        <f aca="false">Q26*400</f>
        <v>0</v>
      </c>
      <c r="R71" s="0" t="n">
        <f aca="false">R26*500</f>
        <v>500</v>
      </c>
      <c r="S71" s="0" t="n">
        <f aca="false">S26*509.86</f>
        <v>0</v>
      </c>
      <c r="T71" s="0" t="n">
        <f aca="false">T26*781.93</f>
        <v>0</v>
      </c>
      <c r="U71" s="0" t="n">
        <f aca="false">U26*800</f>
        <v>0</v>
      </c>
      <c r="V71" s="0" t="n">
        <f aca="false">V26*907.93</f>
        <v>0</v>
      </c>
      <c r="W71" s="0" t="n">
        <f aca="false">W26*1103.64</f>
        <v>0</v>
      </c>
      <c r="X71" s="0" t="n">
        <f aca="false">X26*800</f>
        <v>0</v>
      </c>
      <c r="Y71" s="0" t="n">
        <f aca="false">Y26*500</f>
        <v>0</v>
      </c>
      <c r="Z71" s="0" t="n">
        <f aca="false">Z26*300</f>
        <v>0</v>
      </c>
      <c r="AA71" s="0" t="n">
        <f aca="false">AA26*2921.17</f>
        <v>0</v>
      </c>
      <c r="AB71" s="0" t="n">
        <f aca="false">AB26*400</f>
        <v>0</v>
      </c>
      <c r="AC71" s="0" t="n">
        <f aca="false">AC26*500</f>
        <v>0</v>
      </c>
      <c r="AD71" s="0" t="n">
        <f aca="false">AD26*600</f>
        <v>0</v>
      </c>
      <c r="AE71" s="0" t="n">
        <f aca="false">AE26*645.68</f>
        <v>0</v>
      </c>
      <c r="AF71" s="0" t="n">
        <f aca="false">AF26*680.2</f>
        <v>0</v>
      </c>
      <c r="AG71" s="0" t="n">
        <f aca="false">AG26*1000</f>
        <v>0</v>
      </c>
      <c r="AH71" s="0" t="n">
        <f aca="false">AH26*2294.32</f>
        <v>0</v>
      </c>
      <c r="AI71" s="0" t="n">
        <f aca="false">AI26*400</f>
        <v>0</v>
      </c>
      <c r="AJ71" s="0" t="n">
        <f aca="false">AJ26*500</f>
        <v>0</v>
      </c>
      <c r="AK71" s="0" t="n">
        <f aca="false">AK26*600</f>
        <v>0</v>
      </c>
      <c r="AL71" s="0" t="n">
        <f aca="false">AL26*400</f>
        <v>400</v>
      </c>
      <c r="AM71" s="0" t="n">
        <f aca="false">AM26*500</f>
        <v>500</v>
      </c>
      <c r="AN71" s="0" t="n">
        <f aca="false">AN26*600</f>
        <v>0</v>
      </c>
      <c r="AO71" s="0" t="n">
        <f aca="false">AO26*756.15</f>
        <v>0</v>
      </c>
      <c r="AP71" s="0" t="n">
        <f aca="false">AP26*800</f>
        <v>0</v>
      </c>
      <c r="AQ71" s="0" t="n">
        <f aca="false">AQ26*1097.07</f>
        <v>0</v>
      </c>
      <c r="AR71" s="0" t="n">
        <f aca="false">AR26*1147.75</f>
        <v>0</v>
      </c>
      <c r="AS71" s="0" t="n">
        <f aca="false">AS26*500</f>
        <v>0</v>
      </c>
      <c r="AT71" s="0" t="n">
        <f aca="false">AT26*692.19</f>
        <v>0</v>
      </c>
      <c r="AU71" s="0" t="n">
        <f aca="false">AU26*833.48</f>
        <v>0</v>
      </c>
      <c r="AV71" s="0" t="n">
        <f aca="false">SUM(B71:AU71)</f>
        <v>6122.87</v>
      </c>
    </row>
    <row r="72" customFormat="false" ht="12.8" hidden="false" customHeight="false" outlineLevel="0" collapsed="false">
      <c r="A72" s="0" t="s">
        <v>361</v>
      </c>
      <c r="B72" s="0" t="n">
        <f aca="false">B27*650</f>
        <v>0</v>
      </c>
      <c r="C72" s="0" t="n">
        <f aca="false">C27*656.68</f>
        <v>0</v>
      </c>
      <c r="D72" s="0" t="n">
        <f aca="false">D27*400</f>
        <v>0</v>
      </c>
      <c r="E72" s="0" t="n">
        <f aca="false">E27*500</f>
        <v>0</v>
      </c>
      <c r="F72" s="0" t="n">
        <f aca="false">F27*539.92</f>
        <v>0</v>
      </c>
      <c r="G72" s="0" t="n">
        <f aca="false">G27*606.15</f>
        <v>0</v>
      </c>
      <c r="H72" s="0" t="n">
        <f aca="false">H27*610.06</f>
        <v>0</v>
      </c>
      <c r="I72" s="0" t="n">
        <f aca="false">I27*637.97</f>
        <v>0</v>
      </c>
      <c r="J72" s="0" t="n">
        <f aca="false">J27*650.09</f>
        <v>0</v>
      </c>
      <c r="K72" s="0" t="n">
        <f aca="false">K27*800</f>
        <v>0</v>
      </c>
      <c r="L72" s="0" t="n">
        <f aca="false">L27*801.73</f>
        <v>0</v>
      </c>
      <c r="M72" s="0" t="n">
        <f aca="false">M27*992.45</f>
        <v>0</v>
      </c>
      <c r="N72" s="0" t="n">
        <f aca="false">N27*996.34</f>
        <v>996.34</v>
      </c>
      <c r="O72" s="0" t="n">
        <f aca="false">O27*1817.45</f>
        <v>0</v>
      </c>
      <c r="P72" s="0" t="n">
        <f aca="false">P27*2500</f>
        <v>0</v>
      </c>
      <c r="Q72" s="0" t="n">
        <f aca="false">Q27*400</f>
        <v>0</v>
      </c>
      <c r="R72" s="0" t="n">
        <f aca="false">R27*500</f>
        <v>500</v>
      </c>
      <c r="S72" s="0" t="n">
        <f aca="false">S27*509.86</f>
        <v>0</v>
      </c>
      <c r="T72" s="0" t="n">
        <f aca="false">T27*781.93</f>
        <v>0</v>
      </c>
      <c r="U72" s="0" t="n">
        <f aca="false">U27*800</f>
        <v>0</v>
      </c>
      <c r="V72" s="0" t="n">
        <f aca="false">V27*907.93</f>
        <v>0</v>
      </c>
      <c r="W72" s="0" t="n">
        <f aca="false">W27*1103.64</f>
        <v>1103.64</v>
      </c>
      <c r="X72" s="0" t="n">
        <f aca="false">X27*800</f>
        <v>0</v>
      </c>
      <c r="Y72" s="0" t="n">
        <f aca="false">Y27*500</f>
        <v>0</v>
      </c>
      <c r="Z72" s="0" t="n">
        <f aca="false">Z27*300</f>
        <v>0</v>
      </c>
      <c r="AA72" s="0" t="n">
        <f aca="false">AA27*2921.17</f>
        <v>0</v>
      </c>
      <c r="AB72" s="0" t="n">
        <f aca="false">AB27*400</f>
        <v>0</v>
      </c>
      <c r="AC72" s="0" t="n">
        <f aca="false">AC27*500</f>
        <v>0</v>
      </c>
      <c r="AD72" s="0" t="n">
        <f aca="false">AD27*600</f>
        <v>0</v>
      </c>
      <c r="AE72" s="0" t="n">
        <f aca="false">AE27*645.68</f>
        <v>0</v>
      </c>
      <c r="AF72" s="0" t="n">
        <f aca="false">AF27*680.2</f>
        <v>0</v>
      </c>
      <c r="AG72" s="0" t="n">
        <f aca="false">AG27*1000</f>
        <v>0</v>
      </c>
      <c r="AH72" s="0" t="n">
        <f aca="false">AH27*2294.32</f>
        <v>0</v>
      </c>
      <c r="AI72" s="0" t="n">
        <f aca="false">AI27*400</f>
        <v>0</v>
      </c>
      <c r="AJ72" s="0" t="n">
        <f aca="false">AJ27*500</f>
        <v>0</v>
      </c>
      <c r="AK72" s="0" t="n">
        <f aca="false">AK27*600</f>
        <v>0</v>
      </c>
      <c r="AL72" s="0" t="n">
        <f aca="false">AL27*400</f>
        <v>0</v>
      </c>
      <c r="AM72" s="0" t="n">
        <f aca="false">AM27*500</f>
        <v>0</v>
      </c>
      <c r="AN72" s="0" t="n">
        <f aca="false">AN27*600</f>
        <v>0</v>
      </c>
      <c r="AO72" s="0" t="n">
        <f aca="false">AO27*756.15</f>
        <v>0</v>
      </c>
      <c r="AP72" s="0" t="n">
        <f aca="false">AP27*800</f>
        <v>0</v>
      </c>
      <c r="AQ72" s="0" t="n">
        <f aca="false">AQ27*1097.07</f>
        <v>0</v>
      </c>
      <c r="AR72" s="0" t="n">
        <f aca="false">AR27*1147.75</f>
        <v>0</v>
      </c>
      <c r="AS72" s="0" t="n">
        <f aca="false">AS27*500</f>
        <v>0</v>
      </c>
      <c r="AT72" s="0" t="n">
        <f aca="false">AT27*692.19</f>
        <v>0</v>
      </c>
      <c r="AU72" s="0" t="n">
        <f aca="false">AU27*833.48</f>
        <v>0</v>
      </c>
      <c r="AV72" s="0" t="n">
        <f aca="false">SUM(B72:AU72)</f>
        <v>2599.98</v>
      </c>
    </row>
    <row r="73" customFormat="false" ht="12.8" hidden="false" customHeight="false" outlineLevel="0" collapsed="false">
      <c r="A73" s="0" t="s">
        <v>370</v>
      </c>
      <c r="B73" s="0" t="n">
        <f aca="false">B28*650</f>
        <v>0</v>
      </c>
      <c r="C73" s="0" t="n">
        <f aca="false">C28*656.68</f>
        <v>0</v>
      </c>
      <c r="D73" s="0" t="n">
        <f aca="false">D28*400</f>
        <v>0</v>
      </c>
      <c r="E73" s="0" t="n">
        <f aca="false">E28*500</f>
        <v>2000</v>
      </c>
      <c r="F73" s="0" t="n">
        <f aca="false">F28*539.92</f>
        <v>0</v>
      </c>
      <c r="G73" s="0" t="n">
        <f aca="false">G28*606.15</f>
        <v>0</v>
      </c>
      <c r="H73" s="0" t="n">
        <f aca="false">H28*610.06</f>
        <v>0</v>
      </c>
      <c r="I73" s="0" t="n">
        <f aca="false">I28*637.97</f>
        <v>0</v>
      </c>
      <c r="J73" s="0" t="n">
        <f aca="false">J28*650.09</f>
        <v>0</v>
      </c>
      <c r="K73" s="0" t="n">
        <f aca="false">K28*800</f>
        <v>0</v>
      </c>
      <c r="L73" s="0" t="n">
        <f aca="false">L28*801.73</f>
        <v>0</v>
      </c>
      <c r="M73" s="0" t="n">
        <f aca="false">M28*992.45</f>
        <v>0</v>
      </c>
      <c r="N73" s="0" t="n">
        <f aca="false">N28*996.34</f>
        <v>0</v>
      </c>
      <c r="O73" s="0" t="n">
        <f aca="false">O28*1817.45</f>
        <v>0</v>
      </c>
      <c r="P73" s="0" t="n">
        <f aca="false">P28*2500</f>
        <v>0</v>
      </c>
      <c r="Q73" s="0" t="n">
        <f aca="false">Q28*400</f>
        <v>0</v>
      </c>
      <c r="R73" s="0" t="n">
        <f aca="false">R28*500</f>
        <v>500</v>
      </c>
      <c r="S73" s="0" t="n">
        <f aca="false">S28*509.86</f>
        <v>0</v>
      </c>
      <c r="T73" s="0" t="n">
        <f aca="false">T28*781.93</f>
        <v>0</v>
      </c>
      <c r="U73" s="0" t="n">
        <f aca="false">U28*800</f>
        <v>0</v>
      </c>
      <c r="V73" s="0" t="n">
        <f aca="false">V28*907.93</f>
        <v>0</v>
      </c>
      <c r="W73" s="0" t="n">
        <f aca="false">W28*1103.64</f>
        <v>0</v>
      </c>
      <c r="X73" s="0" t="n">
        <f aca="false">X28*800</f>
        <v>5600</v>
      </c>
      <c r="Y73" s="0" t="n">
        <f aca="false">Y28*500</f>
        <v>500</v>
      </c>
      <c r="Z73" s="0" t="n">
        <f aca="false">Z28*300</f>
        <v>0</v>
      </c>
      <c r="AA73" s="0" t="n">
        <f aca="false">AA28*2921.17</f>
        <v>0</v>
      </c>
      <c r="AB73" s="0" t="n">
        <f aca="false">AB28*400</f>
        <v>400</v>
      </c>
      <c r="AC73" s="0" t="n">
        <f aca="false">AC28*500</f>
        <v>0</v>
      </c>
      <c r="AD73" s="0" t="n">
        <f aca="false">AD28*600</f>
        <v>0</v>
      </c>
      <c r="AE73" s="0" t="n">
        <f aca="false">AE28*645.68</f>
        <v>0</v>
      </c>
      <c r="AF73" s="0" t="n">
        <f aca="false">AF28*680.2</f>
        <v>0</v>
      </c>
      <c r="AG73" s="0" t="n">
        <f aca="false">AG28*1000</f>
        <v>0</v>
      </c>
      <c r="AH73" s="0" t="n">
        <f aca="false">AH28*2294.32</f>
        <v>0</v>
      </c>
      <c r="AI73" s="0" t="n">
        <f aca="false">AI28*400</f>
        <v>0</v>
      </c>
      <c r="AJ73" s="0" t="n">
        <f aca="false">AJ28*500</f>
        <v>0</v>
      </c>
      <c r="AK73" s="0" t="n">
        <f aca="false">AK28*600</f>
        <v>0</v>
      </c>
      <c r="AL73" s="0" t="n">
        <f aca="false">AL28*400</f>
        <v>400</v>
      </c>
      <c r="AM73" s="0" t="n">
        <f aca="false">AM28*500</f>
        <v>1000</v>
      </c>
      <c r="AN73" s="0" t="n">
        <f aca="false">AN28*600</f>
        <v>0</v>
      </c>
      <c r="AO73" s="0" t="n">
        <f aca="false">AO28*756.15</f>
        <v>0</v>
      </c>
      <c r="AP73" s="0" t="n">
        <f aca="false">AP28*800</f>
        <v>1600</v>
      </c>
      <c r="AQ73" s="0" t="n">
        <f aca="false">AQ28*1097.07</f>
        <v>0</v>
      </c>
      <c r="AR73" s="0" t="n">
        <f aca="false">AR28*1147.75</f>
        <v>0</v>
      </c>
      <c r="AS73" s="0" t="n">
        <f aca="false">AS28*500</f>
        <v>0</v>
      </c>
      <c r="AT73" s="0" t="n">
        <f aca="false">AT28*692.19</f>
        <v>0</v>
      </c>
      <c r="AU73" s="0" t="n">
        <f aca="false">AU28*833.48</f>
        <v>0</v>
      </c>
      <c r="AV73" s="0" t="n">
        <f aca="false">SUM(B73:AU73)</f>
        <v>12000</v>
      </c>
    </row>
    <row r="74" customFormat="false" ht="12.8" hidden="false" customHeight="false" outlineLevel="0" collapsed="false">
      <c r="A74" s="0" t="s">
        <v>372</v>
      </c>
      <c r="B74" s="0" t="n">
        <f aca="false">B29*650</f>
        <v>0</v>
      </c>
      <c r="C74" s="0" t="n">
        <f aca="false">C29*656.68</f>
        <v>0</v>
      </c>
      <c r="D74" s="0" t="n">
        <f aca="false">D29*400</f>
        <v>3200</v>
      </c>
      <c r="E74" s="0" t="n">
        <f aca="false">E29*500</f>
        <v>500</v>
      </c>
      <c r="F74" s="0" t="n">
        <f aca="false">F29*539.92</f>
        <v>0</v>
      </c>
      <c r="G74" s="0" t="n">
        <f aca="false">G29*606.15</f>
        <v>0</v>
      </c>
      <c r="H74" s="0" t="n">
        <f aca="false">H29*610.06</f>
        <v>0</v>
      </c>
      <c r="I74" s="0" t="n">
        <f aca="false">I29*637.97</f>
        <v>0</v>
      </c>
      <c r="J74" s="0" t="n">
        <f aca="false">J29*650.09</f>
        <v>0</v>
      </c>
      <c r="K74" s="0" t="n">
        <f aca="false">K29*800</f>
        <v>0</v>
      </c>
      <c r="L74" s="0" t="n">
        <f aca="false">L29*801.73</f>
        <v>0</v>
      </c>
      <c r="M74" s="0" t="n">
        <f aca="false">M29*992.45</f>
        <v>0</v>
      </c>
      <c r="N74" s="0" t="n">
        <f aca="false">N29*996.34</f>
        <v>996.34</v>
      </c>
      <c r="O74" s="0" t="n">
        <f aca="false">O29*1817.45</f>
        <v>0</v>
      </c>
      <c r="P74" s="0" t="n">
        <f aca="false">P29*2500</f>
        <v>0</v>
      </c>
      <c r="Q74" s="0" t="n">
        <f aca="false">Q29*400</f>
        <v>0</v>
      </c>
      <c r="R74" s="0" t="n">
        <f aca="false">R29*500</f>
        <v>0</v>
      </c>
      <c r="S74" s="0" t="n">
        <f aca="false">S29*509.86</f>
        <v>0</v>
      </c>
      <c r="T74" s="0" t="n">
        <f aca="false">T29*781.93</f>
        <v>0</v>
      </c>
      <c r="U74" s="0" t="n">
        <f aca="false">U29*800</f>
        <v>0</v>
      </c>
      <c r="V74" s="0" t="n">
        <f aca="false">V29*907.93</f>
        <v>0</v>
      </c>
      <c r="W74" s="0" t="n">
        <f aca="false">W29*1103.64</f>
        <v>0</v>
      </c>
      <c r="X74" s="0" t="n">
        <f aca="false">X29*800</f>
        <v>20800</v>
      </c>
      <c r="Y74" s="0" t="n">
        <f aca="false">Y29*500</f>
        <v>500</v>
      </c>
      <c r="Z74" s="0" t="n">
        <f aca="false">Z29*300</f>
        <v>0</v>
      </c>
      <c r="AA74" s="0" t="n">
        <f aca="false">AA29*2921.17</f>
        <v>0</v>
      </c>
      <c r="AB74" s="0" t="n">
        <f aca="false">AB29*400</f>
        <v>1200</v>
      </c>
      <c r="AC74" s="0" t="n">
        <f aca="false">AC29*500</f>
        <v>0</v>
      </c>
      <c r="AD74" s="0" t="n">
        <f aca="false">AD29*600</f>
        <v>1200</v>
      </c>
      <c r="AE74" s="0" t="n">
        <f aca="false">AE29*645.68</f>
        <v>0</v>
      </c>
      <c r="AF74" s="0" t="n">
        <f aca="false">AF29*680.2</f>
        <v>680.2</v>
      </c>
      <c r="AG74" s="0" t="n">
        <f aca="false">AG29*1000</f>
        <v>0</v>
      </c>
      <c r="AH74" s="0" t="n">
        <f aca="false">AH29*2294.32</f>
        <v>0</v>
      </c>
      <c r="AI74" s="0" t="n">
        <f aca="false">AI29*400</f>
        <v>0</v>
      </c>
      <c r="AJ74" s="0" t="n">
        <f aca="false">AJ29*500</f>
        <v>1500</v>
      </c>
      <c r="AK74" s="0" t="n">
        <f aca="false">AK29*600</f>
        <v>0</v>
      </c>
      <c r="AL74" s="0" t="n">
        <f aca="false">AL29*400</f>
        <v>1600</v>
      </c>
      <c r="AM74" s="0" t="n">
        <f aca="false">AM29*500</f>
        <v>4000</v>
      </c>
      <c r="AN74" s="0" t="n">
        <f aca="false">AN29*600</f>
        <v>1200</v>
      </c>
      <c r="AO74" s="0" t="n">
        <f aca="false">AO29*756.15</f>
        <v>0</v>
      </c>
      <c r="AP74" s="0" t="n">
        <f aca="false">AP29*800</f>
        <v>0</v>
      </c>
      <c r="AQ74" s="0" t="n">
        <f aca="false">AQ29*1097.07</f>
        <v>0</v>
      </c>
      <c r="AR74" s="0" t="n">
        <f aca="false">AR29*1147.75</f>
        <v>0</v>
      </c>
      <c r="AS74" s="0" t="n">
        <f aca="false">AS29*500</f>
        <v>0</v>
      </c>
      <c r="AT74" s="0" t="n">
        <f aca="false">AT29*692.19</f>
        <v>0</v>
      </c>
      <c r="AU74" s="0" t="n">
        <f aca="false">AU29*833.48</f>
        <v>0</v>
      </c>
      <c r="AV74" s="0" t="n">
        <f aca="false">SUM(B74:AU74)</f>
        <v>37376.54</v>
      </c>
    </row>
    <row r="75" customFormat="false" ht="12.8" hidden="false" customHeight="false" outlineLevel="0" collapsed="false">
      <c r="A75" s="0" t="s">
        <v>380</v>
      </c>
      <c r="B75" s="0" t="n">
        <f aca="false">B30*650</f>
        <v>0</v>
      </c>
      <c r="C75" s="0" t="n">
        <f aca="false">C30*656.68</f>
        <v>0</v>
      </c>
      <c r="D75" s="0" t="n">
        <f aca="false">D30*400</f>
        <v>0</v>
      </c>
      <c r="E75" s="0" t="n">
        <f aca="false">E30*500</f>
        <v>0</v>
      </c>
      <c r="F75" s="0" t="n">
        <f aca="false">F30*539.92</f>
        <v>0</v>
      </c>
      <c r="G75" s="0" t="n">
        <f aca="false">G30*606.15</f>
        <v>0</v>
      </c>
      <c r="H75" s="0" t="n">
        <f aca="false">H30*610.06</f>
        <v>0</v>
      </c>
      <c r="I75" s="0" t="n">
        <f aca="false">I30*637.97</f>
        <v>0</v>
      </c>
      <c r="J75" s="0" t="n">
        <f aca="false">J30*650.09</f>
        <v>0</v>
      </c>
      <c r="K75" s="0" t="n">
        <f aca="false">K30*800</f>
        <v>0</v>
      </c>
      <c r="L75" s="0" t="n">
        <f aca="false">L30*801.73</f>
        <v>0</v>
      </c>
      <c r="M75" s="0" t="n">
        <f aca="false">M30*992.45</f>
        <v>0</v>
      </c>
      <c r="N75" s="0" t="n">
        <f aca="false">N30*996.34</f>
        <v>0</v>
      </c>
      <c r="O75" s="0" t="n">
        <f aca="false">O30*1817.45</f>
        <v>0</v>
      </c>
      <c r="P75" s="0" t="n">
        <f aca="false">P30*2500</f>
        <v>0</v>
      </c>
      <c r="Q75" s="0" t="n">
        <f aca="false">Q30*400</f>
        <v>0</v>
      </c>
      <c r="R75" s="0" t="n">
        <f aca="false">R30*500</f>
        <v>1500</v>
      </c>
      <c r="S75" s="0" t="n">
        <f aca="false">S30*509.86</f>
        <v>0</v>
      </c>
      <c r="T75" s="0" t="n">
        <f aca="false">T30*781.93</f>
        <v>0</v>
      </c>
      <c r="U75" s="0" t="n">
        <f aca="false">U30*800</f>
        <v>0</v>
      </c>
      <c r="V75" s="0" t="n">
        <f aca="false">V30*907.93</f>
        <v>0</v>
      </c>
      <c r="W75" s="0" t="n">
        <f aca="false">W30*1103.64</f>
        <v>1103.64</v>
      </c>
      <c r="X75" s="0" t="n">
        <f aca="false">X30*800</f>
        <v>2400</v>
      </c>
      <c r="Y75" s="0" t="n">
        <f aca="false">Y30*500</f>
        <v>500</v>
      </c>
      <c r="Z75" s="0" t="n">
        <f aca="false">Z30*300</f>
        <v>0</v>
      </c>
      <c r="AA75" s="0" t="n">
        <f aca="false">AA30*2921.17</f>
        <v>0</v>
      </c>
      <c r="AB75" s="0" t="n">
        <f aca="false">AB30*400</f>
        <v>0</v>
      </c>
      <c r="AC75" s="0" t="n">
        <f aca="false">AC30*500</f>
        <v>0</v>
      </c>
      <c r="AD75" s="0" t="n">
        <f aca="false">AD30*600</f>
        <v>0</v>
      </c>
      <c r="AE75" s="0" t="n">
        <f aca="false">AE30*645.68</f>
        <v>0</v>
      </c>
      <c r="AF75" s="0" t="n">
        <f aca="false">AF30*680.2</f>
        <v>0</v>
      </c>
      <c r="AG75" s="0" t="n">
        <f aca="false">AG30*1000</f>
        <v>0</v>
      </c>
      <c r="AH75" s="0" t="n">
        <f aca="false">AH30*2294.32</f>
        <v>0</v>
      </c>
      <c r="AI75" s="0" t="n">
        <f aca="false">AI30*400</f>
        <v>0</v>
      </c>
      <c r="AJ75" s="0" t="n">
        <f aca="false">AJ30*500</f>
        <v>500</v>
      </c>
      <c r="AK75" s="0" t="n">
        <f aca="false">AK30*600</f>
        <v>0</v>
      </c>
      <c r="AL75" s="0" t="n">
        <f aca="false">AL30*400</f>
        <v>0</v>
      </c>
      <c r="AM75" s="0" t="n">
        <f aca="false">AM30*500</f>
        <v>500</v>
      </c>
      <c r="AN75" s="0" t="n">
        <f aca="false">AN30*600</f>
        <v>0</v>
      </c>
      <c r="AO75" s="0" t="n">
        <f aca="false">AO30*756.15</f>
        <v>0</v>
      </c>
      <c r="AP75" s="0" t="n">
        <f aca="false">AP30*800</f>
        <v>0</v>
      </c>
      <c r="AQ75" s="0" t="n">
        <f aca="false">AQ30*1097.07</f>
        <v>0</v>
      </c>
      <c r="AR75" s="0" t="n">
        <f aca="false">AR30*1147.75</f>
        <v>0</v>
      </c>
      <c r="AS75" s="0" t="n">
        <f aca="false">AS30*500</f>
        <v>0</v>
      </c>
      <c r="AT75" s="0" t="n">
        <f aca="false">AT30*692.19</f>
        <v>0</v>
      </c>
      <c r="AU75" s="0" t="n">
        <f aca="false">AU30*833.48</f>
        <v>0</v>
      </c>
      <c r="AV75" s="0" t="n">
        <f aca="false">SUM(B75:AU75)</f>
        <v>6503.64</v>
      </c>
    </row>
    <row r="76" customFormat="false" ht="12.8" hidden="false" customHeight="false" outlineLevel="0" collapsed="false">
      <c r="A76" s="0" t="s">
        <v>562</v>
      </c>
      <c r="B76" s="0" t="n">
        <f aca="false">B31*650</f>
        <v>0</v>
      </c>
      <c r="C76" s="0" t="n">
        <f aca="false">C31*656.68</f>
        <v>0</v>
      </c>
      <c r="D76" s="0" t="n">
        <f aca="false">D31*400</f>
        <v>1200</v>
      </c>
      <c r="E76" s="0" t="n">
        <f aca="false">E31*500</f>
        <v>0</v>
      </c>
      <c r="F76" s="0" t="n">
        <f aca="false">F31*539.92</f>
        <v>0</v>
      </c>
      <c r="G76" s="0" t="n">
        <f aca="false">G31*606.15</f>
        <v>0</v>
      </c>
      <c r="H76" s="0" t="n">
        <f aca="false">H31*610.06</f>
        <v>0</v>
      </c>
      <c r="I76" s="0" t="n">
        <f aca="false">I31*637.97</f>
        <v>0</v>
      </c>
      <c r="J76" s="0" t="n">
        <f aca="false">J31*650.09</f>
        <v>0</v>
      </c>
      <c r="K76" s="0" t="n">
        <f aca="false">K31*800</f>
        <v>800</v>
      </c>
      <c r="L76" s="0" t="n">
        <f aca="false">L31*801.73</f>
        <v>0</v>
      </c>
      <c r="M76" s="0" t="n">
        <f aca="false">M31*992.45</f>
        <v>0</v>
      </c>
      <c r="N76" s="0" t="n">
        <f aca="false">N31*996.34</f>
        <v>0</v>
      </c>
      <c r="O76" s="0" t="n">
        <f aca="false">O31*1817.45</f>
        <v>0</v>
      </c>
      <c r="P76" s="0" t="n">
        <f aca="false">P31*2500</f>
        <v>0</v>
      </c>
      <c r="Q76" s="0" t="n">
        <f aca="false">Q31*400</f>
        <v>0</v>
      </c>
      <c r="R76" s="0" t="n">
        <f aca="false">R31*500</f>
        <v>0</v>
      </c>
      <c r="S76" s="0" t="n">
        <f aca="false">S31*509.86</f>
        <v>0</v>
      </c>
      <c r="T76" s="0" t="n">
        <f aca="false">T31*781.93</f>
        <v>0</v>
      </c>
      <c r="U76" s="0" t="n">
        <f aca="false">U31*800</f>
        <v>0</v>
      </c>
      <c r="V76" s="0" t="n">
        <f aca="false">V31*907.93</f>
        <v>0</v>
      </c>
      <c r="W76" s="0" t="n">
        <f aca="false">W31*1103.64</f>
        <v>0</v>
      </c>
      <c r="X76" s="0" t="n">
        <f aca="false">X31*800</f>
        <v>2400</v>
      </c>
      <c r="Y76" s="0" t="n">
        <f aca="false">Y31*500</f>
        <v>0</v>
      </c>
      <c r="Z76" s="0" t="n">
        <f aca="false">Z31*300</f>
        <v>0</v>
      </c>
      <c r="AA76" s="0" t="n">
        <f aca="false">AA31*2921.17</f>
        <v>0</v>
      </c>
      <c r="AB76" s="0" t="n">
        <f aca="false">AB31*400</f>
        <v>0</v>
      </c>
      <c r="AC76" s="0" t="n">
        <f aca="false">AC31*500</f>
        <v>0</v>
      </c>
      <c r="AD76" s="0" t="n">
        <f aca="false">AD31*600</f>
        <v>0</v>
      </c>
      <c r="AE76" s="0" t="n">
        <f aca="false">AE31*645.68</f>
        <v>0</v>
      </c>
      <c r="AF76" s="0" t="n">
        <f aca="false">AF31*680.2</f>
        <v>0</v>
      </c>
      <c r="AG76" s="0" t="n">
        <f aca="false">AG31*1000</f>
        <v>0</v>
      </c>
      <c r="AH76" s="0" t="n">
        <f aca="false">AH31*2294.32</f>
        <v>0</v>
      </c>
      <c r="AI76" s="0" t="n">
        <f aca="false">AI31*400</f>
        <v>0</v>
      </c>
      <c r="AJ76" s="0" t="n">
        <f aca="false">AJ31*500</f>
        <v>0</v>
      </c>
      <c r="AK76" s="0" t="n">
        <f aca="false">AK31*600</f>
        <v>0</v>
      </c>
      <c r="AL76" s="0" t="n">
        <f aca="false">AL31*400</f>
        <v>0</v>
      </c>
      <c r="AM76" s="0" t="n">
        <f aca="false">AM31*500</f>
        <v>0</v>
      </c>
      <c r="AN76" s="0" t="n">
        <f aca="false">AN31*600</f>
        <v>0</v>
      </c>
      <c r="AO76" s="0" t="n">
        <f aca="false">AO31*756.15</f>
        <v>0</v>
      </c>
      <c r="AP76" s="0" t="n">
        <f aca="false">AP31*800</f>
        <v>0</v>
      </c>
      <c r="AQ76" s="0" t="n">
        <f aca="false">AQ31*1097.07</f>
        <v>0</v>
      </c>
      <c r="AR76" s="0" t="n">
        <f aca="false">AR31*1147.75</f>
        <v>0</v>
      </c>
      <c r="AS76" s="0" t="n">
        <f aca="false">AS31*500</f>
        <v>0</v>
      </c>
      <c r="AT76" s="0" t="n">
        <f aca="false">AT31*692.19</f>
        <v>0</v>
      </c>
      <c r="AU76" s="0" t="n">
        <f aca="false">AU31*833.48</f>
        <v>0</v>
      </c>
      <c r="AV76" s="0" t="n">
        <f aca="false">SUM(B76:AU76)</f>
        <v>4400</v>
      </c>
    </row>
    <row r="77" customFormat="false" ht="12.8" hidden="false" customHeight="false" outlineLevel="0" collapsed="false">
      <c r="A77" s="0" t="s">
        <v>563</v>
      </c>
      <c r="B77" s="0" t="n">
        <f aca="false">B32*650</f>
        <v>0</v>
      </c>
      <c r="C77" s="0" t="n">
        <f aca="false">C32*656.68</f>
        <v>0</v>
      </c>
      <c r="D77" s="0" t="n">
        <f aca="false">D32*400</f>
        <v>800</v>
      </c>
      <c r="E77" s="0" t="n">
        <f aca="false">E32*500</f>
        <v>0</v>
      </c>
      <c r="F77" s="0" t="n">
        <f aca="false">F32*539.92</f>
        <v>0</v>
      </c>
      <c r="G77" s="0" t="n">
        <f aca="false">G32*606.15</f>
        <v>0</v>
      </c>
      <c r="H77" s="0" t="n">
        <f aca="false">H32*610.06</f>
        <v>0</v>
      </c>
      <c r="I77" s="0" t="n">
        <f aca="false">I32*637.97</f>
        <v>0</v>
      </c>
      <c r="J77" s="0" t="n">
        <f aca="false">J32*650.09</f>
        <v>0</v>
      </c>
      <c r="K77" s="0" t="n">
        <f aca="false">K32*800</f>
        <v>0</v>
      </c>
      <c r="L77" s="0" t="n">
        <f aca="false">L32*801.73</f>
        <v>0</v>
      </c>
      <c r="M77" s="0" t="n">
        <f aca="false">M32*992.45</f>
        <v>0</v>
      </c>
      <c r="N77" s="0" t="n">
        <f aca="false">N32*996.34</f>
        <v>0</v>
      </c>
      <c r="O77" s="0" t="n">
        <f aca="false">O32*1817.45</f>
        <v>0</v>
      </c>
      <c r="P77" s="0" t="n">
        <f aca="false">P32*2500</f>
        <v>0</v>
      </c>
      <c r="Q77" s="0" t="n">
        <f aca="false">Q32*400</f>
        <v>0</v>
      </c>
      <c r="R77" s="0" t="n">
        <f aca="false">R32*500</f>
        <v>500</v>
      </c>
      <c r="S77" s="0" t="n">
        <f aca="false">S32*509.86</f>
        <v>0</v>
      </c>
      <c r="T77" s="0" t="n">
        <f aca="false">T32*781.93</f>
        <v>0</v>
      </c>
      <c r="U77" s="0" t="n">
        <f aca="false">U32*800</f>
        <v>0</v>
      </c>
      <c r="V77" s="0" t="n">
        <f aca="false">V32*907.93</f>
        <v>0</v>
      </c>
      <c r="W77" s="0" t="n">
        <f aca="false">W32*1103.64</f>
        <v>0</v>
      </c>
      <c r="X77" s="0" t="n">
        <f aca="false">X32*800</f>
        <v>1600</v>
      </c>
      <c r="Y77" s="0" t="n">
        <f aca="false">Y32*500</f>
        <v>0</v>
      </c>
      <c r="Z77" s="0" t="n">
        <f aca="false">Z32*300</f>
        <v>0</v>
      </c>
      <c r="AA77" s="0" t="n">
        <f aca="false">AA32*2921.17</f>
        <v>0</v>
      </c>
      <c r="AB77" s="0" t="n">
        <f aca="false">AB32*400</f>
        <v>400</v>
      </c>
      <c r="AC77" s="0" t="n">
        <f aca="false">AC32*500</f>
        <v>0</v>
      </c>
      <c r="AD77" s="0" t="n">
        <f aca="false">AD32*600</f>
        <v>0</v>
      </c>
      <c r="AE77" s="0" t="n">
        <f aca="false">AE32*645.68</f>
        <v>0</v>
      </c>
      <c r="AF77" s="0" t="n">
        <f aca="false">AF32*680.2</f>
        <v>0</v>
      </c>
      <c r="AG77" s="0" t="n">
        <f aca="false">AG32*1000</f>
        <v>0</v>
      </c>
      <c r="AH77" s="0" t="n">
        <f aca="false">AH32*2294.32</f>
        <v>0</v>
      </c>
      <c r="AI77" s="0" t="n">
        <f aca="false">AI32*400</f>
        <v>0</v>
      </c>
      <c r="AJ77" s="0" t="n">
        <f aca="false">AJ32*500</f>
        <v>2500</v>
      </c>
      <c r="AK77" s="0" t="n">
        <f aca="false">AK32*600</f>
        <v>0</v>
      </c>
      <c r="AL77" s="0" t="n">
        <f aca="false">AL32*400</f>
        <v>0</v>
      </c>
      <c r="AM77" s="0" t="n">
        <f aca="false">AM32*500</f>
        <v>0</v>
      </c>
      <c r="AN77" s="0" t="n">
        <f aca="false">AN32*600</f>
        <v>600</v>
      </c>
      <c r="AO77" s="0" t="n">
        <f aca="false">AO32*756.15</f>
        <v>0</v>
      </c>
      <c r="AP77" s="0" t="n">
        <f aca="false">AP32*800</f>
        <v>0</v>
      </c>
      <c r="AQ77" s="0" t="n">
        <f aca="false">AQ32*1097.07</f>
        <v>0</v>
      </c>
      <c r="AR77" s="0" t="n">
        <f aca="false">AR32*1147.75</f>
        <v>0</v>
      </c>
      <c r="AS77" s="0" t="n">
        <f aca="false">AS32*500</f>
        <v>0</v>
      </c>
      <c r="AT77" s="0" t="n">
        <f aca="false">AT32*692.19</f>
        <v>0</v>
      </c>
      <c r="AU77" s="0" t="n">
        <f aca="false">AU32*833.48</f>
        <v>0</v>
      </c>
      <c r="AV77" s="0" t="n">
        <f aca="false">SUM(B77:AU77)</f>
        <v>6400</v>
      </c>
    </row>
    <row r="78" customFormat="false" ht="12.8" hidden="false" customHeight="false" outlineLevel="0" collapsed="false">
      <c r="A78" s="0" t="s">
        <v>449</v>
      </c>
      <c r="B78" s="0" t="n">
        <f aca="false">B33*650</f>
        <v>0</v>
      </c>
      <c r="C78" s="0" t="n">
        <f aca="false">C33*656.68</f>
        <v>0</v>
      </c>
      <c r="D78" s="0" t="n">
        <f aca="false">D33*400</f>
        <v>2800</v>
      </c>
      <c r="E78" s="0" t="n">
        <f aca="false">E33*500</f>
        <v>1000</v>
      </c>
      <c r="F78" s="0" t="n">
        <f aca="false">F33*539.92</f>
        <v>0</v>
      </c>
      <c r="G78" s="0" t="n">
        <f aca="false">G33*606.15</f>
        <v>0</v>
      </c>
      <c r="H78" s="0" t="n">
        <f aca="false">H33*610.06</f>
        <v>0</v>
      </c>
      <c r="I78" s="0" t="n">
        <f aca="false">I33*637.97</f>
        <v>0</v>
      </c>
      <c r="J78" s="0" t="n">
        <f aca="false">J33*650.09</f>
        <v>0</v>
      </c>
      <c r="K78" s="0" t="n">
        <f aca="false">K33*800</f>
        <v>0</v>
      </c>
      <c r="L78" s="0" t="n">
        <f aca="false">L33*801.73</f>
        <v>0</v>
      </c>
      <c r="M78" s="0" t="n">
        <f aca="false">M33*992.45</f>
        <v>992.45</v>
      </c>
      <c r="N78" s="0" t="n">
        <f aca="false">N33*996.34</f>
        <v>0</v>
      </c>
      <c r="O78" s="0" t="n">
        <f aca="false">O33*1817.45</f>
        <v>0</v>
      </c>
      <c r="P78" s="0" t="n">
        <f aca="false">P33*2500</f>
        <v>0</v>
      </c>
      <c r="Q78" s="0" t="n">
        <f aca="false">Q33*400</f>
        <v>0</v>
      </c>
      <c r="R78" s="0" t="n">
        <f aca="false">R33*500</f>
        <v>3000</v>
      </c>
      <c r="S78" s="0" t="n">
        <f aca="false">S33*509.86</f>
        <v>0</v>
      </c>
      <c r="T78" s="0" t="n">
        <f aca="false">T33*781.93</f>
        <v>0</v>
      </c>
      <c r="U78" s="0" t="n">
        <f aca="false">U33*800</f>
        <v>0</v>
      </c>
      <c r="V78" s="0" t="n">
        <f aca="false">V33*907.93</f>
        <v>0</v>
      </c>
      <c r="W78" s="0" t="n">
        <f aca="false">W33*1103.64</f>
        <v>1103.64</v>
      </c>
      <c r="X78" s="0" t="n">
        <f aca="false">X33*800</f>
        <v>0</v>
      </c>
      <c r="Y78" s="0" t="n">
        <f aca="false">Y33*500</f>
        <v>0</v>
      </c>
      <c r="Z78" s="0" t="n">
        <f aca="false">Z33*300</f>
        <v>0</v>
      </c>
      <c r="AA78" s="0" t="n">
        <f aca="false">AA33*2921.17</f>
        <v>0</v>
      </c>
      <c r="AB78" s="0" t="n">
        <f aca="false">AB33*400</f>
        <v>400</v>
      </c>
      <c r="AC78" s="0" t="n">
        <f aca="false">AC33*500</f>
        <v>0</v>
      </c>
      <c r="AD78" s="0" t="n">
        <f aca="false">AD33*600</f>
        <v>0</v>
      </c>
      <c r="AE78" s="0" t="n">
        <f aca="false">AE33*645.68</f>
        <v>0</v>
      </c>
      <c r="AF78" s="0" t="n">
        <f aca="false">AF33*680.2</f>
        <v>0</v>
      </c>
      <c r="AG78" s="0" t="n">
        <f aca="false">AG33*1000</f>
        <v>1000</v>
      </c>
      <c r="AH78" s="0" t="n">
        <f aca="false">AH33*2294.32</f>
        <v>0</v>
      </c>
      <c r="AI78" s="0" t="n">
        <f aca="false">AI33*400</f>
        <v>0</v>
      </c>
      <c r="AJ78" s="0" t="n">
        <f aca="false">AJ33*500</f>
        <v>0</v>
      </c>
      <c r="AK78" s="0" t="n">
        <f aca="false">AK33*600</f>
        <v>0</v>
      </c>
      <c r="AL78" s="0" t="n">
        <f aca="false">AL33*400</f>
        <v>0</v>
      </c>
      <c r="AM78" s="0" t="n">
        <f aca="false">AM33*500</f>
        <v>0</v>
      </c>
      <c r="AN78" s="0" t="n">
        <f aca="false">AN33*600</f>
        <v>0</v>
      </c>
      <c r="AO78" s="0" t="n">
        <f aca="false">AO33*756.15</f>
        <v>0</v>
      </c>
      <c r="AP78" s="0" t="n">
        <f aca="false">AP33*800</f>
        <v>0</v>
      </c>
      <c r="AQ78" s="0" t="n">
        <f aca="false">AQ33*1097.07</f>
        <v>0</v>
      </c>
      <c r="AR78" s="0" t="n">
        <f aca="false">AR33*1147.75</f>
        <v>0</v>
      </c>
      <c r="AS78" s="0" t="n">
        <f aca="false">AS33*500</f>
        <v>0</v>
      </c>
      <c r="AT78" s="0" t="n">
        <f aca="false">AT33*692.19</f>
        <v>0</v>
      </c>
      <c r="AU78" s="0" t="n">
        <f aca="false">AU33*833.48</f>
        <v>0</v>
      </c>
      <c r="AV78" s="0" t="n">
        <f aca="false">SUM(B78:AU78)</f>
        <v>10296.09</v>
      </c>
    </row>
    <row r="79" customFormat="false" ht="12.8" hidden="false" customHeight="false" outlineLevel="0" collapsed="false">
      <c r="A79" s="0" t="s">
        <v>564</v>
      </c>
      <c r="B79" s="0" t="n">
        <f aca="false">B34*650</f>
        <v>0</v>
      </c>
      <c r="C79" s="0" t="n">
        <f aca="false">C34*656.68</f>
        <v>0</v>
      </c>
      <c r="D79" s="0" t="n">
        <f aca="false">D34*400</f>
        <v>400</v>
      </c>
      <c r="E79" s="0" t="n">
        <f aca="false">E34*500</f>
        <v>0</v>
      </c>
      <c r="F79" s="0" t="n">
        <f aca="false">F34*539.92</f>
        <v>0</v>
      </c>
      <c r="G79" s="0" t="n">
        <f aca="false">G34*606.15</f>
        <v>0</v>
      </c>
      <c r="H79" s="0" t="n">
        <f aca="false">H34*610.06</f>
        <v>610.06</v>
      </c>
      <c r="I79" s="0" t="n">
        <f aca="false">I34*637.97</f>
        <v>0</v>
      </c>
      <c r="J79" s="0" t="n">
        <f aca="false">J34*650.09</f>
        <v>0</v>
      </c>
      <c r="K79" s="0" t="n">
        <f aca="false">K34*800</f>
        <v>0</v>
      </c>
      <c r="L79" s="0" t="n">
        <f aca="false">L34*801.73</f>
        <v>0</v>
      </c>
      <c r="M79" s="0" t="n">
        <f aca="false">M34*992.45</f>
        <v>0</v>
      </c>
      <c r="N79" s="0" t="n">
        <f aca="false">N34*996.34</f>
        <v>0</v>
      </c>
      <c r="O79" s="0" t="n">
        <f aca="false">O34*1817.45</f>
        <v>0</v>
      </c>
      <c r="P79" s="0" t="n">
        <f aca="false">P34*2500</f>
        <v>0</v>
      </c>
      <c r="Q79" s="0" t="n">
        <f aca="false">Q34*400</f>
        <v>0</v>
      </c>
      <c r="R79" s="0" t="n">
        <f aca="false">R34*500</f>
        <v>0</v>
      </c>
      <c r="S79" s="0" t="n">
        <f aca="false">S34*509.86</f>
        <v>0</v>
      </c>
      <c r="T79" s="0" t="n">
        <f aca="false">T34*781.93</f>
        <v>0</v>
      </c>
      <c r="U79" s="0" t="n">
        <f aca="false">U34*800</f>
        <v>0</v>
      </c>
      <c r="V79" s="0" t="n">
        <f aca="false">V34*907.93</f>
        <v>0</v>
      </c>
      <c r="W79" s="0" t="n">
        <f aca="false">W34*1103.64</f>
        <v>0</v>
      </c>
      <c r="X79" s="0" t="n">
        <f aca="false">X34*800</f>
        <v>800</v>
      </c>
      <c r="Y79" s="0" t="n">
        <f aca="false">Y34*500</f>
        <v>0</v>
      </c>
      <c r="Z79" s="0" t="n">
        <f aca="false">Z34*300</f>
        <v>900</v>
      </c>
      <c r="AA79" s="0" t="n">
        <f aca="false">AA34*2921.17</f>
        <v>0</v>
      </c>
      <c r="AB79" s="0" t="n">
        <f aca="false">AB34*400</f>
        <v>800</v>
      </c>
      <c r="AC79" s="0" t="n">
        <f aca="false">AC34*500</f>
        <v>0</v>
      </c>
      <c r="AD79" s="0" t="n">
        <f aca="false">AD34*600</f>
        <v>0</v>
      </c>
      <c r="AE79" s="0" t="n">
        <f aca="false">AE34*645.68</f>
        <v>0</v>
      </c>
      <c r="AF79" s="0" t="n">
        <f aca="false">AF34*680.2</f>
        <v>0</v>
      </c>
      <c r="AG79" s="0" t="n">
        <f aca="false">AG34*1000</f>
        <v>0</v>
      </c>
      <c r="AH79" s="0" t="n">
        <f aca="false">AH34*2294.32</f>
        <v>0</v>
      </c>
      <c r="AI79" s="0" t="n">
        <f aca="false">AI34*400</f>
        <v>0</v>
      </c>
      <c r="AJ79" s="0" t="n">
        <f aca="false">AJ34*500</f>
        <v>0</v>
      </c>
      <c r="AK79" s="0" t="n">
        <f aca="false">AK34*600</f>
        <v>0</v>
      </c>
      <c r="AL79" s="0" t="n">
        <f aca="false">AL34*400</f>
        <v>2000</v>
      </c>
      <c r="AM79" s="0" t="n">
        <f aca="false">AM34*500</f>
        <v>0</v>
      </c>
      <c r="AN79" s="0" t="n">
        <f aca="false">AN34*600</f>
        <v>0</v>
      </c>
      <c r="AO79" s="0" t="n">
        <f aca="false">AO34*756.15</f>
        <v>0</v>
      </c>
      <c r="AP79" s="0" t="n">
        <f aca="false">AP34*800</f>
        <v>0</v>
      </c>
      <c r="AQ79" s="0" t="n">
        <f aca="false">AQ34*1097.07</f>
        <v>0</v>
      </c>
      <c r="AR79" s="0" t="n">
        <f aca="false">AR34*1147.75</f>
        <v>0</v>
      </c>
      <c r="AS79" s="0" t="n">
        <f aca="false">AS34*500</f>
        <v>0</v>
      </c>
      <c r="AT79" s="0" t="n">
        <f aca="false">AT34*692.19</f>
        <v>0</v>
      </c>
      <c r="AU79" s="0" t="n">
        <f aca="false">AU34*833.48</f>
        <v>0</v>
      </c>
      <c r="AV79" s="0" t="n">
        <f aca="false">SUM(B79:AU79)</f>
        <v>5510.06</v>
      </c>
    </row>
    <row r="80" customFormat="false" ht="12.8" hidden="false" customHeight="false" outlineLevel="0" collapsed="false">
      <c r="A80" s="0" t="s">
        <v>488</v>
      </c>
      <c r="B80" s="0" t="n">
        <f aca="false">B35*650</f>
        <v>0</v>
      </c>
      <c r="C80" s="0" t="n">
        <f aca="false">C35*656.68</f>
        <v>0</v>
      </c>
      <c r="D80" s="0" t="n">
        <f aca="false">D35*400</f>
        <v>800</v>
      </c>
      <c r="E80" s="0" t="n">
        <f aca="false">E35*500</f>
        <v>1000</v>
      </c>
      <c r="F80" s="0" t="n">
        <f aca="false">F35*539.92</f>
        <v>0</v>
      </c>
      <c r="G80" s="0" t="n">
        <f aca="false">G35*606.15</f>
        <v>0</v>
      </c>
      <c r="H80" s="0" t="n">
        <f aca="false">H35*610.06</f>
        <v>0</v>
      </c>
      <c r="I80" s="0" t="n">
        <f aca="false">I35*637.97</f>
        <v>0</v>
      </c>
      <c r="J80" s="0" t="n">
        <f aca="false">J35*650.09</f>
        <v>0</v>
      </c>
      <c r="K80" s="0" t="n">
        <f aca="false">K35*800</f>
        <v>0</v>
      </c>
      <c r="L80" s="0" t="n">
        <f aca="false">L35*801.73</f>
        <v>0</v>
      </c>
      <c r="M80" s="0" t="n">
        <f aca="false">M35*992.45</f>
        <v>0</v>
      </c>
      <c r="N80" s="0" t="n">
        <f aca="false">N35*996.34</f>
        <v>0</v>
      </c>
      <c r="O80" s="0" t="n">
        <f aca="false">O35*1817.45</f>
        <v>0</v>
      </c>
      <c r="P80" s="0" t="n">
        <f aca="false">P35*2500</f>
        <v>0</v>
      </c>
      <c r="Q80" s="0" t="n">
        <f aca="false">Q35*400</f>
        <v>0</v>
      </c>
      <c r="R80" s="0" t="n">
        <f aca="false">R35*500</f>
        <v>7000</v>
      </c>
      <c r="S80" s="0" t="n">
        <f aca="false">S35*509.86</f>
        <v>0</v>
      </c>
      <c r="T80" s="0" t="n">
        <f aca="false">T35*781.93</f>
        <v>0</v>
      </c>
      <c r="U80" s="0" t="n">
        <f aca="false">U35*800</f>
        <v>0</v>
      </c>
      <c r="V80" s="0" t="n">
        <f aca="false">V35*907.93</f>
        <v>0</v>
      </c>
      <c r="W80" s="0" t="n">
        <f aca="false">W35*1103.64</f>
        <v>0</v>
      </c>
      <c r="X80" s="0" t="n">
        <f aca="false">X35*800</f>
        <v>5600</v>
      </c>
      <c r="Y80" s="0" t="n">
        <f aca="false">Y35*500</f>
        <v>500</v>
      </c>
      <c r="Z80" s="0" t="n">
        <f aca="false">Z35*300</f>
        <v>300</v>
      </c>
      <c r="AA80" s="0" t="n">
        <f aca="false">AA35*2921.17</f>
        <v>0</v>
      </c>
      <c r="AB80" s="0" t="n">
        <f aca="false">AB35*400</f>
        <v>2000</v>
      </c>
      <c r="AC80" s="0" t="n">
        <f aca="false">AC35*500</f>
        <v>0</v>
      </c>
      <c r="AD80" s="0" t="n">
        <f aca="false">AD35*600</f>
        <v>0</v>
      </c>
      <c r="AE80" s="0" t="n">
        <f aca="false">AE35*645.68</f>
        <v>0</v>
      </c>
      <c r="AF80" s="0" t="n">
        <f aca="false">AF35*680.2</f>
        <v>0</v>
      </c>
      <c r="AG80" s="0" t="n">
        <f aca="false">AG35*1000</f>
        <v>0</v>
      </c>
      <c r="AH80" s="0" t="n">
        <f aca="false">AH35*2294.32</f>
        <v>0</v>
      </c>
      <c r="AI80" s="0" t="n">
        <f aca="false">AI35*400</f>
        <v>0</v>
      </c>
      <c r="AJ80" s="0" t="n">
        <f aca="false">AJ35*500</f>
        <v>500</v>
      </c>
      <c r="AK80" s="0" t="n">
        <f aca="false">AK35*600</f>
        <v>600</v>
      </c>
      <c r="AL80" s="0" t="n">
        <f aca="false">AL35*400</f>
        <v>400</v>
      </c>
      <c r="AM80" s="0" t="n">
        <f aca="false">AM35*500</f>
        <v>1500</v>
      </c>
      <c r="AN80" s="0" t="n">
        <f aca="false">AN35*600</f>
        <v>0</v>
      </c>
      <c r="AO80" s="0" t="n">
        <f aca="false">AO35*756.15</f>
        <v>0</v>
      </c>
      <c r="AP80" s="0" t="n">
        <f aca="false">AP35*800</f>
        <v>0</v>
      </c>
      <c r="AQ80" s="0" t="n">
        <f aca="false">AQ35*1097.07</f>
        <v>0</v>
      </c>
      <c r="AR80" s="0" t="n">
        <f aca="false">AR35*1147.75</f>
        <v>0</v>
      </c>
      <c r="AS80" s="0" t="n">
        <f aca="false">AS35*500</f>
        <v>0</v>
      </c>
      <c r="AT80" s="0" t="n">
        <f aca="false">AT35*692.19</f>
        <v>0</v>
      </c>
      <c r="AU80" s="0" t="n">
        <f aca="false">AU35*833.48</f>
        <v>0</v>
      </c>
      <c r="AV80" s="0" t="n">
        <f aca="false">SUM(B80:AU80)</f>
        <v>20200</v>
      </c>
    </row>
    <row r="81" customFormat="false" ht="12.8" hidden="false" customHeight="false" outlineLevel="0" collapsed="false">
      <c r="A81" s="0" t="s">
        <v>492</v>
      </c>
      <c r="B81" s="0" t="n">
        <f aca="false">B36*650</f>
        <v>0</v>
      </c>
      <c r="C81" s="0" t="n">
        <f aca="false">C36*656.68</f>
        <v>0</v>
      </c>
      <c r="D81" s="0" t="n">
        <f aca="false">D36*400</f>
        <v>0</v>
      </c>
      <c r="E81" s="0" t="n">
        <f aca="false">E36*500</f>
        <v>0</v>
      </c>
      <c r="F81" s="0" t="n">
        <f aca="false">F36*539.92</f>
        <v>0</v>
      </c>
      <c r="G81" s="0" t="n">
        <f aca="false">G36*606.15</f>
        <v>0</v>
      </c>
      <c r="H81" s="0" t="n">
        <f aca="false">H36*610.06</f>
        <v>0</v>
      </c>
      <c r="I81" s="0" t="n">
        <f aca="false">I36*637.97</f>
        <v>0</v>
      </c>
      <c r="J81" s="0" t="n">
        <f aca="false">J36*650.09</f>
        <v>0</v>
      </c>
      <c r="K81" s="0" t="n">
        <f aca="false">K36*800</f>
        <v>0</v>
      </c>
      <c r="L81" s="0" t="n">
        <f aca="false">L36*801.73</f>
        <v>0</v>
      </c>
      <c r="M81" s="0" t="n">
        <f aca="false">M36*992.45</f>
        <v>0</v>
      </c>
      <c r="N81" s="0" t="n">
        <f aca="false">N36*996.34</f>
        <v>0</v>
      </c>
      <c r="O81" s="0" t="n">
        <f aca="false">O36*1817.45</f>
        <v>0</v>
      </c>
      <c r="P81" s="0" t="n">
        <f aca="false">P36*2500</f>
        <v>0</v>
      </c>
      <c r="Q81" s="0" t="n">
        <f aca="false">Q36*400</f>
        <v>0</v>
      </c>
      <c r="R81" s="0" t="n">
        <f aca="false">R36*500</f>
        <v>0</v>
      </c>
      <c r="S81" s="0" t="n">
        <f aca="false">S36*509.86</f>
        <v>0</v>
      </c>
      <c r="T81" s="0" t="n">
        <f aca="false">T36*781.93</f>
        <v>0</v>
      </c>
      <c r="U81" s="0" t="n">
        <f aca="false">U36*800</f>
        <v>0</v>
      </c>
      <c r="V81" s="0" t="n">
        <f aca="false">V36*907.93</f>
        <v>0</v>
      </c>
      <c r="W81" s="0" t="n">
        <f aca="false">W36*1103.64</f>
        <v>0</v>
      </c>
      <c r="X81" s="0" t="n">
        <f aca="false">X36*800</f>
        <v>11200</v>
      </c>
      <c r="Y81" s="0" t="n">
        <f aca="false">Y36*500</f>
        <v>0</v>
      </c>
      <c r="Z81" s="0" t="n">
        <f aca="false">Z36*300</f>
        <v>0</v>
      </c>
      <c r="AA81" s="0" t="n">
        <f aca="false">AA36*2921.17</f>
        <v>0</v>
      </c>
      <c r="AB81" s="0" t="n">
        <f aca="false">AB36*400</f>
        <v>400</v>
      </c>
      <c r="AC81" s="0" t="n">
        <f aca="false">AC36*500</f>
        <v>0</v>
      </c>
      <c r="AD81" s="0" t="n">
        <f aca="false">AD36*600</f>
        <v>600</v>
      </c>
      <c r="AE81" s="0" t="n">
        <f aca="false">AE36*645.68</f>
        <v>0</v>
      </c>
      <c r="AF81" s="0" t="n">
        <f aca="false">AF36*680.2</f>
        <v>0</v>
      </c>
      <c r="AG81" s="0" t="n">
        <f aca="false">AG36*1000</f>
        <v>2000</v>
      </c>
      <c r="AH81" s="0" t="n">
        <f aca="false">AH36*2294.32</f>
        <v>13765.92</v>
      </c>
      <c r="AI81" s="0" t="n">
        <f aca="false">AI36*400</f>
        <v>0</v>
      </c>
      <c r="AJ81" s="0" t="n">
        <f aca="false">AJ36*500</f>
        <v>2500</v>
      </c>
      <c r="AK81" s="0" t="n">
        <f aca="false">AK36*600</f>
        <v>0</v>
      </c>
      <c r="AL81" s="0" t="n">
        <f aca="false">AL36*400</f>
        <v>0</v>
      </c>
      <c r="AM81" s="0" t="n">
        <f aca="false">AM36*500</f>
        <v>0</v>
      </c>
      <c r="AN81" s="0" t="n">
        <f aca="false">AN36*600</f>
        <v>0</v>
      </c>
      <c r="AO81" s="0" t="n">
        <f aca="false">AO36*756.15</f>
        <v>0</v>
      </c>
      <c r="AP81" s="0" t="n">
        <f aca="false">AP36*800</f>
        <v>0</v>
      </c>
      <c r="AQ81" s="0" t="n">
        <f aca="false">AQ36*1097.07</f>
        <v>0</v>
      </c>
      <c r="AR81" s="0" t="n">
        <f aca="false">AR36*1147.75</f>
        <v>0</v>
      </c>
      <c r="AS81" s="0" t="n">
        <f aca="false">AS36*500</f>
        <v>0</v>
      </c>
      <c r="AT81" s="0" t="n">
        <f aca="false">AT36*692.19</f>
        <v>0</v>
      </c>
      <c r="AU81" s="0" t="n">
        <f aca="false">AU36*833.48</f>
        <v>0</v>
      </c>
      <c r="AV81" s="0" t="n">
        <f aca="false">SUM(B81:AU81)</f>
        <v>30465.92</v>
      </c>
    </row>
    <row r="82" customFormat="false" ht="12.8" hidden="false" customHeight="false" outlineLevel="0" collapsed="false">
      <c r="A82" s="0" t="s">
        <v>499</v>
      </c>
      <c r="B82" s="0" t="n">
        <f aca="false">B37*650</f>
        <v>0</v>
      </c>
      <c r="C82" s="0" t="n">
        <f aca="false">C37*656.68</f>
        <v>0</v>
      </c>
      <c r="D82" s="0" t="n">
        <f aca="false">D37*400</f>
        <v>0</v>
      </c>
      <c r="E82" s="0" t="n">
        <f aca="false">E37*500</f>
        <v>0</v>
      </c>
      <c r="F82" s="0" t="n">
        <f aca="false">F37*539.92</f>
        <v>0</v>
      </c>
      <c r="G82" s="0" t="n">
        <f aca="false">G37*606.15</f>
        <v>0</v>
      </c>
      <c r="H82" s="0" t="n">
        <f aca="false">H37*610.06</f>
        <v>0</v>
      </c>
      <c r="I82" s="0" t="n">
        <f aca="false">I37*637.97</f>
        <v>0</v>
      </c>
      <c r="J82" s="0" t="n">
        <f aca="false">J37*650.09</f>
        <v>0</v>
      </c>
      <c r="K82" s="0" t="n">
        <f aca="false">K37*800</f>
        <v>0</v>
      </c>
      <c r="L82" s="0" t="n">
        <f aca="false">L37*801.73</f>
        <v>0</v>
      </c>
      <c r="M82" s="0" t="n">
        <f aca="false">M37*992.45</f>
        <v>0</v>
      </c>
      <c r="N82" s="0" t="n">
        <f aca="false">N37*996.34</f>
        <v>0</v>
      </c>
      <c r="O82" s="0" t="n">
        <f aca="false">O37*1817.45</f>
        <v>0</v>
      </c>
      <c r="P82" s="0" t="n">
        <f aca="false">P37*2500</f>
        <v>0</v>
      </c>
      <c r="Q82" s="0" t="n">
        <f aca="false">Q37*400</f>
        <v>0</v>
      </c>
      <c r="R82" s="0" t="n">
        <f aca="false">R37*500</f>
        <v>0</v>
      </c>
      <c r="S82" s="0" t="n">
        <f aca="false">S37*509.86</f>
        <v>0</v>
      </c>
      <c r="T82" s="0" t="n">
        <f aca="false">T37*781.93</f>
        <v>0</v>
      </c>
      <c r="U82" s="0" t="n">
        <f aca="false">U37*800</f>
        <v>0</v>
      </c>
      <c r="V82" s="0" t="n">
        <f aca="false">V37*907.93</f>
        <v>0</v>
      </c>
      <c r="W82" s="0" t="n">
        <f aca="false">W37*1103.64</f>
        <v>0</v>
      </c>
      <c r="X82" s="0" t="n">
        <f aca="false">X37*800</f>
        <v>0</v>
      </c>
      <c r="Y82" s="0" t="n">
        <f aca="false">Y37*500</f>
        <v>0</v>
      </c>
      <c r="Z82" s="0" t="n">
        <f aca="false">Z37*300</f>
        <v>0</v>
      </c>
      <c r="AA82" s="0" t="n">
        <f aca="false">AA37*2921.17</f>
        <v>5842.34</v>
      </c>
      <c r="AB82" s="0" t="n">
        <f aca="false">AB37*400</f>
        <v>0</v>
      </c>
      <c r="AC82" s="0" t="n">
        <f aca="false">AC37*500</f>
        <v>0</v>
      </c>
      <c r="AD82" s="0" t="n">
        <f aca="false">AD37*600</f>
        <v>0</v>
      </c>
      <c r="AE82" s="0" t="n">
        <f aca="false">AE37*645.68</f>
        <v>0</v>
      </c>
      <c r="AF82" s="0" t="n">
        <f aca="false">AF37*680.2</f>
        <v>0</v>
      </c>
      <c r="AG82" s="0" t="n">
        <f aca="false">AG37*1000</f>
        <v>0</v>
      </c>
      <c r="AH82" s="0" t="n">
        <f aca="false">AH37*2294.32</f>
        <v>0</v>
      </c>
      <c r="AI82" s="0" t="n">
        <f aca="false">AI37*400</f>
        <v>0</v>
      </c>
      <c r="AJ82" s="0" t="n">
        <f aca="false">AJ37*500</f>
        <v>0</v>
      </c>
      <c r="AK82" s="0" t="n">
        <f aca="false">AK37*600</f>
        <v>0</v>
      </c>
      <c r="AL82" s="0" t="n">
        <f aca="false">AL37*400</f>
        <v>0</v>
      </c>
      <c r="AM82" s="0" t="n">
        <f aca="false">AM37*500</f>
        <v>0</v>
      </c>
      <c r="AN82" s="0" t="n">
        <f aca="false">AN37*600</f>
        <v>0</v>
      </c>
      <c r="AO82" s="0" t="n">
        <f aca="false">AO37*756.15</f>
        <v>0</v>
      </c>
      <c r="AP82" s="0" t="n">
        <f aca="false">AP37*800</f>
        <v>0</v>
      </c>
      <c r="AQ82" s="0" t="n">
        <f aca="false">AQ37*1097.07</f>
        <v>0</v>
      </c>
      <c r="AR82" s="0" t="n">
        <f aca="false">AR37*1147.75</f>
        <v>0</v>
      </c>
      <c r="AS82" s="0" t="n">
        <f aca="false">AS37*500</f>
        <v>0</v>
      </c>
      <c r="AT82" s="0" t="n">
        <f aca="false">AT37*692.19</f>
        <v>0</v>
      </c>
      <c r="AU82" s="0" t="n">
        <f aca="false">AU37*833.48</f>
        <v>0</v>
      </c>
      <c r="AV82" s="0" t="n">
        <f aca="false">SUM(B82:AU82)</f>
        <v>5842.34</v>
      </c>
    </row>
    <row r="83" customFormat="false" ht="12.8" hidden="false" customHeight="false" outlineLevel="0" collapsed="false">
      <c r="A83" s="0" t="s">
        <v>565</v>
      </c>
      <c r="B83" s="0" t="n">
        <f aca="false">B38*650</f>
        <v>0</v>
      </c>
      <c r="C83" s="0" t="n">
        <f aca="false">C38*656.68</f>
        <v>1970.04</v>
      </c>
      <c r="D83" s="0" t="n">
        <f aca="false">D38*400</f>
        <v>2000</v>
      </c>
      <c r="E83" s="0" t="n">
        <f aca="false">E38*500</f>
        <v>3500</v>
      </c>
      <c r="F83" s="0" t="n">
        <f aca="false">F38*539.92</f>
        <v>0</v>
      </c>
      <c r="G83" s="0" t="n">
        <f aca="false">G38*606.15</f>
        <v>606.15</v>
      </c>
      <c r="H83" s="0" t="n">
        <f aca="false">H38*610.06</f>
        <v>610.06</v>
      </c>
      <c r="I83" s="0" t="n">
        <f aca="false">I38*637.97</f>
        <v>1275.94</v>
      </c>
      <c r="J83" s="0" t="n">
        <f aca="false">J38*650.09</f>
        <v>0</v>
      </c>
      <c r="K83" s="0" t="n">
        <f aca="false">K38*800</f>
        <v>0</v>
      </c>
      <c r="L83" s="0" t="n">
        <f aca="false">L38*801.73</f>
        <v>801.73</v>
      </c>
      <c r="M83" s="0" t="n">
        <f aca="false">M38*992.45</f>
        <v>0</v>
      </c>
      <c r="N83" s="0" t="n">
        <f aca="false">N38*996.34</f>
        <v>996.34</v>
      </c>
      <c r="O83" s="0" t="n">
        <f aca="false">O38*1817.45</f>
        <v>0</v>
      </c>
      <c r="P83" s="0" t="n">
        <f aca="false">P38*2500</f>
        <v>5000</v>
      </c>
      <c r="Q83" s="0" t="n">
        <f aca="false">Q38*400</f>
        <v>0</v>
      </c>
      <c r="R83" s="0" t="n">
        <f aca="false">R38*500</f>
        <v>500</v>
      </c>
      <c r="S83" s="0" t="n">
        <f aca="false">S38*509.86</f>
        <v>0</v>
      </c>
      <c r="T83" s="0" t="n">
        <f aca="false">T38*781.93</f>
        <v>0</v>
      </c>
      <c r="U83" s="0" t="n">
        <f aca="false">U38*800</f>
        <v>0</v>
      </c>
      <c r="V83" s="0" t="n">
        <f aca="false">V38*907.93</f>
        <v>0</v>
      </c>
      <c r="W83" s="0" t="n">
        <f aca="false">W38*1103.64</f>
        <v>0</v>
      </c>
      <c r="X83" s="0" t="n">
        <f aca="false">X38*800</f>
        <v>68000</v>
      </c>
      <c r="Y83" s="0" t="n">
        <f aca="false">Y38*500</f>
        <v>500</v>
      </c>
      <c r="Z83" s="0" t="n">
        <f aca="false">Z38*300</f>
        <v>600</v>
      </c>
      <c r="AA83" s="0" t="n">
        <f aca="false">AA38*2921.17</f>
        <v>0</v>
      </c>
      <c r="AB83" s="0" t="n">
        <f aca="false">AB38*400</f>
        <v>5200</v>
      </c>
      <c r="AC83" s="0" t="n">
        <f aca="false">AC38*500</f>
        <v>0</v>
      </c>
      <c r="AD83" s="0" t="n">
        <f aca="false">AD38*600</f>
        <v>2400</v>
      </c>
      <c r="AE83" s="0" t="n">
        <f aca="false">AE38*645.68</f>
        <v>0</v>
      </c>
      <c r="AF83" s="0" t="n">
        <f aca="false">AF38*680.2</f>
        <v>680.2</v>
      </c>
      <c r="AG83" s="0" t="n">
        <f aca="false">AG38*1000</f>
        <v>0</v>
      </c>
      <c r="AH83" s="0" t="n">
        <f aca="false">AH38*2294.32</f>
        <v>0</v>
      </c>
      <c r="AI83" s="0" t="n">
        <f aca="false">AI38*400</f>
        <v>400</v>
      </c>
      <c r="AJ83" s="0" t="n">
        <f aca="false">AJ38*500</f>
        <v>13500</v>
      </c>
      <c r="AK83" s="0" t="n">
        <f aca="false">AK38*600</f>
        <v>600</v>
      </c>
      <c r="AL83" s="0" t="n">
        <f aca="false">AL38*400</f>
        <v>4400</v>
      </c>
      <c r="AM83" s="0" t="n">
        <f aca="false">AM38*500</f>
        <v>6000</v>
      </c>
      <c r="AN83" s="0" t="n">
        <f aca="false">AN38*600</f>
        <v>0</v>
      </c>
      <c r="AO83" s="0" t="n">
        <f aca="false">AO38*756.15</f>
        <v>0</v>
      </c>
      <c r="AP83" s="0" t="n">
        <f aca="false">AP38*800</f>
        <v>0</v>
      </c>
      <c r="AQ83" s="0" t="n">
        <f aca="false">AQ38*1097.07</f>
        <v>0</v>
      </c>
      <c r="AR83" s="0" t="n">
        <f aca="false">AR38*1147.75</f>
        <v>0</v>
      </c>
      <c r="AS83" s="0" t="n">
        <f aca="false">AS38*500</f>
        <v>0</v>
      </c>
      <c r="AT83" s="0" t="n">
        <f aca="false">AT38*692.19</f>
        <v>0</v>
      </c>
      <c r="AU83" s="0" t="n">
        <f aca="false">AU38*833.48</f>
        <v>0</v>
      </c>
      <c r="AV83" s="0" t="n">
        <f aca="false">SUM(B83:AU83)</f>
        <v>119540.46</v>
      </c>
    </row>
    <row r="84" customFormat="false" ht="12.8" hidden="false" customHeight="false" outlineLevel="0" collapsed="false">
      <c r="A84" s="0" t="s">
        <v>518</v>
      </c>
      <c r="B84" s="0" t="n">
        <f aca="false">B39*650</f>
        <v>0</v>
      </c>
      <c r="C84" s="0" t="n">
        <f aca="false">C39*656.68</f>
        <v>0</v>
      </c>
      <c r="D84" s="0" t="n">
        <f aca="false">D39*400</f>
        <v>400</v>
      </c>
      <c r="E84" s="0" t="n">
        <f aca="false">E39*500</f>
        <v>0</v>
      </c>
      <c r="F84" s="0" t="n">
        <f aca="false">F39*539.92</f>
        <v>0</v>
      </c>
      <c r="G84" s="0" t="n">
        <f aca="false">G39*606.15</f>
        <v>0</v>
      </c>
      <c r="H84" s="0" t="n">
        <f aca="false">H39*610.06</f>
        <v>0</v>
      </c>
      <c r="I84" s="0" t="n">
        <f aca="false">I39*637.97</f>
        <v>637.97</v>
      </c>
      <c r="J84" s="0" t="n">
        <f aca="false">J39*650.09</f>
        <v>0</v>
      </c>
      <c r="K84" s="0" t="n">
        <f aca="false">K39*800</f>
        <v>800</v>
      </c>
      <c r="L84" s="0" t="n">
        <f aca="false">L39*801.73</f>
        <v>0</v>
      </c>
      <c r="M84" s="0" t="n">
        <f aca="false">M39*992.45</f>
        <v>1984.9</v>
      </c>
      <c r="N84" s="0" t="n">
        <f aca="false">N39*996.34</f>
        <v>0</v>
      </c>
      <c r="O84" s="0" t="n">
        <f aca="false">O39*1817.45</f>
        <v>0</v>
      </c>
      <c r="P84" s="0" t="n">
        <f aca="false">P39*2500</f>
        <v>2500</v>
      </c>
      <c r="Q84" s="0" t="n">
        <f aca="false">Q39*400</f>
        <v>400</v>
      </c>
      <c r="R84" s="0" t="n">
        <f aca="false">R39*500</f>
        <v>3000</v>
      </c>
      <c r="S84" s="0" t="n">
        <f aca="false">S39*509.86</f>
        <v>0</v>
      </c>
      <c r="T84" s="0" t="n">
        <f aca="false">T39*781.93</f>
        <v>3909.65</v>
      </c>
      <c r="U84" s="0" t="n">
        <f aca="false">U39*800</f>
        <v>1600</v>
      </c>
      <c r="V84" s="0" t="n">
        <f aca="false">V39*907.93</f>
        <v>0</v>
      </c>
      <c r="W84" s="0" t="n">
        <f aca="false">W39*1103.64</f>
        <v>4414.56</v>
      </c>
      <c r="X84" s="0" t="n">
        <f aca="false">X39*800</f>
        <v>6400</v>
      </c>
      <c r="Y84" s="0" t="n">
        <f aca="false">Y39*500</f>
        <v>0</v>
      </c>
      <c r="Z84" s="0" t="n">
        <f aca="false">Z39*300</f>
        <v>0</v>
      </c>
      <c r="AA84" s="0" t="n">
        <f aca="false">AA39*2921.17</f>
        <v>0</v>
      </c>
      <c r="AB84" s="0" t="n">
        <f aca="false">AB39*400</f>
        <v>13600</v>
      </c>
      <c r="AC84" s="0" t="n">
        <f aca="false">AC39*500</f>
        <v>0</v>
      </c>
      <c r="AD84" s="0" t="n">
        <f aca="false">AD39*600</f>
        <v>0</v>
      </c>
      <c r="AE84" s="0" t="n">
        <f aca="false">AE39*645.68</f>
        <v>0</v>
      </c>
      <c r="AF84" s="0" t="n">
        <f aca="false">AF39*680.2</f>
        <v>0</v>
      </c>
      <c r="AG84" s="0" t="n">
        <f aca="false">AG39*1000</f>
        <v>2000</v>
      </c>
      <c r="AH84" s="0" t="n">
        <f aca="false">AH39*2294.32</f>
        <v>0</v>
      </c>
      <c r="AI84" s="0" t="n">
        <f aca="false">AI39*400</f>
        <v>0</v>
      </c>
      <c r="AJ84" s="0" t="n">
        <f aca="false">AJ39*500</f>
        <v>1500</v>
      </c>
      <c r="AK84" s="0" t="n">
        <f aca="false">AK39*600</f>
        <v>0</v>
      </c>
      <c r="AL84" s="0" t="n">
        <f aca="false">AL39*400</f>
        <v>0</v>
      </c>
      <c r="AM84" s="0" t="n">
        <f aca="false">AM39*500</f>
        <v>1500</v>
      </c>
      <c r="AN84" s="0" t="n">
        <f aca="false">AN39*600</f>
        <v>1200</v>
      </c>
      <c r="AO84" s="0" t="n">
        <f aca="false">AO39*756.15</f>
        <v>0</v>
      </c>
      <c r="AP84" s="0" t="n">
        <f aca="false">AP39*800</f>
        <v>0</v>
      </c>
      <c r="AQ84" s="0" t="n">
        <f aca="false">AQ39*1097.07</f>
        <v>0</v>
      </c>
      <c r="AR84" s="0" t="n">
        <f aca="false">AR39*1147.75</f>
        <v>0</v>
      </c>
      <c r="AS84" s="0" t="n">
        <f aca="false">AS39*500</f>
        <v>0</v>
      </c>
      <c r="AT84" s="0" t="n">
        <f aca="false">AT39*692.19</f>
        <v>1384.38</v>
      </c>
      <c r="AU84" s="0" t="n">
        <f aca="false">AU39*833.48</f>
        <v>3333.92</v>
      </c>
      <c r="AV84" s="0" t="n">
        <f aca="false">SUM(B84:AU84)</f>
        <v>50565.38</v>
      </c>
    </row>
    <row r="85" customFormat="false" ht="12.8" hidden="false" customHeight="false" outlineLevel="0" collapsed="false">
      <c r="A85" s="0" t="s">
        <v>521</v>
      </c>
      <c r="B85" s="0" t="n">
        <f aca="false">B40*650</f>
        <v>0</v>
      </c>
      <c r="C85" s="0" t="n">
        <f aca="false">C40*656.68</f>
        <v>0</v>
      </c>
      <c r="D85" s="0" t="n">
        <f aca="false">D40*400</f>
        <v>400</v>
      </c>
      <c r="E85" s="0" t="n">
        <f aca="false">E40*500</f>
        <v>2500</v>
      </c>
      <c r="F85" s="0" t="n">
        <f aca="false">F40*539.92</f>
        <v>0</v>
      </c>
      <c r="G85" s="0" t="n">
        <f aca="false">G40*606.15</f>
        <v>0</v>
      </c>
      <c r="H85" s="0" t="n">
        <f aca="false">H40*610.06</f>
        <v>0</v>
      </c>
      <c r="I85" s="0" t="n">
        <f aca="false">I40*637.97</f>
        <v>5103.76</v>
      </c>
      <c r="J85" s="0" t="n">
        <f aca="false">J40*650.09</f>
        <v>0</v>
      </c>
      <c r="K85" s="0" t="n">
        <f aca="false">K40*800</f>
        <v>0</v>
      </c>
      <c r="L85" s="0" t="n">
        <f aca="false">L40*801.73</f>
        <v>0</v>
      </c>
      <c r="M85" s="0" t="n">
        <f aca="false">M40*992.45</f>
        <v>8932.05</v>
      </c>
      <c r="N85" s="0" t="n">
        <f aca="false">N40*996.34</f>
        <v>0</v>
      </c>
      <c r="O85" s="0" t="n">
        <f aca="false">O40*1817.45</f>
        <v>0</v>
      </c>
      <c r="P85" s="0" t="n">
        <f aca="false">P40*2500</f>
        <v>0</v>
      </c>
      <c r="Q85" s="0" t="n">
        <f aca="false">Q40*400</f>
        <v>0</v>
      </c>
      <c r="R85" s="0" t="n">
        <f aca="false">R40*500</f>
        <v>4000</v>
      </c>
      <c r="S85" s="0" t="n">
        <f aca="false">S40*509.86</f>
        <v>0</v>
      </c>
      <c r="T85" s="0" t="n">
        <f aca="false">T40*781.93</f>
        <v>0</v>
      </c>
      <c r="U85" s="0" t="n">
        <f aca="false">U40*800</f>
        <v>0</v>
      </c>
      <c r="V85" s="0" t="n">
        <f aca="false">V40*907.93</f>
        <v>0</v>
      </c>
      <c r="W85" s="0" t="n">
        <f aca="false">W40*1103.64</f>
        <v>0</v>
      </c>
      <c r="X85" s="0" t="n">
        <f aca="false">X40*800</f>
        <v>800</v>
      </c>
      <c r="Y85" s="0" t="n">
        <f aca="false">Y40*500</f>
        <v>0</v>
      </c>
      <c r="Z85" s="0" t="n">
        <f aca="false">Z40*300</f>
        <v>0</v>
      </c>
      <c r="AA85" s="0" t="n">
        <f aca="false">AA40*2921.17</f>
        <v>0</v>
      </c>
      <c r="AB85" s="0" t="n">
        <f aca="false">AB40*400</f>
        <v>400</v>
      </c>
      <c r="AC85" s="0" t="n">
        <f aca="false">AC40*500</f>
        <v>0</v>
      </c>
      <c r="AD85" s="0" t="n">
        <f aca="false">AD40*600</f>
        <v>600</v>
      </c>
      <c r="AE85" s="0" t="n">
        <f aca="false">AE40*645.68</f>
        <v>0</v>
      </c>
      <c r="AF85" s="0" t="n">
        <f aca="false">AF40*680.2</f>
        <v>0</v>
      </c>
      <c r="AG85" s="0" t="n">
        <f aca="false">AG40*1000</f>
        <v>1000</v>
      </c>
      <c r="AH85" s="0" t="n">
        <f aca="false">AH40*2294.32</f>
        <v>0</v>
      </c>
      <c r="AI85" s="0" t="n">
        <f aca="false">AI40*400</f>
        <v>0</v>
      </c>
      <c r="AJ85" s="0" t="n">
        <f aca="false">AJ40*500</f>
        <v>0</v>
      </c>
      <c r="AK85" s="0" t="n">
        <f aca="false">AK40*600</f>
        <v>0</v>
      </c>
      <c r="AL85" s="0" t="n">
        <f aca="false">AL40*400</f>
        <v>0</v>
      </c>
      <c r="AM85" s="0" t="n">
        <f aca="false">AM40*500</f>
        <v>3500</v>
      </c>
      <c r="AN85" s="0" t="n">
        <f aca="false">AN40*600</f>
        <v>0</v>
      </c>
      <c r="AO85" s="0" t="n">
        <f aca="false">AO40*756.15</f>
        <v>0</v>
      </c>
      <c r="AP85" s="0" t="n">
        <f aca="false">AP40*800</f>
        <v>0</v>
      </c>
      <c r="AQ85" s="0" t="n">
        <f aca="false">AQ40*1097.07</f>
        <v>0</v>
      </c>
      <c r="AR85" s="0" t="n">
        <f aca="false">AR40*1147.75</f>
        <v>0</v>
      </c>
      <c r="AS85" s="0" t="n">
        <f aca="false">AS40*500</f>
        <v>0</v>
      </c>
      <c r="AT85" s="0" t="n">
        <f aca="false">AT40*692.19</f>
        <v>0</v>
      </c>
      <c r="AU85" s="0" t="n">
        <f aca="false">AU40*833.48</f>
        <v>0</v>
      </c>
      <c r="AV85" s="0" t="n">
        <f aca="false">SUM(B85:AU85)</f>
        <v>27235.81</v>
      </c>
    </row>
    <row r="86" customFormat="false" ht="12.8" hidden="false" customHeight="false" outlineLevel="0" collapsed="false">
      <c r="A86" s="0" t="s">
        <v>527</v>
      </c>
      <c r="B86" s="0" t="n">
        <f aca="false">B41*650</f>
        <v>1300</v>
      </c>
      <c r="C86" s="0" t="n">
        <f aca="false">C41*656.68</f>
        <v>1313.36</v>
      </c>
      <c r="D86" s="0" t="n">
        <f aca="false">D41*400</f>
        <v>2800</v>
      </c>
      <c r="E86" s="0" t="n">
        <f aca="false">E41*500</f>
        <v>500</v>
      </c>
      <c r="F86" s="0" t="n">
        <f aca="false">F41*539.92</f>
        <v>539.92</v>
      </c>
      <c r="G86" s="0" t="n">
        <f aca="false">G41*606.15</f>
        <v>0</v>
      </c>
      <c r="H86" s="0" t="n">
        <f aca="false">H41*610.06</f>
        <v>610.06</v>
      </c>
      <c r="I86" s="0" t="n">
        <f aca="false">I41*637.97</f>
        <v>3827.82</v>
      </c>
      <c r="J86" s="0" t="n">
        <f aca="false">J41*650.09</f>
        <v>0</v>
      </c>
      <c r="K86" s="0" t="n">
        <f aca="false">K41*800</f>
        <v>0</v>
      </c>
      <c r="L86" s="0" t="n">
        <f aca="false">L41*801.73</f>
        <v>801.73</v>
      </c>
      <c r="M86" s="0" t="n">
        <f aca="false">M41*992.45</f>
        <v>2977.35</v>
      </c>
      <c r="N86" s="0" t="n">
        <f aca="false">N41*996.34</f>
        <v>1992.68</v>
      </c>
      <c r="O86" s="0" t="n">
        <f aca="false">O41*1817.45</f>
        <v>0</v>
      </c>
      <c r="P86" s="0" t="n">
        <f aca="false">P41*2500</f>
        <v>0</v>
      </c>
      <c r="Q86" s="0" t="n">
        <f aca="false">Q41*400</f>
        <v>0</v>
      </c>
      <c r="R86" s="0" t="n">
        <f aca="false">R41*500</f>
        <v>2000</v>
      </c>
      <c r="S86" s="0" t="n">
        <f aca="false">S41*509.86</f>
        <v>0</v>
      </c>
      <c r="T86" s="0" t="n">
        <f aca="false">T41*781.93</f>
        <v>0</v>
      </c>
      <c r="U86" s="0" t="n">
        <f aca="false">U41*800</f>
        <v>0</v>
      </c>
      <c r="V86" s="0" t="n">
        <f aca="false">V41*907.93</f>
        <v>0</v>
      </c>
      <c r="W86" s="0" t="n">
        <f aca="false">W41*1103.64</f>
        <v>0</v>
      </c>
      <c r="X86" s="0" t="n">
        <f aca="false">X41*800</f>
        <v>32800</v>
      </c>
      <c r="Y86" s="0" t="n">
        <f aca="false">Y41*500</f>
        <v>0</v>
      </c>
      <c r="Z86" s="0" t="n">
        <f aca="false">Z41*300</f>
        <v>0</v>
      </c>
      <c r="AA86" s="0" t="n">
        <f aca="false">AA41*2921.17</f>
        <v>0</v>
      </c>
      <c r="AB86" s="0" t="n">
        <f aca="false">AB41*400</f>
        <v>0</v>
      </c>
      <c r="AC86" s="0" t="n">
        <f aca="false">AC41*500</f>
        <v>0</v>
      </c>
      <c r="AD86" s="0" t="n">
        <f aca="false">AD41*600</f>
        <v>0</v>
      </c>
      <c r="AE86" s="0" t="n">
        <f aca="false">AE41*645.68</f>
        <v>0</v>
      </c>
      <c r="AF86" s="0" t="n">
        <f aca="false">AF41*680.2</f>
        <v>0</v>
      </c>
      <c r="AG86" s="0" t="n">
        <f aca="false">AG41*1000</f>
        <v>1000</v>
      </c>
      <c r="AH86" s="0" t="n">
        <f aca="false">AH41*2294.32</f>
        <v>2294.32</v>
      </c>
      <c r="AI86" s="0" t="n">
        <f aca="false">AI41*400</f>
        <v>0</v>
      </c>
      <c r="AJ86" s="0" t="n">
        <f aca="false">AJ41*500</f>
        <v>3500</v>
      </c>
      <c r="AK86" s="0" t="n">
        <f aca="false">AK41*600</f>
        <v>0</v>
      </c>
      <c r="AL86" s="0" t="n">
        <f aca="false">AL41*400</f>
        <v>3200</v>
      </c>
      <c r="AM86" s="0" t="n">
        <f aca="false">AM41*500</f>
        <v>2000</v>
      </c>
      <c r="AN86" s="0" t="n">
        <f aca="false">AN41*600</f>
        <v>0</v>
      </c>
      <c r="AO86" s="0" t="n">
        <f aca="false">AO41*756.15</f>
        <v>0</v>
      </c>
      <c r="AP86" s="0" t="n">
        <f aca="false">AP41*800</f>
        <v>0</v>
      </c>
      <c r="AQ86" s="0" t="n">
        <f aca="false">AQ41*1097.07</f>
        <v>0</v>
      </c>
      <c r="AR86" s="0" t="n">
        <f aca="false">AR41*1147.75</f>
        <v>0</v>
      </c>
      <c r="AS86" s="0" t="n">
        <f aca="false">AS41*500</f>
        <v>0</v>
      </c>
      <c r="AT86" s="0" t="n">
        <f aca="false">AT41*692.19</f>
        <v>1384.38</v>
      </c>
      <c r="AU86" s="0" t="n">
        <f aca="false">AU41*833.48</f>
        <v>1666.96</v>
      </c>
      <c r="AV86" s="0" t="n">
        <f aca="false">SUM(B86:AU86)</f>
        <v>66508.58</v>
      </c>
    </row>
    <row r="87" customFormat="false" ht="12.8" hidden="false" customHeight="false" outlineLevel="0" collapsed="false">
      <c r="A87" s="0" t="s">
        <v>566</v>
      </c>
      <c r="B87" s="0" t="n">
        <f aca="false">B42*650</f>
        <v>0</v>
      </c>
      <c r="C87" s="0" t="n">
        <f aca="false">C42*656.68</f>
        <v>0</v>
      </c>
      <c r="D87" s="0" t="n">
        <f aca="false">D42*400</f>
        <v>1200</v>
      </c>
      <c r="E87" s="0" t="n">
        <f aca="false">E42*500</f>
        <v>0</v>
      </c>
      <c r="F87" s="0" t="n">
        <f aca="false">F42*539.92</f>
        <v>0</v>
      </c>
      <c r="G87" s="0" t="n">
        <f aca="false">G42*606.15</f>
        <v>0</v>
      </c>
      <c r="H87" s="0" t="n">
        <f aca="false">H42*610.06</f>
        <v>0</v>
      </c>
      <c r="I87" s="0" t="n">
        <f aca="false">I42*637.97</f>
        <v>1913.91</v>
      </c>
      <c r="J87" s="0" t="n">
        <f aca="false">J42*650.09</f>
        <v>0</v>
      </c>
      <c r="K87" s="0" t="n">
        <f aca="false">K42*800</f>
        <v>0</v>
      </c>
      <c r="L87" s="0" t="n">
        <f aca="false">L42*801.73</f>
        <v>0</v>
      </c>
      <c r="M87" s="0" t="n">
        <f aca="false">M42*992.45</f>
        <v>0</v>
      </c>
      <c r="N87" s="0" t="n">
        <f aca="false">N42*996.34</f>
        <v>0</v>
      </c>
      <c r="O87" s="0" t="n">
        <f aca="false">O42*1817.45</f>
        <v>0</v>
      </c>
      <c r="P87" s="0" t="n">
        <f aca="false">P42*2500</f>
        <v>0</v>
      </c>
      <c r="Q87" s="0" t="n">
        <f aca="false">Q42*400</f>
        <v>400</v>
      </c>
      <c r="R87" s="0" t="n">
        <f aca="false">R42*500</f>
        <v>0</v>
      </c>
      <c r="S87" s="0" t="n">
        <f aca="false">S42*509.86</f>
        <v>0</v>
      </c>
      <c r="T87" s="0" t="n">
        <f aca="false">T42*781.93</f>
        <v>0</v>
      </c>
      <c r="U87" s="0" t="n">
        <f aca="false">U42*800</f>
        <v>800</v>
      </c>
      <c r="V87" s="0" t="n">
        <f aca="false">V42*907.93</f>
        <v>1815.86</v>
      </c>
      <c r="W87" s="0" t="n">
        <f aca="false">W42*1103.64</f>
        <v>0</v>
      </c>
      <c r="X87" s="0" t="n">
        <f aca="false">X42*800</f>
        <v>0</v>
      </c>
      <c r="Y87" s="0" t="n">
        <f aca="false">Y42*500</f>
        <v>0</v>
      </c>
      <c r="Z87" s="0" t="n">
        <f aca="false">Z42*300</f>
        <v>0</v>
      </c>
      <c r="AA87" s="0" t="n">
        <f aca="false">AA42*2921.17</f>
        <v>0</v>
      </c>
      <c r="AB87" s="0" t="n">
        <f aca="false">AB42*400</f>
        <v>0</v>
      </c>
      <c r="AC87" s="0" t="n">
        <f aca="false">AC42*500</f>
        <v>0</v>
      </c>
      <c r="AD87" s="0" t="n">
        <f aca="false">AD42*600</f>
        <v>0</v>
      </c>
      <c r="AE87" s="0" t="n">
        <f aca="false">AE42*645.68</f>
        <v>0</v>
      </c>
      <c r="AF87" s="0" t="n">
        <f aca="false">AF42*680.2</f>
        <v>0</v>
      </c>
      <c r="AG87" s="0" t="n">
        <f aca="false">AG42*1000</f>
        <v>0</v>
      </c>
      <c r="AH87" s="0" t="n">
        <f aca="false">AH42*2294.32</f>
        <v>0</v>
      </c>
      <c r="AI87" s="0" t="n">
        <f aca="false">AI42*400</f>
        <v>0</v>
      </c>
      <c r="AJ87" s="0" t="n">
        <f aca="false">AJ42*500</f>
        <v>500</v>
      </c>
      <c r="AK87" s="0" t="n">
        <f aca="false">AK42*600</f>
        <v>0</v>
      </c>
      <c r="AL87" s="0" t="n">
        <f aca="false">AL42*400</f>
        <v>0</v>
      </c>
      <c r="AM87" s="0" t="n">
        <f aca="false">AM42*500</f>
        <v>500</v>
      </c>
      <c r="AN87" s="0" t="n">
        <f aca="false">AN42*600</f>
        <v>0</v>
      </c>
      <c r="AO87" s="0" t="n">
        <f aca="false">AO42*756.15</f>
        <v>0</v>
      </c>
      <c r="AP87" s="0" t="n">
        <f aca="false">AP42*800</f>
        <v>0</v>
      </c>
      <c r="AQ87" s="0" t="n">
        <f aca="false">AQ42*1097.07</f>
        <v>0</v>
      </c>
      <c r="AR87" s="0" t="n">
        <f aca="false">AR42*1147.75</f>
        <v>0</v>
      </c>
      <c r="AS87" s="0" t="n">
        <f aca="false">AS42*500</f>
        <v>0</v>
      </c>
      <c r="AT87" s="0" t="n">
        <f aca="false">AT42*692.19</f>
        <v>692.19</v>
      </c>
      <c r="AU87" s="0" t="n">
        <f aca="false">AU42*833.48</f>
        <v>0</v>
      </c>
      <c r="AV87" s="0" t="n">
        <f aca="false">SUM(B87:AU87)</f>
        <v>7821.96</v>
      </c>
    </row>
    <row r="88" customFormat="false" ht="12.8" hidden="false" customHeight="false" outlineLevel="0" collapsed="false">
      <c r="A88" s="0" t="s">
        <v>567</v>
      </c>
      <c r="B88" s="0" t="n">
        <f aca="false">B43*650</f>
        <v>1300</v>
      </c>
      <c r="C88" s="0" t="n">
        <f aca="false">C43*656.68</f>
        <v>14446.96</v>
      </c>
      <c r="D88" s="0" t="n">
        <f aca="false">D43*400</f>
        <v>46400</v>
      </c>
      <c r="E88" s="0" t="n">
        <f aca="false">E43*500</f>
        <v>32500</v>
      </c>
      <c r="F88" s="0" t="n">
        <f aca="false">F43*539.92</f>
        <v>8638.72</v>
      </c>
      <c r="G88" s="0" t="n">
        <f aca="false">G43*606.15</f>
        <v>1818.45</v>
      </c>
      <c r="H88" s="0" t="n">
        <f aca="false">H43*610.06</f>
        <v>1830.18</v>
      </c>
      <c r="I88" s="0" t="n">
        <f aca="false">I43*637.97</f>
        <v>19777.07</v>
      </c>
      <c r="J88" s="0" t="n">
        <f aca="false">J43*650.09</f>
        <v>1300.18</v>
      </c>
      <c r="K88" s="0" t="n">
        <f aca="false">K43*800</f>
        <v>8800</v>
      </c>
      <c r="L88" s="0" t="n">
        <f aca="false">L43*801.73</f>
        <v>4810.38</v>
      </c>
      <c r="M88" s="0" t="n">
        <f aca="false">M43*992.45</f>
        <v>32750.85</v>
      </c>
      <c r="N88" s="0" t="n">
        <f aca="false">N43*996.34</f>
        <v>9963.4</v>
      </c>
      <c r="O88" s="0" t="n">
        <f aca="false">O43*1817.45</f>
        <v>5452.35</v>
      </c>
      <c r="P88" s="0" t="n">
        <f aca="false">P43*2500</f>
        <v>15000</v>
      </c>
      <c r="Q88" s="0" t="n">
        <f aca="false">Q43*400</f>
        <v>12800</v>
      </c>
      <c r="R88" s="0" t="n">
        <f aca="false">R43*500</f>
        <v>55500</v>
      </c>
      <c r="S88" s="0" t="n">
        <f aca="false">S43*509.86</f>
        <v>1529.58</v>
      </c>
      <c r="T88" s="0" t="n">
        <f aca="false">T43*781.93</f>
        <v>3909.65</v>
      </c>
      <c r="U88" s="0" t="n">
        <f aca="false">U43*800</f>
        <v>5600</v>
      </c>
      <c r="V88" s="0" t="n">
        <f aca="false">V43*907.93</f>
        <v>1815.86</v>
      </c>
      <c r="W88" s="0" t="n">
        <f aca="false">W43*1103.64</f>
        <v>23176.44</v>
      </c>
      <c r="X88" s="0" t="n">
        <f aca="false">X43*800</f>
        <v>459200</v>
      </c>
      <c r="Y88" s="0" t="n">
        <f aca="false">Y43*500</f>
        <v>4500</v>
      </c>
      <c r="Z88" s="0" t="n">
        <f aca="false">Z43*300</f>
        <v>3600</v>
      </c>
      <c r="AA88" s="0" t="n">
        <f aca="false">AA43*2921.17</f>
        <v>5842.34</v>
      </c>
      <c r="AB88" s="0" t="n">
        <f aca="false">AB43*400</f>
        <v>66800</v>
      </c>
      <c r="AC88" s="0" t="n">
        <f aca="false">AC43*500</f>
        <v>1000</v>
      </c>
      <c r="AD88" s="0" t="n">
        <f aca="false">AD43*600</f>
        <v>9000</v>
      </c>
      <c r="AE88" s="0" t="n">
        <f aca="false">AE43*645.68</f>
        <v>1937.04</v>
      </c>
      <c r="AF88" s="0" t="n">
        <f aca="false">AF43*680.2</f>
        <v>1360.4</v>
      </c>
      <c r="AG88" s="0" t="n">
        <f aca="false">AG43*1000</f>
        <v>14000</v>
      </c>
      <c r="AH88" s="0" t="n">
        <f aca="false">AH43*2294.32</f>
        <v>18354.56</v>
      </c>
      <c r="AI88" s="0" t="n">
        <f aca="false">AI43*400</f>
        <v>2400</v>
      </c>
      <c r="AJ88" s="0" t="n">
        <f aca="false">AJ43*500</f>
        <v>34000</v>
      </c>
      <c r="AK88" s="0" t="n">
        <f aca="false">AK43*600</f>
        <v>10800</v>
      </c>
      <c r="AL88" s="0" t="n">
        <f aca="false">AL43*400</f>
        <v>26000</v>
      </c>
      <c r="AM88" s="0" t="n">
        <f aca="false">AM43*500</f>
        <v>37000</v>
      </c>
      <c r="AN88" s="0" t="n">
        <f aca="false">AN43*600</f>
        <v>16800</v>
      </c>
      <c r="AO88" s="0" t="n">
        <f aca="false">AO43*756.15</f>
        <v>756.15</v>
      </c>
      <c r="AP88" s="0" t="n">
        <f aca="false">AP43*800</f>
        <v>2400</v>
      </c>
      <c r="AQ88" s="0" t="n">
        <f aca="false">AQ43*1097.07</f>
        <v>1097.07</v>
      </c>
      <c r="AR88" s="0" t="n">
        <f aca="false">AR43*1147.75</f>
        <v>8034.25</v>
      </c>
      <c r="AS88" s="0" t="n">
        <f aca="false">AS43*500</f>
        <v>2000</v>
      </c>
      <c r="AT88" s="0" t="n">
        <f aca="false">AT43*692.19</f>
        <v>4153.14</v>
      </c>
      <c r="AU88" s="0" t="n">
        <f aca="false">AU43*833.48</f>
        <v>6667.84</v>
      </c>
      <c r="AV88" s="0" t="n">
        <f aca="false">SUM(B88:AU88)</f>
        <v>1046822.86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859375" defaultRowHeight="12.8" zeroHeight="false" outlineLevelRow="0" outlineLevelCol="0"/>
  <cols>
    <col collapsed="false" customWidth="true" hidden="false" outlineLevel="0" max="1" min="1" style="0" width="64.62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556</v>
      </c>
      <c r="B2" s="0" t="n">
        <v>85</v>
      </c>
      <c r="C2" s="0" t="n">
        <v>52734.22</v>
      </c>
    </row>
    <row r="3" customFormat="false" ht="12.8" hidden="false" customHeight="false" outlineLevel="0" collapsed="false">
      <c r="A3" s="0" t="s">
        <v>84</v>
      </c>
      <c r="B3" s="0" t="n">
        <v>22</v>
      </c>
      <c r="C3" s="0" t="n">
        <v>26305.43</v>
      </c>
    </row>
    <row r="4" customFormat="false" ht="12.8" hidden="false" customHeight="false" outlineLevel="0" collapsed="false">
      <c r="A4" s="0" t="s">
        <v>96</v>
      </c>
      <c r="B4" s="0" t="n">
        <v>8</v>
      </c>
      <c r="C4" s="0" t="n">
        <v>9587.34</v>
      </c>
    </row>
    <row r="5" customFormat="false" ht="12.8" hidden="false" customHeight="false" outlineLevel="0" collapsed="false">
      <c r="A5" s="0" t="s">
        <v>557</v>
      </c>
      <c r="B5" s="0" t="n">
        <v>137</v>
      </c>
      <c r="C5" s="0" t="n">
        <v>166359.61</v>
      </c>
    </row>
    <row r="6" customFormat="false" ht="12.8" hidden="false" customHeight="false" outlineLevel="0" collapsed="false">
      <c r="A6" s="0" t="s">
        <v>176</v>
      </c>
      <c r="B6" s="0" t="n">
        <v>27</v>
      </c>
      <c r="C6" s="0" t="n">
        <v>22602.62</v>
      </c>
    </row>
    <row r="7" customFormat="false" ht="12.8" hidden="false" customHeight="false" outlineLevel="0" collapsed="false">
      <c r="A7" s="0" t="s">
        <v>558</v>
      </c>
      <c r="B7" s="0" t="n">
        <v>122</v>
      </c>
      <c r="C7" s="0" t="n">
        <v>157482.23</v>
      </c>
    </row>
    <row r="8" customFormat="false" ht="12.8" hidden="false" customHeight="false" outlineLevel="0" collapsed="false">
      <c r="A8" s="0" t="s">
        <v>559</v>
      </c>
      <c r="B8" s="0" t="n">
        <v>12</v>
      </c>
      <c r="C8" s="0" t="n">
        <v>17311.37</v>
      </c>
    </row>
    <row r="9" customFormat="false" ht="12.8" hidden="false" customHeight="false" outlineLevel="0" collapsed="false">
      <c r="A9" s="0" t="s">
        <v>235</v>
      </c>
      <c r="B9" s="0" t="n">
        <v>53</v>
      </c>
      <c r="C9" s="0" t="n">
        <v>60414.54</v>
      </c>
    </row>
    <row r="10" customFormat="false" ht="12.8" hidden="false" customHeight="false" outlineLevel="0" collapsed="false">
      <c r="A10" s="0" t="s">
        <v>241</v>
      </c>
      <c r="B10" s="0" t="n">
        <v>4</v>
      </c>
      <c r="C10" s="0" t="n">
        <v>58748.8</v>
      </c>
    </row>
    <row r="11" customFormat="false" ht="12.8" hidden="false" customHeight="false" outlineLevel="0" collapsed="false">
      <c r="A11" s="0" t="s">
        <v>252</v>
      </c>
      <c r="B11" s="0" t="n">
        <v>5</v>
      </c>
      <c r="C11" s="0" t="n">
        <v>2183.38</v>
      </c>
    </row>
    <row r="12" customFormat="false" ht="12.8" hidden="false" customHeight="false" outlineLevel="0" collapsed="false">
      <c r="A12" s="0" t="s">
        <v>560</v>
      </c>
      <c r="B12" s="0" t="n">
        <v>1</v>
      </c>
      <c r="C12" s="0" t="n">
        <v>22095.71</v>
      </c>
    </row>
    <row r="13" customFormat="false" ht="12.8" hidden="false" customHeight="false" outlineLevel="0" collapsed="false">
      <c r="A13" s="0" t="s">
        <v>273</v>
      </c>
      <c r="B13" s="0" t="n">
        <v>127</v>
      </c>
      <c r="C13" s="0" t="n">
        <v>372106.01</v>
      </c>
    </row>
    <row r="14" customFormat="false" ht="12.8" hidden="false" customHeight="false" outlineLevel="0" collapsed="false">
      <c r="A14" s="0" t="s">
        <v>279</v>
      </c>
      <c r="B14" s="0" t="n">
        <v>32</v>
      </c>
      <c r="C14" s="0" t="n">
        <v>26256.29</v>
      </c>
    </row>
    <row r="15" customFormat="false" ht="12.8" hidden="false" customHeight="false" outlineLevel="0" collapsed="false">
      <c r="A15" s="0" t="s">
        <v>282</v>
      </c>
      <c r="B15" s="0" t="n">
        <v>102</v>
      </c>
      <c r="C15" s="0" t="n">
        <v>68884.54</v>
      </c>
    </row>
    <row r="16" customFormat="false" ht="12.8" hidden="false" customHeight="false" outlineLevel="0" collapsed="false">
      <c r="A16" s="0" t="s">
        <v>285</v>
      </c>
      <c r="B16" s="0" t="n">
        <v>38</v>
      </c>
      <c r="C16" s="0" t="n">
        <v>51891.58</v>
      </c>
    </row>
    <row r="17" customFormat="false" ht="12.8" hidden="false" customHeight="false" outlineLevel="0" collapsed="false">
      <c r="A17" s="0" t="s">
        <v>288</v>
      </c>
      <c r="B17" s="0" t="n">
        <v>136</v>
      </c>
      <c r="C17" s="0" t="n">
        <v>161726.05</v>
      </c>
    </row>
    <row r="18" customFormat="false" ht="12.8" hidden="false" customHeight="false" outlineLevel="0" collapsed="false">
      <c r="A18" s="0" t="s">
        <v>291</v>
      </c>
      <c r="B18" s="0" t="n">
        <v>124</v>
      </c>
      <c r="C18" s="0" t="n">
        <v>156710.61</v>
      </c>
    </row>
    <row r="19" customFormat="false" ht="12.8" hidden="false" customHeight="false" outlineLevel="0" collapsed="false">
      <c r="A19" s="0" t="s">
        <v>294</v>
      </c>
      <c r="B19" s="0" t="n">
        <v>103</v>
      </c>
      <c r="C19" s="0" t="n">
        <v>160253.24</v>
      </c>
    </row>
    <row r="20" customFormat="false" ht="12.8" hidden="false" customHeight="false" outlineLevel="0" collapsed="false">
      <c r="A20" s="0" t="s">
        <v>296</v>
      </c>
      <c r="B20" s="0" t="n">
        <v>8</v>
      </c>
      <c r="C20" s="0" t="n">
        <v>15377.73</v>
      </c>
    </row>
    <row r="21" customFormat="false" ht="12.8" hidden="false" customHeight="false" outlineLevel="0" collapsed="false">
      <c r="A21" s="0" t="s">
        <v>306</v>
      </c>
      <c r="B21" s="0" t="n">
        <v>7</v>
      </c>
      <c r="C21" s="0" t="n">
        <v>6536.11</v>
      </c>
    </row>
    <row r="22" customFormat="false" ht="12.8" hidden="false" customHeight="false" outlineLevel="0" collapsed="false">
      <c r="A22" s="0" t="s">
        <v>329</v>
      </c>
      <c r="B22" s="0" t="n">
        <v>6</v>
      </c>
      <c r="C22" s="0" t="n">
        <v>3003.92</v>
      </c>
    </row>
    <row r="23" customFormat="false" ht="12.8" hidden="false" customHeight="false" outlineLevel="0" collapsed="false">
      <c r="A23" s="0" t="s">
        <v>361</v>
      </c>
      <c r="B23" s="0" t="n">
        <v>53</v>
      </c>
      <c r="C23" s="0" t="n">
        <v>70303.4</v>
      </c>
    </row>
    <row r="24" customFormat="false" ht="12.8" hidden="false" customHeight="false" outlineLevel="0" collapsed="false">
      <c r="A24" s="0" t="s">
        <v>370</v>
      </c>
      <c r="B24" s="0" t="n">
        <v>45</v>
      </c>
      <c r="C24" s="0" t="n">
        <v>280457.52</v>
      </c>
    </row>
    <row r="25" customFormat="false" ht="12.8" hidden="false" customHeight="false" outlineLevel="0" collapsed="false">
      <c r="A25" s="0" t="s">
        <v>372</v>
      </c>
      <c r="B25" s="0" t="n">
        <v>35</v>
      </c>
      <c r="C25" s="0" t="n">
        <v>125626.38</v>
      </c>
    </row>
    <row r="26" customFormat="false" ht="12.8" hidden="false" customHeight="false" outlineLevel="0" collapsed="false">
      <c r="A26" s="0" t="s">
        <v>380</v>
      </c>
      <c r="B26" s="0" t="n">
        <v>36</v>
      </c>
      <c r="C26" s="0" t="n">
        <v>57045.54</v>
      </c>
    </row>
    <row r="27" customFormat="false" ht="12.8" hidden="false" customHeight="false" outlineLevel="0" collapsed="false">
      <c r="A27" s="0" t="s">
        <v>562</v>
      </c>
      <c r="B27" s="0" t="n">
        <v>16</v>
      </c>
      <c r="C27" s="0" t="n">
        <v>8218.4</v>
      </c>
    </row>
    <row r="28" customFormat="false" ht="12.8" hidden="false" customHeight="false" outlineLevel="0" collapsed="false">
      <c r="A28" s="0" t="s">
        <v>563</v>
      </c>
      <c r="B28" s="0" t="n">
        <v>29</v>
      </c>
      <c r="C28" s="0" t="n">
        <v>18902.1</v>
      </c>
    </row>
    <row r="29" customFormat="false" ht="12.8" hidden="false" customHeight="false" outlineLevel="0" collapsed="false">
      <c r="A29" s="0" t="s">
        <v>449</v>
      </c>
      <c r="B29" s="0" t="n">
        <v>63</v>
      </c>
      <c r="C29" s="0" t="n">
        <v>39345.38</v>
      </c>
    </row>
    <row r="30" customFormat="false" ht="12.8" hidden="false" customHeight="false" outlineLevel="0" collapsed="false">
      <c r="A30" s="0" t="s">
        <v>564</v>
      </c>
      <c r="B30" s="0" t="n">
        <v>79</v>
      </c>
      <c r="C30" s="0" t="n">
        <v>74792.56</v>
      </c>
    </row>
    <row r="31" customFormat="false" ht="12.8" hidden="false" customHeight="false" outlineLevel="0" collapsed="false">
      <c r="A31" s="0" t="s">
        <v>488</v>
      </c>
      <c r="B31" s="0" t="n">
        <v>31</v>
      </c>
      <c r="C31" s="0" t="n">
        <v>543524.91</v>
      </c>
    </row>
    <row r="32" customFormat="false" ht="12.8" hidden="false" customHeight="false" outlineLevel="0" collapsed="false">
      <c r="A32" s="0" t="s">
        <v>492</v>
      </c>
      <c r="B32" s="0" t="n">
        <v>78</v>
      </c>
      <c r="C32" s="0" t="n">
        <v>31997.64</v>
      </c>
    </row>
    <row r="33" customFormat="false" ht="12.8" hidden="false" customHeight="false" outlineLevel="0" collapsed="false">
      <c r="A33" s="0" t="s">
        <v>565</v>
      </c>
      <c r="B33" s="0" t="n">
        <v>5</v>
      </c>
      <c r="C33" s="0" t="n">
        <v>163796.73</v>
      </c>
    </row>
    <row r="34" customFormat="false" ht="12.8" hidden="false" customHeight="false" outlineLevel="0" collapsed="false">
      <c r="A34" s="0" t="s">
        <v>518</v>
      </c>
      <c r="B34" s="0" t="n">
        <v>58</v>
      </c>
      <c r="C34" s="0" t="n">
        <v>31905.01</v>
      </c>
    </row>
    <row r="35" customFormat="false" ht="12.8" hidden="false" customHeight="false" outlineLevel="0" collapsed="false">
      <c r="A35" s="0" t="s">
        <v>521</v>
      </c>
      <c r="B35" s="0" t="n">
        <v>1</v>
      </c>
      <c r="C35" s="0" t="n">
        <v>526.26</v>
      </c>
    </row>
    <row r="36" customFormat="false" ht="12.8" hidden="false" customHeight="false" outlineLevel="0" collapsed="false">
      <c r="A36" s="0" t="s">
        <v>527</v>
      </c>
      <c r="B36" s="0" t="n">
        <v>46</v>
      </c>
      <c r="C36" s="0" t="n">
        <v>38326.87</v>
      </c>
    </row>
    <row r="37" customFormat="false" ht="12.8" hidden="false" customHeight="false" outlineLevel="0" collapsed="false">
      <c r="A37" s="0" t="s">
        <v>567</v>
      </c>
      <c r="B37" s="0" t="n">
        <v>1734</v>
      </c>
      <c r="C37" s="0" t="n">
        <v>3103340.03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859375" defaultRowHeight="12.8" zeroHeight="false" outlineLevelRow="0" outlineLevelCol="0"/>
  <cols>
    <col collapsed="false" customWidth="true" hidden="false" outlineLevel="0" max="1" min="1" style="0" width="69.29"/>
  </cols>
  <sheetData>
    <row r="1" customFormat="false" ht="12.8" hidden="false" customHeight="false" outlineLevel="0" collapsed="false">
      <c r="A1" s="0" t="s">
        <v>2</v>
      </c>
      <c r="B1" s="0" t="s">
        <v>553</v>
      </c>
      <c r="C1" s="0" t="s">
        <v>554</v>
      </c>
    </row>
    <row r="2" customFormat="false" ht="12.8" hidden="false" customHeight="false" outlineLevel="0" collapsed="false">
      <c r="A2" s="0" t="s">
        <v>556</v>
      </c>
      <c r="B2" s="0" t="n">
        <v>85</v>
      </c>
      <c r="C2" s="0" t="n">
        <v>52734.22</v>
      </c>
    </row>
    <row r="3" customFormat="false" ht="12.8" hidden="false" customHeight="false" outlineLevel="0" collapsed="false">
      <c r="A3" s="0" t="s">
        <v>84</v>
      </c>
      <c r="B3" s="0" t="n">
        <v>22</v>
      </c>
      <c r="C3" s="0" t="n">
        <v>26305.43</v>
      </c>
    </row>
    <row r="4" customFormat="false" ht="12.8" hidden="false" customHeight="false" outlineLevel="0" collapsed="false">
      <c r="A4" s="0" t="s">
        <v>96</v>
      </c>
      <c r="B4" s="0" t="n">
        <v>8</v>
      </c>
      <c r="C4" s="0" t="n">
        <v>9587.34</v>
      </c>
    </row>
    <row r="5" customFormat="false" ht="12.8" hidden="false" customHeight="false" outlineLevel="0" collapsed="false">
      <c r="A5" s="0" t="s">
        <v>557</v>
      </c>
      <c r="B5" s="0" t="n">
        <v>137</v>
      </c>
      <c r="C5" s="0" t="n">
        <v>166359.61</v>
      </c>
    </row>
    <row r="6" customFormat="false" ht="12.8" hidden="false" customHeight="false" outlineLevel="0" collapsed="false">
      <c r="A6" s="0" t="s">
        <v>176</v>
      </c>
      <c r="B6" s="0" t="n">
        <v>27</v>
      </c>
      <c r="C6" s="0" t="n">
        <v>22602.62</v>
      </c>
    </row>
    <row r="7" customFormat="false" ht="12.8" hidden="false" customHeight="false" outlineLevel="0" collapsed="false">
      <c r="A7" s="0" t="s">
        <v>558</v>
      </c>
      <c r="B7" s="0" t="n">
        <v>122</v>
      </c>
      <c r="C7" s="0" t="n">
        <v>157482.23</v>
      </c>
    </row>
    <row r="8" customFormat="false" ht="12.8" hidden="false" customHeight="false" outlineLevel="0" collapsed="false">
      <c r="A8" s="0" t="s">
        <v>559</v>
      </c>
      <c r="B8" s="0" t="n">
        <v>12</v>
      </c>
      <c r="C8" s="0" t="n">
        <v>17311.37</v>
      </c>
    </row>
    <row r="9" customFormat="false" ht="12.8" hidden="false" customHeight="false" outlineLevel="0" collapsed="false">
      <c r="A9" s="0" t="s">
        <v>235</v>
      </c>
      <c r="B9" s="0" t="n">
        <v>53</v>
      </c>
      <c r="C9" s="0" t="n">
        <v>60414.54</v>
      </c>
    </row>
    <row r="10" customFormat="false" ht="12.8" hidden="false" customHeight="false" outlineLevel="0" collapsed="false">
      <c r="A10" s="0" t="s">
        <v>252</v>
      </c>
      <c r="B10" s="0" t="n">
        <v>5</v>
      </c>
      <c r="C10" s="0" t="n">
        <v>2183.38</v>
      </c>
    </row>
    <row r="11" customFormat="false" ht="12.8" hidden="false" customHeight="false" outlineLevel="0" collapsed="false">
      <c r="A11" s="0" t="s">
        <v>273</v>
      </c>
      <c r="B11" s="0" t="n">
        <v>127</v>
      </c>
      <c r="C11" s="0" t="n">
        <v>372106.01</v>
      </c>
    </row>
    <row r="12" customFormat="false" ht="12.8" hidden="false" customHeight="false" outlineLevel="0" collapsed="false">
      <c r="A12" s="0" t="s">
        <v>279</v>
      </c>
      <c r="B12" s="0" t="n">
        <v>32</v>
      </c>
      <c r="C12" s="0" t="n">
        <v>26256.29</v>
      </c>
    </row>
    <row r="13" customFormat="false" ht="12.8" hidden="false" customHeight="false" outlineLevel="0" collapsed="false">
      <c r="A13" s="0" t="s">
        <v>282</v>
      </c>
      <c r="B13" s="0" t="n">
        <v>102</v>
      </c>
      <c r="C13" s="0" t="n">
        <v>68884.54</v>
      </c>
    </row>
    <row r="14" customFormat="false" ht="12.8" hidden="false" customHeight="false" outlineLevel="0" collapsed="false">
      <c r="A14" s="0" t="s">
        <v>285</v>
      </c>
      <c r="B14" s="0" t="n">
        <v>38</v>
      </c>
      <c r="C14" s="0" t="n">
        <v>51891.58</v>
      </c>
    </row>
    <row r="15" customFormat="false" ht="12.8" hidden="false" customHeight="false" outlineLevel="0" collapsed="false">
      <c r="A15" s="0" t="s">
        <v>288</v>
      </c>
      <c r="B15" s="0" t="n">
        <v>136</v>
      </c>
      <c r="C15" s="0" t="n">
        <v>161726.05</v>
      </c>
    </row>
    <row r="16" customFormat="false" ht="12.8" hidden="false" customHeight="false" outlineLevel="0" collapsed="false">
      <c r="A16" s="0" t="s">
        <v>291</v>
      </c>
      <c r="B16" s="0" t="n">
        <v>123</v>
      </c>
      <c r="C16" s="0" t="n">
        <v>149589.82</v>
      </c>
    </row>
    <row r="17" customFormat="false" ht="12.8" hidden="false" customHeight="false" outlineLevel="0" collapsed="false">
      <c r="A17" s="0" t="s">
        <v>294</v>
      </c>
      <c r="B17" s="0" t="n">
        <v>103</v>
      </c>
      <c r="C17" s="0" t="n">
        <v>160253.24</v>
      </c>
    </row>
    <row r="18" customFormat="false" ht="12.8" hidden="false" customHeight="false" outlineLevel="0" collapsed="false">
      <c r="A18" s="0" t="s">
        <v>296</v>
      </c>
      <c r="B18" s="0" t="n">
        <v>8</v>
      </c>
      <c r="C18" s="0" t="n">
        <v>15377.73</v>
      </c>
    </row>
    <row r="19" customFormat="false" ht="12.8" hidden="false" customHeight="false" outlineLevel="0" collapsed="false">
      <c r="A19" s="0" t="s">
        <v>306</v>
      </c>
      <c r="B19" s="0" t="n">
        <v>7</v>
      </c>
      <c r="C19" s="0" t="n">
        <v>6536.11</v>
      </c>
    </row>
    <row r="20" customFormat="false" ht="12.8" hidden="false" customHeight="false" outlineLevel="0" collapsed="false">
      <c r="A20" s="0" t="s">
        <v>329</v>
      </c>
      <c r="B20" s="0" t="n">
        <v>6</v>
      </c>
      <c r="C20" s="0" t="n">
        <v>3003.92</v>
      </c>
    </row>
    <row r="21" customFormat="false" ht="12.8" hidden="false" customHeight="false" outlineLevel="0" collapsed="false">
      <c r="A21" s="0" t="s">
        <v>361</v>
      </c>
      <c r="B21" s="0" t="n">
        <v>53</v>
      </c>
      <c r="C21" s="0" t="n">
        <v>70303.4</v>
      </c>
    </row>
    <row r="22" customFormat="false" ht="12.8" hidden="false" customHeight="false" outlineLevel="0" collapsed="false">
      <c r="A22" s="0" t="s">
        <v>370</v>
      </c>
      <c r="B22" s="0" t="n">
        <v>40</v>
      </c>
      <c r="C22" s="0" t="n">
        <v>60617.68</v>
      </c>
    </row>
    <row r="23" customFormat="false" ht="12.8" hidden="false" customHeight="false" outlineLevel="0" collapsed="false">
      <c r="A23" s="0" t="s">
        <v>372</v>
      </c>
      <c r="B23" s="0" t="n">
        <v>21</v>
      </c>
      <c r="C23" s="0" t="n">
        <v>21518.5</v>
      </c>
    </row>
    <row r="24" customFormat="false" ht="12.8" hidden="false" customHeight="false" outlineLevel="0" collapsed="false">
      <c r="A24" s="0" t="s">
        <v>380</v>
      </c>
      <c r="B24" s="0" t="n">
        <v>36</v>
      </c>
      <c r="C24" s="0" t="n">
        <v>57045.54</v>
      </c>
    </row>
    <row r="25" customFormat="false" ht="12.8" hidden="false" customHeight="false" outlineLevel="0" collapsed="false">
      <c r="A25" s="0" t="s">
        <v>562</v>
      </c>
      <c r="B25" s="0" t="n">
        <v>16</v>
      </c>
      <c r="C25" s="0" t="n">
        <v>8218.4</v>
      </c>
    </row>
    <row r="26" customFormat="false" ht="12.8" hidden="false" customHeight="false" outlineLevel="0" collapsed="false">
      <c r="A26" s="0" t="s">
        <v>563</v>
      </c>
      <c r="B26" s="0" t="n">
        <v>29</v>
      </c>
      <c r="C26" s="0" t="n">
        <v>18902.1</v>
      </c>
    </row>
    <row r="27" customFormat="false" ht="12.8" hidden="false" customHeight="false" outlineLevel="0" collapsed="false">
      <c r="A27" s="0" t="s">
        <v>449</v>
      </c>
      <c r="B27" s="0" t="n">
        <v>63</v>
      </c>
      <c r="C27" s="0" t="n">
        <v>39345.38</v>
      </c>
    </row>
    <row r="28" customFormat="false" ht="12.8" hidden="false" customHeight="false" outlineLevel="0" collapsed="false">
      <c r="A28" s="0" t="s">
        <v>564</v>
      </c>
      <c r="B28" s="0" t="n">
        <v>79</v>
      </c>
      <c r="C28" s="0" t="n">
        <v>74792.56</v>
      </c>
    </row>
    <row r="29" customFormat="false" ht="12.8" hidden="false" customHeight="false" outlineLevel="0" collapsed="false">
      <c r="A29" s="0" t="s">
        <v>488</v>
      </c>
      <c r="B29" s="0" t="n">
        <v>9</v>
      </c>
      <c r="C29" s="0" t="n">
        <v>9291.61</v>
      </c>
    </row>
    <row r="30" customFormat="false" ht="12.8" hidden="false" customHeight="false" outlineLevel="0" collapsed="false">
      <c r="A30" s="0" t="s">
        <v>492</v>
      </c>
      <c r="B30" s="0" t="n">
        <v>78</v>
      </c>
      <c r="C30" s="0" t="n">
        <v>31997.64</v>
      </c>
    </row>
    <row r="31" customFormat="false" ht="12.8" hidden="false" customHeight="false" outlineLevel="0" collapsed="false">
      <c r="A31" s="0" t="s">
        <v>518</v>
      </c>
      <c r="B31" s="0" t="n">
        <v>58</v>
      </c>
      <c r="C31" s="0" t="n">
        <v>31905.01</v>
      </c>
    </row>
    <row r="32" customFormat="false" ht="12.8" hidden="false" customHeight="false" outlineLevel="0" collapsed="false">
      <c r="A32" s="0" t="s">
        <v>521</v>
      </c>
      <c r="B32" s="0" t="n">
        <v>1</v>
      </c>
      <c r="C32" s="0" t="n">
        <v>526.26</v>
      </c>
    </row>
    <row r="33" customFormat="false" ht="12.8" hidden="false" customHeight="false" outlineLevel="0" collapsed="false">
      <c r="A33" s="0" t="s">
        <v>527</v>
      </c>
      <c r="B33" s="0" t="n">
        <v>46</v>
      </c>
      <c r="C33" s="0" t="n">
        <v>38326.87</v>
      </c>
    </row>
    <row r="34" customFormat="false" ht="12.8" hidden="false" customHeight="false" outlineLevel="0" collapsed="false">
      <c r="A34" s="0" t="s">
        <v>567</v>
      </c>
      <c r="B34" s="0" t="n">
        <v>1682</v>
      </c>
      <c r="C34" s="0" t="n">
        <v>1993396.98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76" activeCellId="0" sqref="K76"/>
    </sheetView>
  </sheetViews>
  <sheetFormatPr defaultColWidth="11.859375" defaultRowHeight="12.8" zeroHeight="false" outlineLevelRow="0" outlineLevelCol="0"/>
  <cols>
    <col collapsed="false" customWidth="true" hidden="false" outlineLevel="0" max="1" min="1" style="0" width="69.29"/>
    <col collapsed="false" customWidth="true" hidden="false" outlineLevel="0" max="2" min="2" style="0" width="13.21"/>
    <col collapsed="false" customWidth="true" hidden="false" outlineLevel="0" max="3" min="3" style="0" width="10.89"/>
    <col collapsed="false" customWidth="true" hidden="false" outlineLevel="0" max="5" min="5" style="0" width="12.44"/>
    <col collapsed="false" customWidth="true" hidden="false" outlineLevel="0" max="6" min="6" style="0" width="11.51"/>
    <col collapsed="false" customWidth="true" hidden="false" outlineLevel="0" max="7" min="7" style="0" width="10.89"/>
    <col collapsed="false" customWidth="true" hidden="false" outlineLevel="0" max="10" min="10" style="0" width="10.73"/>
    <col collapsed="false" customWidth="true" hidden="false" outlineLevel="0" max="11" min="11" style="0" width="8.13"/>
  </cols>
  <sheetData>
    <row r="1" customFormat="false" ht="12.8" hidden="false" customHeight="false" outlineLevel="0" collapsed="false">
      <c r="A1" s="0" t="s">
        <v>2</v>
      </c>
      <c r="B1" s="0" t="s">
        <v>568</v>
      </c>
      <c r="C1" s="0" t="s">
        <v>569</v>
      </c>
      <c r="D1" s="0" t="s">
        <v>572</v>
      </c>
      <c r="E1" s="0" t="s">
        <v>573</v>
      </c>
      <c r="F1" s="0" t="s">
        <v>574</v>
      </c>
      <c r="G1" s="0" t="s">
        <v>576</v>
      </c>
      <c r="H1" s="0" t="s">
        <v>577</v>
      </c>
      <c r="I1" s="0" t="s">
        <v>578</v>
      </c>
      <c r="J1" s="0" t="s">
        <v>579</v>
      </c>
      <c r="K1" s="0" t="s">
        <v>567</v>
      </c>
    </row>
    <row r="2" customFormat="false" ht="12.8" hidden="false" customHeight="false" outlineLevel="0" collapsed="false">
      <c r="A2" s="0" t="s">
        <v>556</v>
      </c>
      <c r="B2" s="0" t="n">
        <v>0</v>
      </c>
      <c r="C2" s="0" t="n">
        <v>25</v>
      </c>
      <c r="D2" s="0" t="n">
        <v>10</v>
      </c>
      <c r="E2" s="0" t="n">
        <v>8</v>
      </c>
      <c r="F2" s="0" t="n">
        <v>0</v>
      </c>
      <c r="G2" s="0" t="n">
        <v>12</v>
      </c>
      <c r="H2" s="0" t="n">
        <v>7</v>
      </c>
      <c r="I2" s="0" t="n">
        <v>16</v>
      </c>
      <c r="J2" s="0" t="n">
        <v>7</v>
      </c>
      <c r="K2" s="0" t="n">
        <v>85</v>
      </c>
    </row>
    <row r="3" customFormat="false" ht="12.8" hidden="false" customHeight="false" outlineLevel="0" collapsed="false">
      <c r="A3" s="0" t="s">
        <v>84</v>
      </c>
      <c r="B3" s="0" t="n">
        <v>0</v>
      </c>
      <c r="C3" s="0" t="n">
        <v>3</v>
      </c>
      <c r="D3" s="0" t="n">
        <v>18</v>
      </c>
      <c r="E3" s="0" t="n">
        <v>0</v>
      </c>
      <c r="F3" s="0" t="n">
        <v>0</v>
      </c>
      <c r="G3" s="0" t="n">
        <v>0</v>
      </c>
      <c r="H3" s="0" t="n">
        <v>1</v>
      </c>
      <c r="I3" s="0" t="n">
        <v>0</v>
      </c>
      <c r="J3" s="0" t="n">
        <v>0</v>
      </c>
      <c r="K3" s="0" t="n">
        <v>22</v>
      </c>
    </row>
    <row r="4" customFormat="false" ht="12.8" hidden="false" customHeight="false" outlineLevel="0" collapsed="false">
      <c r="A4" s="0" t="s">
        <v>96</v>
      </c>
      <c r="B4" s="0" t="n">
        <v>0</v>
      </c>
      <c r="C4" s="0" t="n">
        <v>7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1</v>
      </c>
      <c r="J4" s="0" t="n">
        <v>0</v>
      </c>
      <c r="K4" s="0" t="n">
        <v>8</v>
      </c>
    </row>
    <row r="5" customFormat="false" ht="12.8" hidden="false" customHeight="false" outlineLevel="0" collapsed="false">
      <c r="A5" s="0" t="s">
        <v>557</v>
      </c>
      <c r="B5" s="0" t="n">
        <v>6</v>
      </c>
      <c r="C5" s="0" t="n">
        <v>35</v>
      </c>
      <c r="D5" s="0" t="n">
        <v>34</v>
      </c>
      <c r="E5" s="0" t="n">
        <v>9</v>
      </c>
      <c r="F5" s="0" t="n">
        <v>0</v>
      </c>
      <c r="G5" s="0" t="n">
        <v>17</v>
      </c>
      <c r="H5" s="0" t="n">
        <v>0</v>
      </c>
      <c r="I5" s="0" t="n">
        <v>30</v>
      </c>
      <c r="J5" s="0" t="n">
        <v>6</v>
      </c>
      <c r="K5" s="0" t="n">
        <v>137</v>
      </c>
    </row>
    <row r="6" customFormat="false" ht="12.8" hidden="false" customHeight="false" outlineLevel="0" collapsed="false">
      <c r="A6" s="0" t="s">
        <v>176</v>
      </c>
      <c r="B6" s="0" t="n">
        <v>7</v>
      </c>
      <c r="C6" s="0" t="n">
        <v>2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14</v>
      </c>
      <c r="J6" s="0" t="n">
        <v>4</v>
      </c>
      <c r="K6" s="0" t="n">
        <v>27</v>
      </c>
    </row>
    <row r="7" customFormat="false" ht="12.8" hidden="false" customHeight="false" outlineLevel="0" collapsed="false">
      <c r="A7" s="0" t="s">
        <v>558</v>
      </c>
      <c r="B7" s="0" t="n">
        <v>0</v>
      </c>
      <c r="C7" s="0" t="n">
        <v>8</v>
      </c>
      <c r="D7" s="0" t="n">
        <v>5</v>
      </c>
      <c r="E7" s="0" t="n">
        <v>65</v>
      </c>
      <c r="F7" s="0" t="n">
        <v>0</v>
      </c>
      <c r="G7" s="0" t="n">
        <v>24</v>
      </c>
      <c r="H7" s="0" t="n">
        <v>4</v>
      </c>
      <c r="I7" s="0" t="n">
        <v>11</v>
      </c>
      <c r="J7" s="0" t="n">
        <v>5</v>
      </c>
      <c r="K7" s="0" t="n">
        <v>122</v>
      </c>
    </row>
    <row r="8" customFormat="false" ht="12.8" hidden="false" customHeight="false" outlineLevel="0" collapsed="false">
      <c r="A8" s="0" t="s">
        <v>559</v>
      </c>
      <c r="B8" s="0" t="n">
        <v>0</v>
      </c>
      <c r="C8" s="0" t="n">
        <v>8</v>
      </c>
      <c r="D8" s="0" t="n">
        <v>3</v>
      </c>
      <c r="E8" s="0" t="n">
        <v>0</v>
      </c>
      <c r="F8" s="0" t="n">
        <v>0</v>
      </c>
      <c r="G8" s="0" t="n">
        <v>1</v>
      </c>
      <c r="H8" s="0" t="n">
        <v>0</v>
      </c>
      <c r="I8" s="0" t="n">
        <v>0</v>
      </c>
      <c r="J8" s="0" t="n">
        <v>0</v>
      </c>
      <c r="K8" s="0" t="n">
        <v>12</v>
      </c>
    </row>
    <row r="9" customFormat="false" ht="12.8" hidden="false" customHeight="false" outlineLevel="0" collapsed="false">
      <c r="A9" s="0" t="s">
        <v>235</v>
      </c>
      <c r="B9" s="0" t="n">
        <v>0</v>
      </c>
      <c r="C9" s="0" t="n">
        <v>28</v>
      </c>
      <c r="D9" s="0" t="n">
        <v>0</v>
      </c>
      <c r="E9" s="0" t="n">
        <v>6</v>
      </c>
      <c r="F9" s="0" t="n">
        <v>0</v>
      </c>
      <c r="G9" s="0" t="n">
        <v>19</v>
      </c>
      <c r="H9" s="0" t="n">
        <v>0</v>
      </c>
      <c r="I9" s="0" t="n">
        <v>0</v>
      </c>
      <c r="J9" s="0" t="n">
        <v>0</v>
      </c>
      <c r="K9" s="0" t="n">
        <v>53</v>
      </c>
    </row>
    <row r="10" customFormat="false" ht="12.8" hidden="false" customHeight="false" outlineLevel="0" collapsed="false">
      <c r="A10" s="0" t="s">
        <v>241</v>
      </c>
      <c r="B10" s="0" t="n">
        <v>0</v>
      </c>
      <c r="C10" s="0" t="n">
        <v>0</v>
      </c>
      <c r="D10" s="0" t="n">
        <v>0</v>
      </c>
      <c r="E10" s="0" t="n">
        <v>4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4</v>
      </c>
    </row>
    <row r="11" customFormat="false" ht="12.8" hidden="false" customHeight="false" outlineLevel="0" collapsed="false">
      <c r="A11" s="0" t="s">
        <v>252</v>
      </c>
      <c r="B11" s="0" t="n">
        <v>0</v>
      </c>
      <c r="C11" s="0" t="n">
        <v>0</v>
      </c>
      <c r="D11" s="0" t="n">
        <v>4</v>
      </c>
      <c r="E11" s="0" t="n">
        <v>0</v>
      </c>
      <c r="F11" s="0" t="n">
        <v>0</v>
      </c>
      <c r="G11" s="0" t="n">
        <v>1</v>
      </c>
      <c r="H11" s="0" t="n">
        <v>0</v>
      </c>
      <c r="I11" s="0" t="n">
        <v>0</v>
      </c>
      <c r="J11" s="0" t="n">
        <v>0</v>
      </c>
      <c r="K11" s="0" t="n">
        <v>5</v>
      </c>
    </row>
    <row r="12" customFormat="false" ht="12.8" hidden="false" customHeight="false" outlineLevel="0" collapsed="false">
      <c r="A12" s="0" t="s">
        <v>560</v>
      </c>
      <c r="B12" s="0" t="n">
        <v>0</v>
      </c>
      <c r="C12" s="0" t="n">
        <v>0</v>
      </c>
      <c r="D12" s="0" t="n">
        <v>0</v>
      </c>
      <c r="E12" s="0" t="n">
        <v>1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v>0</v>
      </c>
      <c r="K12" s="0" t="n">
        <v>1</v>
      </c>
    </row>
    <row r="13" customFormat="false" ht="12.8" hidden="false" customHeight="false" outlineLevel="0" collapsed="false">
      <c r="A13" s="0" t="s">
        <v>273</v>
      </c>
      <c r="B13" s="0" t="n">
        <v>0</v>
      </c>
      <c r="C13" s="0" t="n">
        <v>6</v>
      </c>
      <c r="D13" s="0" t="n">
        <v>6</v>
      </c>
      <c r="E13" s="0" t="n">
        <v>106</v>
      </c>
      <c r="F13" s="0" t="n">
        <v>0</v>
      </c>
      <c r="G13" s="0" t="n">
        <v>9</v>
      </c>
      <c r="H13" s="0" t="n">
        <v>0</v>
      </c>
      <c r="I13" s="0" t="n">
        <v>0</v>
      </c>
      <c r="J13" s="0" t="n">
        <v>0</v>
      </c>
      <c r="K13" s="0" t="n">
        <v>127</v>
      </c>
    </row>
    <row r="14" customFormat="false" ht="12.8" hidden="false" customHeight="false" outlineLevel="0" collapsed="false">
      <c r="A14" s="0" t="s">
        <v>279</v>
      </c>
      <c r="B14" s="0" t="n">
        <v>0</v>
      </c>
      <c r="C14" s="0" t="n">
        <v>22</v>
      </c>
      <c r="D14" s="0" t="n">
        <v>2</v>
      </c>
      <c r="E14" s="0" t="n">
        <v>0</v>
      </c>
      <c r="F14" s="0" t="n">
        <v>0</v>
      </c>
      <c r="G14" s="0" t="n">
        <v>2</v>
      </c>
      <c r="H14" s="0" t="n">
        <v>0</v>
      </c>
      <c r="I14" s="0" t="n">
        <v>6</v>
      </c>
      <c r="J14" s="0" t="n">
        <v>0</v>
      </c>
      <c r="K14" s="0" t="n">
        <v>32</v>
      </c>
    </row>
    <row r="15" customFormat="false" ht="12.8" hidden="false" customHeight="false" outlineLevel="0" collapsed="false">
      <c r="A15" s="0" t="s">
        <v>282</v>
      </c>
      <c r="B15" s="0" t="n">
        <v>0</v>
      </c>
      <c r="C15" s="0" t="n">
        <v>44</v>
      </c>
      <c r="D15" s="0" t="n">
        <v>34</v>
      </c>
      <c r="E15" s="0" t="n">
        <v>2</v>
      </c>
      <c r="F15" s="0" t="n">
        <v>0</v>
      </c>
      <c r="G15" s="0" t="n">
        <v>0</v>
      </c>
      <c r="H15" s="0" t="n">
        <v>2</v>
      </c>
      <c r="I15" s="0" t="n">
        <v>5</v>
      </c>
      <c r="J15" s="0" t="n">
        <v>15</v>
      </c>
      <c r="K15" s="0" t="n">
        <v>102</v>
      </c>
    </row>
    <row r="16" customFormat="false" ht="12.8" hidden="false" customHeight="false" outlineLevel="0" collapsed="false">
      <c r="A16" s="0" t="s">
        <v>285</v>
      </c>
      <c r="B16" s="0" t="n">
        <v>0</v>
      </c>
      <c r="C16" s="0" t="n">
        <v>27</v>
      </c>
      <c r="D16" s="0" t="n">
        <v>3</v>
      </c>
      <c r="E16" s="0" t="n">
        <v>3</v>
      </c>
      <c r="F16" s="0" t="n">
        <v>0</v>
      </c>
      <c r="G16" s="0" t="n">
        <v>1</v>
      </c>
      <c r="H16" s="0" t="n">
        <v>2</v>
      </c>
      <c r="I16" s="0" t="n">
        <v>2</v>
      </c>
      <c r="J16" s="0" t="n">
        <v>0</v>
      </c>
      <c r="K16" s="0" t="n">
        <v>38</v>
      </c>
    </row>
    <row r="17" customFormat="false" ht="12.8" hidden="false" customHeight="false" outlineLevel="0" collapsed="false">
      <c r="A17" s="0" t="s">
        <v>288</v>
      </c>
      <c r="B17" s="0" t="n">
        <v>0</v>
      </c>
      <c r="C17" s="0" t="n">
        <v>45</v>
      </c>
      <c r="D17" s="0" t="n">
        <v>20</v>
      </c>
      <c r="E17" s="0" t="n">
        <v>15</v>
      </c>
      <c r="F17" s="0" t="n">
        <v>1</v>
      </c>
      <c r="G17" s="0" t="n">
        <v>23</v>
      </c>
      <c r="H17" s="0" t="n">
        <v>1</v>
      </c>
      <c r="I17" s="0" t="n">
        <v>31</v>
      </c>
      <c r="J17" s="0" t="n">
        <v>0</v>
      </c>
      <c r="K17" s="0" t="n">
        <v>136</v>
      </c>
    </row>
    <row r="18" customFormat="false" ht="12.8" hidden="false" customHeight="false" outlineLevel="0" collapsed="false">
      <c r="A18" s="0" t="s">
        <v>291</v>
      </c>
      <c r="B18" s="0" t="n">
        <v>5</v>
      </c>
      <c r="C18" s="0" t="n">
        <v>67</v>
      </c>
      <c r="D18" s="0" t="n">
        <v>17</v>
      </c>
      <c r="E18" s="0" t="n">
        <v>13</v>
      </c>
      <c r="F18" s="0" t="n">
        <v>0</v>
      </c>
      <c r="G18" s="0" t="n">
        <v>17</v>
      </c>
      <c r="H18" s="0" t="n">
        <v>0</v>
      </c>
      <c r="I18" s="0" t="n">
        <v>2</v>
      </c>
      <c r="J18" s="0" t="n">
        <v>3</v>
      </c>
      <c r="K18" s="0" t="n">
        <v>124</v>
      </c>
    </row>
    <row r="19" customFormat="false" ht="12.8" hidden="false" customHeight="false" outlineLevel="0" collapsed="false">
      <c r="A19" s="0" t="s">
        <v>294</v>
      </c>
      <c r="B19" s="0" t="n">
        <v>0</v>
      </c>
      <c r="C19" s="0" t="n">
        <v>31</v>
      </c>
      <c r="D19" s="0" t="n">
        <v>0</v>
      </c>
      <c r="E19" s="0" t="n">
        <v>15</v>
      </c>
      <c r="F19" s="0" t="n">
        <v>0</v>
      </c>
      <c r="G19" s="0" t="n">
        <v>14</v>
      </c>
      <c r="H19" s="0" t="n">
        <v>16</v>
      </c>
      <c r="I19" s="0" t="n">
        <v>11</v>
      </c>
      <c r="J19" s="0" t="n">
        <v>16</v>
      </c>
      <c r="K19" s="0" t="n">
        <v>103</v>
      </c>
    </row>
    <row r="20" customFormat="false" ht="12.8" hidden="false" customHeight="false" outlineLevel="0" collapsed="false">
      <c r="A20" s="0" t="s">
        <v>296</v>
      </c>
      <c r="B20" s="0" t="n">
        <v>2</v>
      </c>
      <c r="C20" s="0" t="n">
        <v>3</v>
      </c>
      <c r="D20" s="0" t="n">
        <v>1</v>
      </c>
      <c r="E20" s="0" t="n">
        <v>2</v>
      </c>
      <c r="F20" s="0" t="n">
        <v>0</v>
      </c>
      <c r="G20" s="0" t="n">
        <v>0</v>
      </c>
      <c r="H20" s="0" t="n">
        <v>0</v>
      </c>
      <c r="I20" s="0" t="n">
        <v>0</v>
      </c>
      <c r="J20" s="0" t="n">
        <v>0</v>
      </c>
      <c r="K20" s="0" t="n">
        <v>8</v>
      </c>
    </row>
    <row r="21" customFormat="false" ht="12.8" hidden="false" customHeight="false" outlineLevel="0" collapsed="false">
      <c r="A21" s="0" t="s">
        <v>306</v>
      </c>
      <c r="B21" s="0" t="n">
        <v>0</v>
      </c>
      <c r="C21" s="0" t="n">
        <v>1</v>
      </c>
      <c r="D21" s="0" t="n">
        <v>0</v>
      </c>
      <c r="E21" s="0" t="n">
        <v>1</v>
      </c>
      <c r="F21" s="0" t="n">
        <v>0</v>
      </c>
      <c r="G21" s="0" t="n">
        <v>5</v>
      </c>
      <c r="H21" s="0" t="n">
        <v>0</v>
      </c>
      <c r="I21" s="0" t="n">
        <v>0</v>
      </c>
      <c r="J21" s="0" t="n">
        <v>0</v>
      </c>
      <c r="K21" s="0" t="n">
        <v>7</v>
      </c>
    </row>
    <row r="22" customFormat="false" ht="12.8" hidden="false" customHeight="false" outlineLevel="0" collapsed="false">
      <c r="A22" s="0" t="s">
        <v>329</v>
      </c>
      <c r="B22" s="0" t="n">
        <v>0</v>
      </c>
      <c r="C22" s="0" t="n">
        <v>2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2</v>
      </c>
      <c r="I22" s="0" t="n">
        <v>1</v>
      </c>
      <c r="J22" s="0" t="n">
        <v>1</v>
      </c>
      <c r="K22" s="0" t="n">
        <v>6</v>
      </c>
    </row>
    <row r="23" customFormat="false" ht="12.8" hidden="false" customHeight="false" outlineLevel="0" collapsed="false">
      <c r="A23" s="0" t="s">
        <v>361</v>
      </c>
      <c r="B23" s="0" t="n">
        <v>0</v>
      </c>
      <c r="C23" s="0" t="n">
        <v>16</v>
      </c>
      <c r="D23" s="0" t="n">
        <v>18</v>
      </c>
      <c r="E23" s="0" t="n">
        <v>1</v>
      </c>
      <c r="F23" s="0" t="n">
        <v>0</v>
      </c>
      <c r="G23" s="0" t="n">
        <v>6</v>
      </c>
      <c r="H23" s="0" t="n">
        <v>0</v>
      </c>
      <c r="I23" s="0" t="n">
        <v>12</v>
      </c>
      <c r="J23" s="0" t="n">
        <v>0</v>
      </c>
      <c r="K23" s="0" t="n">
        <v>53</v>
      </c>
    </row>
    <row r="24" customFormat="false" ht="12.8" hidden="false" customHeight="false" outlineLevel="0" collapsed="false">
      <c r="A24" s="0" t="s">
        <v>370</v>
      </c>
      <c r="B24" s="0" t="n">
        <v>0</v>
      </c>
      <c r="C24" s="0" t="n">
        <v>22</v>
      </c>
      <c r="D24" s="0" t="n">
        <v>10</v>
      </c>
      <c r="E24" s="0" t="n">
        <v>9</v>
      </c>
      <c r="F24" s="0" t="n">
        <v>0</v>
      </c>
      <c r="G24" s="0" t="n">
        <v>0</v>
      </c>
      <c r="H24" s="0" t="n">
        <v>0</v>
      </c>
      <c r="I24" s="0" t="n">
        <v>4</v>
      </c>
      <c r="J24" s="0" t="n">
        <v>0</v>
      </c>
      <c r="K24" s="0" t="n">
        <v>45</v>
      </c>
    </row>
    <row r="25" customFormat="false" ht="12.8" hidden="false" customHeight="false" outlineLevel="0" collapsed="false">
      <c r="A25" s="0" t="s">
        <v>372</v>
      </c>
      <c r="B25" s="0" t="n">
        <v>0</v>
      </c>
      <c r="C25" s="0" t="n">
        <v>4</v>
      </c>
      <c r="D25" s="0" t="n">
        <v>1</v>
      </c>
      <c r="E25" s="0" t="n">
        <v>16</v>
      </c>
      <c r="F25" s="0" t="n">
        <v>0</v>
      </c>
      <c r="G25" s="0" t="n">
        <v>8</v>
      </c>
      <c r="H25" s="0" t="n">
        <v>0</v>
      </c>
      <c r="I25" s="0" t="n">
        <v>6</v>
      </c>
      <c r="J25" s="0" t="n">
        <v>0</v>
      </c>
      <c r="K25" s="0" t="n">
        <v>35</v>
      </c>
    </row>
    <row r="26" customFormat="false" ht="12.8" hidden="false" customHeight="false" outlineLevel="0" collapsed="false">
      <c r="A26" s="0" t="s">
        <v>380</v>
      </c>
      <c r="B26" s="0" t="n">
        <v>0</v>
      </c>
      <c r="C26" s="0" t="n">
        <v>19</v>
      </c>
      <c r="D26" s="0" t="n">
        <v>11</v>
      </c>
      <c r="E26" s="0" t="n">
        <v>6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36</v>
      </c>
    </row>
    <row r="27" customFormat="false" ht="12.8" hidden="false" customHeight="false" outlineLevel="0" collapsed="false">
      <c r="A27" s="0" t="s">
        <v>562</v>
      </c>
      <c r="B27" s="0" t="n">
        <v>0</v>
      </c>
      <c r="C27" s="0" t="n">
        <v>8</v>
      </c>
      <c r="D27" s="0" t="n">
        <v>1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7</v>
      </c>
      <c r="J27" s="0" t="n">
        <v>0</v>
      </c>
      <c r="K27" s="0" t="n">
        <v>16</v>
      </c>
    </row>
    <row r="28" customFormat="false" ht="12.8" hidden="false" customHeight="false" outlineLevel="0" collapsed="false">
      <c r="A28" s="0" t="s">
        <v>563</v>
      </c>
      <c r="B28" s="0" t="n">
        <v>0</v>
      </c>
      <c r="C28" s="0" t="n">
        <v>12</v>
      </c>
      <c r="D28" s="0" t="n">
        <v>0</v>
      </c>
      <c r="E28" s="0" t="n">
        <v>2</v>
      </c>
      <c r="F28" s="0" t="n">
        <v>0</v>
      </c>
      <c r="G28" s="0" t="n">
        <v>0</v>
      </c>
      <c r="H28" s="0" t="n">
        <v>4</v>
      </c>
      <c r="I28" s="0" t="n">
        <v>11</v>
      </c>
      <c r="J28" s="0" t="n">
        <v>0</v>
      </c>
      <c r="K28" s="0" t="n">
        <v>29</v>
      </c>
    </row>
    <row r="29" customFormat="false" ht="12.8" hidden="false" customHeight="false" outlineLevel="0" collapsed="false">
      <c r="A29" s="0" t="s">
        <v>449</v>
      </c>
      <c r="B29" s="0" t="n">
        <v>0</v>
      </c>
      <c r="C29" s="0" t="n">
        <v>31</v>
      </c>
      <c r="D29" s="0" t="n">
        <v>1</v>
      </c>
      <c r="E29" s="0" t="n">
        <v>6</v>
      </c>
      <c r="F29" s="0" t="n">
        <v>0</v>
      </c>
      <c r="G29" s="0" t="n">
        <v>1</v>
      </c>
      <c r="H29" s="0" t="n">
        <v>10</v>
      </c>
      <c r="I29" s="0" t="n">
        <v>14</v>
      </c>
      <c r="J29" s="0" t="n">
        <v>0</v>
      </c>
      <c r="K29" s="0" t="n">
        <v>63</v>
      </c>
    </row>
    <row r="30" customFormat="false" ht="12.8" hidden="false" customHeight="false" outlineLevel="0" collapsed="false">
      <c r="A30" s="0" t="s">
        <v>564</v>
      </c>
      <c r="B30" s="0" t="n">
        <v>2</v>
      </c>
      <c r="C30" s="0" t="n">
        <v>17</v>
      </c>
      <c r="D30" s="0" t="n">
        <v>0</v>
      </c>
      <c r="E30" s="0" t="n">
        <v>18</v>
      </c>
      <c r="F30" s="0" t="n">
        <v>0</v>
      </c>
      <c r="G30" s="0" t="n">
        <v>1</v>
      </c>
      <c r="H30" s="0" t="n">
        <v>26</v>
      </c>
      <c r="I30" s="0" t="n">
        <v>15</v>
      </c>
      <c r="J30" s="0" t="n">
        <v>0</v>
      </c>
      <c r="K30" s="0" t="n">
        <v>79</v>
      </c>
    </row>
    <row r="31" customFormat="false" ht="12.8" hidden="false" customHeight="false" outlineLevel="0" collapsed="false">
      <c r="A31" s="0" t="s">
        <v>488</v>
      </c>
      <c r="B31" s="0" t="n">
        <v>0</v>
      </c>
      <c r="C31" s="0" t="n">
        <v>8</v>
      </c>
      <c r="D31" s="0" t="n">
        <v>0</v>
      </c>
      <c r="E31" s="0" t="n">
        <v>22</v>
      </c>
      <c r="F31" s="0" t="n">
        <v>0</v>
      </c>
      <c r="G31" s="0" t="n">
        <v>0</v>
      </c>
      <c r="H31" s="0" t="n">
        <v>0</v>
      </c>
      <c r="I31" s="0" t="n">
        <v>1</v>
      </c>
      <c r="J31" s="0" t="n">
        <v>0</v>
      </c>
      <c r="K31" s="0" t="n">
        <v>31</v>
      </c>
    </row>
    <row r="32" customFormat="false" ht="12.8" hidden="false" customHeight="false" outlineLevel="0" collapsed="false">
      <c r="A32" s="0" t="s">
        <v>492</v>
      </c>
      <c r="B32" s="0" t="n">
        <v>0</v>
      </c>
      <c r="C32" s="0" t="n">
        <v>73</v>
      </c>
      <c r="D32" s="0" t="n">
        <v>0</v>
      </c>
      <c r="E32" s="0" t="n">
        <v>0</v>
      </c>
      <c r="F32" s="0" t="n">
        <v>0</v>
      </c>
      <c r="G32" s="0" t="n">
        <v>1</v>
      </c>
      <c r="H32" s="0" t="n">
        <v>0</v>
      </c>
      <c r="I32" s="0" t="n">
        <v>4</v>
      </c>
      <c r="J32" s="0" t="n">
        <v>0</v>
      </c>
      <c r="K32" s="0" t="n">
        <v>78</v>
      </c>
    </row>
    <row r="33" customFormat="false" ht="12.8" hidden="false" customHeight="false" outlineLevel="0" collapsed="false">
      <c r="A33" s="0" t="s">
        <v>565</v>
      </c>
      <c r="B33" s="0" t="n">
        <v>0</v>
      </c>
      <c r="C33" s="0" t="n">
        <v>0</v>
      </c>
      <c r="D33" s="0" t="n">
        <v>0</v>
      </c>
      <c r="E33" s="0" t="n">
        <v>5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5</v>
      </c>
    </row>
    <row r="34" customFormat="false" ht="12.8" hidden="false" customHeight="false" outlineLevel="0" collapsed="false">
      <c r="A34" s="0" t="s">
        <v>518</v>
      </c>
      <c r="B34" s="0" t="n">
        <v>0</v>
      </c>
      <c r="C34" s="0" t="n">
        <v>6</v>
      </c>
      <c r="D34" s="0" t="n">
        <v>16</v>
      </c>
      <c r="E34" s="0" t="n">
        <v>0</v>
      </c>
      <c r="F34" s="0" t="n">
        <v>0</v>
      </c>
      <c r="G34" s="0" t="n">
        <v>13</v>
      </c>
      <c r="H34" s="0" t="n">
        <v>0</v>
      </c>
      <c r="I34" s="0" t="n">
        <v>17</v>
      </c>
      <c r="J34" s="0" t="n">
        <v>6</v>
      </c>
      <c r="K34" s="0" t="n">
        <v>58</v>
      </c>
    </row>
    <row r="35" customFormat="false" ht="12.8" hidden="false" customHeight="false" outlineLevel="0" collapsed="false">
      <c r="A35" s="0" t="s">
        <v>521</v>
      </c>
      <c r="B35" s="0" t="n">
        <v>0</v>
      </c>
      <c r="C35" s="0" t="n">
        <v>0</v>
      </c>
      <c r="D35" s="0" t="n">
        <v>1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1</v>
      </c>
    </row>
    <row r="36" customFormat="false" ht="12.8" hidden="false" customHeight="false" outlineLevel="0" collapsed="false">
      <c r="A36" s="0" t="s">
        <v>527</v>
      </c>
      <c r="B36" s="0" t="n">
        <v>1</v>
      </c>
      <c r="C36" s="0" t="n">
        <v>19</v>
      </c>
      <c r="D36" s="0" t="n">
        <v>0</v>
      </c>
      <c r="E36" s="0" t="n">
        <v>6</v>
      </c>
      <c r="F36" s="0" t="n">
        <v>0</v>
      </c>
      <c r="G36" s="0" t="n">
        <v>7</v>
      </c>
      <c r="H36" s="0" t="n">
        <v>3</v>
      </c>
      <c r="I36" s="0" t="n">
        <v>8</v>
      </c>
      <c r="J36" s="0" t="n">
        <v>2</v>
      </c>
      <c r="K36" s="0" t="n">
        <v>46</v>
      </c>
    </row>
    <row r="37" customFormat="false" ht="12.8" hidden="false" customHeight="false" outlineLevel="0" collapsed="false">
      <c r="A37" s="0" t="s">
        <v>567</v>
      </c>
      <c r="B37" s="0" t="n">
        <v>23</v>
      </c>
      <c r="C37" s="0" t="n">
        <v>599</v>
      </c>
      <c r="D37" s="0" t="n">
        <v>216</v>
      </c>
      <c r="E37" s="0" t="n">
        <v>341</v>
      </c>
      <c r="F37" s="0" t="n">
        <v>1</v>
      </c>
      <c r="G37" s="0" t="n">
        <v>182</v>
      </c>
      <c r="H37" s="0" t="n">
        <v>78</v>
      </c>
      <c r="I37" s="0" t="n">
        <v>229</v>
      </c>
      <c r="J37" s="0" t="n">
        <v>65</v>
      </c>
      <c r="K37" s="0" t="n">
        <v>1734</v>
      </c>
    </row>
    <row r="40" customFormat="false" ht="12.8" hidden="false" customHeight="false" outlineLevel="0" collapsed="false">
      <c r="A40" s="0" t="s">
        <v>2</v>
      </c>
      <c r="B40" s="0" t="s">
        <v>568</v>
      </c>
      <c r="C40" s="0" t="s">
        <v>569</v>
      </c>
      <c r="D40" s="0" t="s">
        <v>572</v>
      </c>
      <c r="E40" s="0" t="s">
        <v>573</v>
      </c>
      <c r="F40" s="0" t="s">
        <v>574</v>
      </c>
      <c r="G40" s="0" t="s">
        <v>576</v>
      </c>
      <c r="H40" s="0" t="s">
        <v>577</v>
      </c>
      <c r="I40" s="0" t="s">
        <v>578</v>
      </c>
      <c r="J40" s="0" t="s">
        <v>579</v>
      </c>
      <c r="K40" s="0" t="s">
        <v>567</v>
      </c>
    </row>
    <row r="41" customFormat="false" ht="12.8" hidden="false" customHeight="false" outlineLevel="0" collapsed="false">
      <c r="A41" s="0" t="s">
        <v>556</v>
      </c>
      <c r="B41" s="0" t="n">
        <f aca="false">B2*200</f>
        <v>0</v>
      </c>
      <c r="C41" s="0" t="n">
        <f aca="false">C2*250</f>
        <v>6250</v>
      </c>
      <c r="D41" s="0" t="n">
        <f aca="false">D2*250</f>
        <v>2500</v>
      </c>
      <c r="E41" s="0" t="n">
        <f aca="false">E2*500</f>
        <v>4000</v>
      </c>
      <c r="F41" s="0" t="n">
        <f aca="false">F2*500</f>
        <v>0</v>
      </c>
      <c r="G41" s="0" t="n">
        <f aca="false">G2*500</f>
        <v>6000</v>
      </c>
      <c r="H41" s="0" t="n">
        <f aca="false">H2*400</f>
        <v>2800</v>
      </c>
      <c r="I41" s="0" t="n">
        <f aca="false">I2*250</f>
        <v>4000</v>
      </c>
      <c r="J41" s="0" t="n">
        <f aca="false">J2*300</f>
        <v>2100</v>
      </c>
      <c r="K41" s="0" t="n">
        <f aca="false">SUM(B41:J41)</f>
        <v>27650</v>
      </c>
    </row>
    <row r="42" customFormat="false" ht="12.8" hidden="false" customHeight="false" outlineLevel="0" collapsed="false">
      <c r="A42" s="0" t="s">
        <v>84</v>
      </c>
      <c r="B42" s="0" t="n">
        <f aca="false">B3*200</f>
        <v>0</v>
      </c>
      <c r="C42" s="0" t="n">
        <f aca="false">C3*250</f>
        <v>750</v>
      </c>
      <c r="D42" s="0" t="n">
        <f aca="false">D3*250</f>
        <v>4500</v>
      </c>
      <c r="E42" s="0" t="n">
        <f aca="false">E3*500</f>
        <v>0</v>
      </c>
      <c r="F42" s="0" t="n">
        <f aca="false">F3*500</f>
        <v>0</v>
      </c>
      <c r="G42" s="0" t="n">
        <f aca="false">G3*500</f>
        <v>0</v>
      </c>
      <c r="H42" s="0" t="n">
        <f aca="false">H3*400</f>
        <v>400</v>
      </c>
      <c r="I42" s="0" t="n">
        <f aca="false">I3*250</f>
        <v>0</v>
      </c>
      <c r="J42" s="0" t="n">
        <f aca="false">J3*300</f>
        <v>0</v>
      </c>
      <c r="K42" s="0" t="n">
        <f aca="false">SUM(B42:J42)</f>
        <v>5650</v>
      </c>
    </row>
    <row r="43" customFormat="false" ht="12.8" hidden="false" customHeight="false" outlineLevel="0" collapsed="false">
      <c r="A43" s="0" t="s">
        <v>96</v>
      </c>
      <c r="B43" s="0" t="n">
        <f aca="false">B4*200</f>
        <v>0</v>
      </c>
      <c r="C43" s="0" t="n">
        <f aca="false">C4*250</f>
        <v>1750</v>
      </c>
      <c r="D43" s="0" t="n">
        <f aca="false">D4*250</f>
        <v>0</v>
      </c>
      <c r="E43" s="0" t="n">
        <f aca="false">E4*500</f>
        <v>0</v>
      </c>
      <c r="F43" s="0" t="n">
        <f aca="false">F4*500</f>
        <v>0</v>
      </c>
      <c r="G43" s="0" t="n">
        <f aca="false">G4*500</f>
        <v>0</v>
      </c>
      <c r="H43" s="0" t="n">
        <f aca="false">H4*400</f>
        <v>0</v>
      </c>
      <c r="I43" s="0" t="n">
        <f aca="false">I4*250</f>
        <v>250</v>
      </c>
      <c r="J43" s="0" t="n">
        <f aca="false">J4*300</f>
        <v>0</v>
      </c>
      <c r="K43" s="0" t="n">
        <f aca="false">SUM(B43:J43)</f>
        <v>2000</v>
      </c>
    </row>
    <row r="44" customFormat="false" ht="12.8" hidden="false" customHeight="false" outlineLevel="0" collapsed="false">
      <c r="A44" s="0" t="s">
        <v>557</v>
      </c>
      <c r="B44" s="0" t="n">
        <f aca="false">B5*200</f>
        <v>1200</v>
      </c>
      <c r="C44" s="0" t="n">
        <f aca="false">C5*250</f>
        <v>8750</v>
      </c>
      <c r="D44" s="0" t="n">
        <f aca="false">D5*250</f>
        <v>8500</v>
      </c>
      <c r="E44" s="0" t="n">
        <f aca="false">E5*500</f>
        <v>4500</v>
      </c>
      <c r="F44" s="0" t="n">
        <f aca="false">F5*500</f>
        <v>0</v>
      </c>
      <c r="G44" s="0" t="n">
        <f aca="false">G5*500</f>
        <v>8500</v>
      </c>
      <c r="H44" s="0" t="n">
        <f aca="false">H5*400</f>
        <v>0</v>
      </c>
      <c r="I44" s="0" t="n">
        <f aca="false">I5*250</f>
        <v>7500</v>
      </c>
      <c r="J44" s="0" t="n">
        <f aca="false">J5*300</f>
        <v>1800</v>
      </c>
      <c r="K44" s="0" t="n">
        <f aca="false">SUM(B44:J44)</f>
        <v>40750</v>
      </c>
    </row>
    <row r="45" customFormat="false" ht="12.8" hidden="false" customHeight="false" outlineLevel="0" collapsed="false">
      <c r="A45" s="0" t="s">
        <v>176</v>
      </c>
      <c r="B45" s="0" t="n">
        <f aca="false">B6*200</f>
        <v>1400</v>
      </c>
      <c r="C45" s="0" t="n">
        <f aca="false">C6*250</f>
        <v>500</v>
      </c>
      <c r="D45" s="0" t="n">
        <f aca="false">D6*250</f>
        <v>0</v>
      </c>
      <c r="E45" s="0" t="n">
        <f aca="false">E6*500</f>
        <v>0</v>
      </c>
      <c r="F45" s="0" t="n">
        <f aca="false">F6*500</f>
        <v>0</v>
      </c>
      <c r="G45" s="0" t="n">
        <f aca="false">G6*500</f>
        <v>0</v>
      </c>
      <c r="H45" s="0" t="n">
        <f aca="false">H6*400</f>
        <v>0</v>
      </c>
      <c r="I45" s="0" t="n">
        <f aca="false">I6*250</f>
        <v>3500</v>
      </c>
      <c r="J45" s="0" t="n">
        <f aca="false">J6*300</f>
        <v>1200</v>
      </c>
      <c r="K45" s="0" t="n">
        <f aca="false">SUM(B45:J45)</f>
        <v>6600</v>
      </c>
    </row>
    <row r="46" customFormat="false" ht="12.8" hidden="false" customHeight="false" outlineLevel="0" collapsed="false">
      <c r="A46" s="0" t="s">
        <v>558</v>
      </c>
      <c r="B46" s="0" t="n">
        <f aca="false">B7*200</f>
        <v>0</v>
      </c>
      <c r="C46" s="0" t="n">
        <f aca="false">C7*250</f>
        <v>2000</v>
      </c>
      <c r="D46" s="0" t="n">
        <f aca="false">D7*250</f>
        <v>1250</v>
      </c>
      <c r="E46" s="0" t="n">
        <f aca="false">E7*500</f>
        <v>32500</v>
      </c>
      <c r="F46" s="0" t="n">
        <f aca="false">F7*500</f>
        <v>0</v>
      </c>
      <c r="G46" s="0" t="n">
        <f aca="false">G7*500</f>
        <v>12000</v>
      </c>
      <c r="H46" s="0" t="n">
        <f aca="false">H7*400</f>
        <v>1600</v>
      </c>
      <c r="I46" s="0" t="n">
        <f aca="false">I7*250</f>
        <v>2750</v>
      </c>
      <c r="J46" s="0" t="n">
        <f aca="false">J7*300</f>
        <v>1500</v>
      </c>
      <c r="K46" s="0" t="n">
        <f aca="false">SUM(B46:J46)</f>
        <v>53600</v>
      </c>
    </row>
    <row r="47" customFormat="false" ht="12.8" hidden="false" customHeight="false" outlineLevel="0" collapsed="false">
      <c r="A47" s="0" t="s">
        <v>559</v>
      </c>
      <c r="B47" s="0" t="n">
        <f aca="false">B8*200</f>
        <v>0</v>
      </c>
      <c r="C47" s="0" t="n">
        <f aca="false">C8*250</f>
        <v>2000</v>
      </c>
      <c r="D47" s="0" t="n">
        <f aca="false">D8*250</f>
        <v>750</v>
      </c>
      <c r="E47" s="0" t="n">
        <f aca="false">E8*500</f>
        <v>0</v>
      </c>
      <c r="F47" s="0" t="n">
        <f aca="false">F8*500</f>
        <v>0</v>
      </c>
      <c r="G47" s="0" t="n">
        <f aca="false">G8*500</f>
        <v>500</v>
      </c>
      <c r="H47" s="0" t="n">
        <f aca="false">H8*400</f>
        <v>0</v>
      </c>
      <c r="I47" s="0" t="n">
        <f aca="false">I8*250</f>
        <v>0</v>
      </c>
      <c r="J47" s="0" t="n">
        <f aca="false">J8*300</f>
        <v>0</v>
      </c>
      <c r="K47" s="0" t="n">
        <f aca="false">SUM(B47:J47)</f>
        <v>3250</v>
      </c>
    </row>
    <row r="48" customFormat="false" ht="12.8" hidden="false" customHeight="false" outlineLevel="0" collapsed="false">
      <c r="A48" s="0" t="s">
        <v>235</v>
      </c>
      <c r="B48" s="0" t="n">
        <f aca="false">B9*200</f>
        <v>0</v>
      </c>
      <c r="C48" s="0" t="n">
        <f aca="false">C9*250</f>
        <v>7000</v>
      </c>
      <c r="D48" s="0" t="n">
        <f aca="false">D9*250</f>
        <v>0</v>
      </c>
      <c r="E48" s="0" t="n">
        <f aca="false">E9*500</f>
        <v>3000</v>
      </c>
      <c r="F48" s="0" t="n">
        <f aca="false">F9*500</f>
        <v>0</v>
      </c>
      <c r="G48" s="0" t="n">
        <f aca="false">G9*500</f>
        <v>9500</v>
      </c>
      <c r="H48" s="0" t="n">
        <f aca="false">H9*400</f>
        <v>0</v>
      </c>
      <c r="I48" s="0" t="n">
        <f aca="false">I9*250</f>
        <v>0</v>
      </c>
      <c r="J48" s="0" t="n">
        <f aca="false">J9*300</f>
        <v>0</v>
      </c>
      <c r="K48" s="0" t="n">
        <f aca="false">SUM(B48:J48)</f>
        <v>19500</v>
      </c>
    </row>
    <row r="49" customFormat="false" ht="12.8" hidden="false" customHeight="false" outlineLevel="0" collapsed="false">
      <c r="A49" s="0" t="s">
        <v>241</v>
      </c>
      <c r="B49" s="0" t="n">
        <f aca="false">B10*200</f>
        <v>0</v>
      </c>
      <c r="C49" s="0" t="n">
        <f aca="false">C10*250</f>
        <v>0</v>
      </c>
      <c r="D49" s="0" t="n">
        <f aca="false">D10*250</f>
        <v>0</v>
      </c>
      <c r="E49" s="0" t="n">
        <f aca="false">E10*500</f>
        <v>2000</v>
      </c>
      <c r="F49" s="0" t="n">
        <f aca="false">F10*500</f>
        <v>0</v>
      </c>
      <c r="G49" s="0" t="n">
        <f aca="false">G10*500</f>
        <v>0</v>
      </c>
      <c r="H49" s="0" t="n">
        <f aca="false">H10*400</f>
        <v>0</v>
      </c>
      <c r="I49" s="0" t="n">
        <f aca="false">I10*250</f>
        <v>0</v>
      </c>
      <c r="J49" s="0" t="n">
        <f aca="false">J10*300</f>
        <v>0</v>
      </c>
      <c r="K49" s="0" t="n">
        <f aca="false">SUM(B49:J49)</f>
        <v>2000</v>
      </c>
    </row>
    <row r="50" customFormat="false" ht="12.8" hidden="false" customHeight="false" outlineLevel="0" collapsed="false">
      <c r="A50" s="0" t="s">
        <v>252</v>
      </c>
      <c r="B50" s="0" t="n">
        <f aca="false">B11*200</f>
        <v>0</v>
      </c>
      <c r="C50" s="0" t="n">
        <f aca="false">C11*250</f>
        <v>0</v>
      </c>
      <c r="D50" s="0" t="n">
        <f aca="false">D11*250</f>
        <v>1000</v>
      </c>
      <c r="E50" s="0" t="n">
        <f aca="false">E11*500</f>
        <v>0</v>
      </c>
      <c r="F50" s="0" t="n">
        <f aca="false">F11*500</f>
        <v>0</v>
      </c>
      <c r="G50" s="0" t="n">
        <f aca="false">G11*500</f>
        <v>500</v>
      </c>
      <c r="H50" s="0" t="n">
        <f aca="false">H11*400</f>
        <v>0</v>
      </c>
      <c r="I50" s="0" t="n">
        <f aca="false">I11*250</f>
        <v>0</v>
      </c>
      <c r="J50" s="0" t="n">
        <f aca="false">J11*300</f>
        <v>0</v>
      </c>
      <c r="K50" s="0" t="n">
        <f aca="false">SUM(B50:J50)</f>
        <v>1500</v>
      </c>
    </row>
    <row r="51" customFormat="false" ht="12.8" hidden="false" customHeight="false" outlineLevel="0" collapsed="false">
      <c r="A51" s="0" t="s">
        <v>560</v>
      </c>
      <c r="B51" s="0" t="n">
        <f aca="false">B12*200</f>
        <v>0</v>
      </c>
      <c r="C51" s="0" t="n">
        <f aca="false">C12*250</f>
        <v>0</v>
      </c>
      <c r="D51" s="0" t="n">
        <f aca="false">D12*250</f>
        <v>0</v>
      </c>
      <c r="E51" s="0" t="n">
        <f aca="false">E12*500</f>
        <v>500</v>
      </c>
      <c r="F51" s="0" t="n">
        <f aca="false">F12*500</f>
        <v>0</v>
      </c>
      <c r="G51" s="0" t="n">
        <f aca="false">G12*500</f>
        <v>0</v>
      </c>
      <c r="H51" s="0" t="n">
        <f aca="false">H12*400</f>
        <v>0</v>
      </c>
      <c r="I51" s="0" t="n">
        <f aca="false">I12*250</f>
        <v>0</v>
      </c>
      <c r="J51" s="0" t="n">
        <f aca="false">J12*300</f>
        <v>0</v>
      </c>
      <c r="K51" s="0" t="n">
        <f aca="false">SUM(B51:J51)</f>
        <v>500</v>
      </c>
    </row>
    <row r="52" customFormat="false" ht="12.8" hidden="false" customHeight="false" outlineLevel="0" collapsed="false">
      <c r="A52" s="0" t="s">
        <v>273</v>
      </c>
      <c r="B52" s="0" t="n">
        <f aca="false">B13*200</f>
        <v>0</v>
      </c>
      <c r="C52" s="0" t="n">
        <f aca="false">C13*250</f>
        <v>1500</v>
      </c>
      <c r="D52" s="0" t="n">
        <f aca="false">D13*250</f>
        <v>1500</v>
      </c>
      <c r="E52" s="0" t="n">
        <f aca="false">E13*500</f>
        <v>53000</v>
      </c>
      <c r="F52" s="0" t="n">
        <f aca="false">F13*500</f>
        <v>0</v>
      </c>
      <c r="G52" s="0" t="n">
        <f aca="false">G13*500</f>
        <v>4500</v>
      </c>
      <c r="H52" s="0" t="n">
        <f aca="false">H13*400</f>
        <v>0</v>
      </c>
      <c r="I52" s="0" t="n">
        <f aca="false">I13*250</f>
        <v>0</v>
      </c>
      <c r="J52" s="0" t="n">
        <f aca="false">J13*300</f>
        <v>0</v>
      </c>
      <c r="K52" s="0" t="n">
        <f aca="false">SUM(B52:J52)</f>
        <v>60500</v>
      </c>
    </row>
    <row r="53" customFormat="false" ht="12.8" hidden="false" customHeight="false" outlineLevel="0" collapsed="false">
      <c r="A53" s="0" t="s">
        <v>279</v>
      </c>
      <c r="B53" s="0" t="n">
        <f aca="false">B14*200</f>
        <v>0</v>
      </c>
      <c r="C53" s="0" t="n">
        <f aca="false">C14*250</f>
        <v>5500</v>
      </c>
      <c r="D53" s="0" t="n">
        <f aca="false">D14*250</f>
        <v>500</v>
      </c>
      <c r="E53" s="0" t="n">
        <f aca="false">E14*500</f>
        <v>0</v>
      </c>
      <c r="F53" s="0" t="n">
        <f aca="false">F14*500</f>
        <v>0</v>
      </c>
      <c r="G53" s="0" t="n">
        <f aca="false">G14*500</f>
        <v>1000</v>
      </c>
      <c r="H53" s="0" t="n">
        <f aca="false">H14*400</f>
        <v>0</v>
      </c>
      <c r="I53" s="0" t="n">
        <f aca="false">I14*250</f>
        <v>1500</v>
      </c>
      <c r="J53" s="0" t="n">
        <f aca="false">J14*300</f>
        <v>0</v>
      </c>
      <c r="K53" s="0" t="n">
        <f aca="false">SUM(B53:J53)</f>
        <v>8500</v>
      </c>
    </row>
    <row r="54" customFormat="false" ht="12.8" hidden="false" customHeight="false" outlineLevel="0" collapsed="false">
      <c r="A54" s="0" t="s">
        <v>282</v>
      </c>
      <c r="B54" s="0" t="n">
        <f aca="false">B15*200</f>
        <v>0</v>
      </c>
      <c r="C54" s="0" t="n">
        <f aca="false">C15*250</f>
        <v>11000</v>
      </c>
      <c r="D54" s="0" t="n">
        <f aca="false">D15*250</f>
        <v>8500</v>
      </c>
      <c r="E54" s="0" t="n">
        <f aca="false">E15*500</f>
        <v>1000</v>
      </c>
      <c r="F54" s="0" t="n">
        <f aca="false">F15*500</f>
        <v>0</v>
      </c>
      <c r="G54" s="0" t="n">
        <f aca="false">G15*500</f>
        <v>0</v>
      </c>
      <c r="H54" s="0" t="n">
        <f aca="false">H15*400</f>
        <v>800</v>
      </c>
      <c r="I54" s="0" t="n">
        <f aca="false">I15*250</f>
        <v>1250</v>
      </c>
      <c r="J54" s="0" t="n">
        <f aca="false">J15*300</f>
        <v>4500</v>
      </c>
      <c r="K54" s="0" t="n">
        <f aca="false">SUM(B54:J54)</f>
        <v>27050</v>
      </c>
    </row>
    <row r="55" customFormat="false" ht="12.8" hidden="false" customHeight="false" outlineLevel="0" collapsed="false">
      <c r="A55" s="0" t="s">
        <v>285</v>
      </c>
      <c r="B55" s="0" t="n">
        <f aca="false">B16*200</f>
        <v>0</v>
      </c>
      <c r="C55" s="0" t="n">
        <f aca="false">C16*250</f>
        <v>6750</v>
      </c>
      <c r="D55" s="0" t="n">
        <f aca="false">D16*250</f>
        <v>750</v>
      </c>
      <c r="E55" s="0" t="n">
        <f aca="false">E16*500</f>
        <v>1500</v>
      </c>
      <c r="F55" s="0" t="n">
        <f aca="false">F16*500</f>
        <v>0</v>
      </c>
      <c r="G55" s="0" t="n">
        <f aca="false">G16*500</f>
        <v>500</v>
      </c>
      <c r="H55" s="0" t="n">
        <f aca="false">H16*400</f>
        <v>800</v>
      </c>
      <c r="I55" s="0" t="n">
        <f aca="false">I16*250</f>
        <v>500</v>
      </c>
      <c r="J55" s="0" t="n">
        <f aca="false">J16*300</f>
        <v>0</v>
      </c>
      <c r="K55" s="0" t="n">
        <f aca="false">SUM(B55:J55)</f>
        <v>10800</v>
      </c>
    </row>
    <row r="56" customFormat="false" ht="12.8" hidden="false" customHeight="false" outlineLevel="0" collapsed="false">
      <c r="A56" s="0" t="s">
        <v>288</v>
      </c>
      <c r="B56" s="0" t="n">
        <f aca="false">B17*200</f>
        <v>0</v>
      </c>
      <c r="C56" s="0" t="n">
        <f aca="false">C17*250</f>
        <v>11250</v>
      </c>
      <c r="D56" s="0" t="n">
        <f aca="false">D17*250</f>
        <v>5000</v>
      </c>
      <c r="E56" s="0" t="n">
        <f aca="false">E17*500</f>
        <v>7500</v>
      </c>
      <c r="F56" s="0" t="n">
        <f aca="false">F17*500</f>
        <v>500</v>
      </c>
      <c r="G56" s="0" t="n">
        <f aca="false">G17*500</f>
        <v>11500</v>
      </c>
      <c r="H56" s="0" t="n">
        <f aca="false">H17*400</f>
        <v>400</v>
      </c>
      <c r="I56" s="0" t="n">
        <f aca="false">I17*250</f>
        <v>7750</v>
      </c>
      <c r="J56" s="0" t="n">
        <f aca="false">J17*300</f>
        <v>0</v>
      </c>
      <c r="K56" s="0" t="n">
        <f aca="false">SUM(B56:J56)</f>
        <v>43900</v>
      </c>
    </row>
    <row r="57" customFormat="false" ht="12.8" hidden="false" customHeight="false" outlineLevel="0" collapsed="false">
      <c r="A57" s="0" t="s">
        <v>291</v>
      </c>
      <c r="B57" s="0" t="n">
        <f aca="false">B18*200</f>
        <v>1000</v>
      </c>
      <c r="C57" s="0" t="n">
        <f aca="false">C18*250</f>
        <v>16750</v>
      </c>
      <c r="D57" s="0" t="n">
        <f aca="false">D18*250</f>
        <v>4250</v>
      </c>
      <c r="E57" s="0" t="n">
        <f aca="false">E18*500</f>
        <v>6500</v>
      </c>
      <c r="F57" s="0" t="n">
        <f aca="false">F18*500</f>
        <v>0</v>
      </c>
      <c r="G57" s="0" t="n">
        <f aca="false">G18*500</f>
        <v>8500</v>
      </c>
      <c r="H57" s="0" t="n">
        <f aca="false">H18*400</f>
        <v>0</v>
      </c>
      <c r="I57" s="0" t="n">
        <f aca="false">I18*250</f>
        <v>500</v>
      </c>
      <c r="J57" s="0" t="n">
        <f aca="false">J18*300</f>
        <v>900</v>
      </c>
      <c r="K57" s="0" t="n">
        <f aca="false">SUM(B57:J57)</f>
        <v>38400</v>
      </c>
    </row>
    <row r="58" customFormat="false" ht="12.8" hidden="false" customHeight="false" outlineLevel="0" collapsed="false">
      <c r="A58" s="0" t="s">
        <v>294</v>
      </c>
      <c r="B58" s="0" t="n">
        <f aca="false">B19*200</f>
        <v>0</v>
      </c>
      <c r="C58" s="0" t="n">
        <f aca="false">C19*250</f>
        <v>7750</v>
      </c>
      <c r="D58" s="0" t="n">
        <f aca="false">D19*250</f>
        <v>0</v>
      </c>
      <c r="E58" s="0" t="n">
        <f aca="false">E19*500</f>
        <v>7500</v>
      </c>
      <c r="F58" s="0" t="n">
        <f aca="false">F19*500</f>
        <v>0</v>
      </c>
      <c r="G58" s="0" t="n">
        <f aca="false">G19*500</f>
        <v>7000</v>
      </c>
      <c r="H58" s="0" t="n">
        <f aca="false">H19*400</f>
        <v>6400</v>
      </c>
      <c r="I58" s="0" t="n">
        <f aca="false">I19*250</f>
        <v>2750</v>
      </c>
      <c r="J58" s="0" t="n">
        <f aca="false">J19*300</f>
        <v>4800</v>
      </c>
      <c r="K58" s="0" t="n">
        <f aca="false">SUM(B58:J58)</f>
        <v>36200</v>
      </c>
    </row>
    <row r="59" customFormat="false" ht="12.8" hidden="false" customHeight="false" outlineLevel="0" collapsed="false">
      <c r="A59" s="0" t="s">
        <v>296</v>
      </c>
      <c r="B59" s="0" t="n">
        <f aca="false">B20*200</f>
        <v>400</v>
      </c>
      <c r="C59" s="0" t="n">
        <f aca="false">C20*250</f>
        <v>750</v>
      </c>
      <c r="D59" s="0" t="n">
        <f aca="false">D20*250</f>
        <v>250</v>
      </c>
      <c r="E59" s="0" t="n">
        <f aca="false">E20*500</f>
        <v>1000</v>
      </c>
      <c r="F59" s="0" t="n">
        <f aca="false">F20*500</f>
        <v>0</v>
      </c>
      <c r="G59" s="0" t="n">
        <f aca="false">G20*500</f>
        <v>0</v>
      </c>
      <c r="H59" s="0" t="n">
        <f aca="false">H20*400</f>
        <v>0</v>
      </c>
      <c r="I59" s="0" t="n">
        <f aca="false">I20*250</f>
        <v>0</v>
      </c>
      <c r="J59" s="0" t="n">
        <f aca="false">J20*300</f>
        <v>0</v>
      </c>
      <c r="K59" s="0" t="n">
        <f aca="false">SUM(B59:J59)</f>
        <v>2400</v>
      </c>
    </row>
    <row r="60" customFormat="false" ht="12.8" hidden="false" customHeight="false" outlineLevel="0" collapsed="false">
      <c r="A60" s="0" t="s">
        <v>306</v>
      </c>
      <c r="B60" s="0" t="n">
        <f aca="false">B21*200</f>
        <v>0</v>
      </c>
      <c r="C60" s="0" t="n">
        <f aca="false">C21*250</f>
        <v>250</v>
      </c>
      <c r="D60" s="0" t="n">
        <f aca="false">D21*250</f>
        <v>0</v>
      </c>
      <c r="E60" s="0" t="n">
        <f aca="false">E21*500</f>
        <v>500</v>
      </c>
      <c r="F60" s="0" t="n">
        <f aca="false">F21*500</f>
        <v>0</v>
      </c>
      <c r="G60" s="0" t="n">
        <f aca="false">G21*500</f>
        <v>2500</v>
      </c>
      <c r="H60" s="0" t="n">
        <f aca="false">H21*400</f>
        <v>0</v>
      </c>
      <c r="I60" s="0" t="n">
        <f aca="false">I21*250</f>
        <v>0</v>
      </c>
      <c r="J60" s="0" t="n">
        <f aca="false">J21*300</f>
        <v>0</v>
      </c>
      <c r="K60" s="0" t="n">
        <f aca="false">SUM(B60:J60)</f>
        <v>3250</v>
      </c>
    </row>
    <row r="61" customFormat="false" ht="12.8" hidden="false" customHeight="false" outlineLevel="0" collapsed="false">
      <c r="A61" s="0" t="s">
        <v>329</v>
      </c>
      <c r="B61" s="0" t="n">
        <f aca="false">B22*200</f>
        <v>0</v>
      </c>
      <c r="C61" s="0" t="n">
        <f aca="false">C22*250</f>
        <v>500</v>
      </c>
      <c r="D61" s="0" t="n">
        <f aca="false">D22*250</f>
        <v>0</v>
      </c>
      <c r="E61" s="0" t="n">
        <f aca="false">E22*500</f>
        <v>0</v>
      </c>
      <c r="F61" s="0" t="n">
        <f aca="false">F22*500</f>
        <v>0</v>
      </c>
      <c r="G61" s="0" t="n">
        <f aca="false">G22*500</f>
        <v>0</v>
      </c>
      <c r="H61" s="0" t="n">
        <f aca="false">H22*400</f>
        <v>800</v>
      </c>
      <c r="I61" s="0" t="n">
        <f aca="false">I22*250</f>
        <v>250</v>
      </c>
      <c r="J61" s="0" t="n">
        <f aca="false">J22*300</f>
        <v>300</v>
      </c>
      <c r="K61" s="0" t="n">
        <f aca="false">SUM(B61:J61)</f>
        <v>1850</v>
      </c>
    </row>
    <row r="62" customFormat="false" ht="12.8" hidden="false" customHeight="false" outlineLevel="0" collapsed="false">
      <c r="A62" s="0" t="s">
        <v>361</v>
      </c>
      <c r="B62" s="0" t="n">
        <f aca="false">B23*200</f>
        <v>0</v>
      </c>
      <c r="C62" s="0" t="n">
        <f aca="false">C23*250</f>
        <v>4000</v>
      </c>
      <c r="D62" s="0" t="n">
        <f aca="false">D23*250</f>
        <v>4500</v>
      </c>
      <c r="E62" s="0" t="n">
        <f aca="false">E23*500</f>
        <v>500</v>
      </c>
      <c r="F62" s="0" t="n">
        <f aca="false">F23*500</f>
        <v>0</v>
      </c>
      <c r="G62" s="0" t="n">
        <f aca="false">G23*500</f>
        <v>3000</v>
      </c>
      <c r="H62" s="0" t="n">
        <f aca="false">H23*400</f>
        <v>0</v>
      </c>
      <c r="I62" s="0" t="n">
        <f aca="false">I23*250</f>
        <v>3000</v>
      </c>
      <c r="J62" s="0" t="n">
        <f aca="false">J23*300</f>
        <v>0</v>
      </c>
      <c r="K62" s="0" t="n">
        <f aca="false">SUM(B62:J62)</f>
        <v>15000</v>
      </c>
    </row>
    <row r="63" customFormat="false" ht="12.8" hidden="false" customHeight="false" outlineLevel="0" collapsed="false">
      <c r="A63" s="0" t="s">
        <v>370</v>
      </c>
      <c r="B63" s="0" t="n">
        <f aca="false">B24*200</f>
        <v>0</v>
      </c>
      <c r="C63" s="0" t="n">
        <f aca="false">C24*250</f>
        <v>5500</v>
      </c>
      <c r="D63" s="0" t="n">
        <f aca="false">D24*250</f>
        <v>2500</v>
      </c>
      <c r="E63" s="0" t="n">
        <f aca="false">E24*500</f>
        <v>4500</v>
      </c>
      <c r="F63" s="0" t="n">
        <f aca="false">F24*500</f>
        <v>0</v>
      </c>
      <c r="G63" s="0" t="n">
        <f aca="false">G24*500</f>
        <v>0</v>
      </c>
      <c r="H63" s="0" t="n">
        <f aca="false">H24*400</f>
        <v>0</v>
      </c>
      <c r="I63" s="0" t="n">
        <f aca="false">I24*250</f>
        <v>1000</v>
      </c>
      <c r="J63" s="0" t="n">
        <f aca="false">J24*300</f>
        <v>0</v>
      </c>
      <c r="K63" s="0" t="n">
        <f aca="false">SUM(B63:J63)</f>
        <v>13500</v>
      </c>
    </row>
    <row r="64" customFormat="false" ht="12.8" hidden="false" customHeight="false" outlineLevel="0" collapsed="false">
      <c r="A64" s="0" t="s">
        <v>372</v>
      </c>
      <c r="B64" s="0" t="n">
        <f aca="false">B25*200</f>
        <v>0</v>
      </c>
      <c r="C64" s="0" t="n">
        <f aca="false">C25*250</f>
        <v>1000</v>
      </c>
      <c r="D64" s="0" t="n">
        <f aca="false">D25*250</f>
        <v>250</v>
      </c>
      <c r="E64" s="0" t="n">
        <f aca="false">E25*500</f>
        <v>8000</v>
      </c>
      <c r="F64" s="0" t="n">
        <f aca="false">F25*500</f>
        <v>0</v>
      </c>
      <c r="G64" s="0" t="n">
        <f aca="false">G25*500</f>
        <v>4000</v>
      </c>
      <c r="H64" s="0" t="n">
        <f aca="false">H25*400</f>
        <v>0</v>
      </c>
      <c r="I64" s="0" t="n">
        <f aca="false">I25*250</f>
        <v>1500</v>
      </c>
      <c r="J64" s="0" t="n">
        <f aca="false">J25*300</f>
        <v>0</v>
      </c>
      <c r="K64" s="0" t="n">
        <f aca="false">SUM(B64:J64)</f>
        <v>14750</v>
      </c>
    </row>
    <row r="65" customFormat="false" ht="12.8" hidden="false" customHeight="false" outlineLevel="0" collapsed="false">
      <c r="A65" s="0" t="s">
        <v>380</v>
      </c>
      <c r="B65" s="0" t="n">
        <f aca="false">B26*200</f>
        <v>0</v>
      </c>
      <c r="C65" s="0" t="n">
        <f aca="false">C26*250</f>
        <v>4750</v>
      </c>
      <c r="D65" s="0" t="n">
        <f aca="false">D26*250</f>
        <v>2750</v>
      </c>
      <c r="E65" s="0" t="n">
        <f aca="false">E26*500</f>
        <v>3000</v>
      </c>
      <c r="F65" s="0" t="n">
        <f aca="false">F26*500</f>
        <v>0</v>
      </c>
      <c r="G65" s="0" t="n">
        <f aca="false">G26*500</f>
        <v>0</v>
      </c>
      <c r="H65" s="0" t="n">
        <f aca="false">H26*400</f>
        <v>0</v>
      </c>
      <c r="I65" s="0" t="n">
        <f aca="false">I26*250</f>
        <v>0</v>
      </c>
      <c r="J65" s="0" t="n">
        <f aca="false">J26*300</f>
        <v>0</v>
      </c>
      <c r="K65" s="0" t="n">
        <f aca="false">SUM(B65:J65)</f>
        <v>10500</v>
      </c>
    </row>
    <row r="66" customFormat="false" ht="12.8" hidden="false" customHeight="false" outlineLevel="0" collapsed="false">
      <c r="A66" s="0" t="s">
        <v>562</v>
      </c>
      <c r="B66" s="0" t="n">
        <f aca="false">B27*200</f>
        <v>0</v>
      </c>
      <c r="C66" s="0" t="n">
        <f aca="false">C27*250</f>
        <v>2000</v>
      </c>
      <c r="D66" s="0" t="n">
        <f aca="false">D27*250</f>
        <v>250</v>
      </c>
      <c r="E66" s="0" t="n">
        <f aca="false">E27*500</f>
        <v>0</v>
      </c>
      <c r="F66" s="0" t="n">
        <f aca="false">F27*500</f>
        <v>0</v>
      </c>
      <c r="G66" s="0" t="n">
        <f aca="false">G27*500</f>
        <v>0</v>
      </c>
      <c r="H66" s="0" t="n">
        <f aca="false">H27*400</f>
        <v>0</v>
      </c>
      <c r="I66" s="0" t="n">
        <f aca="false">I27*250</f>
        <v>1750</v>
      </c>
      <c r="J66" s="0" t="n">
        <f aca="false">J27*300</f>
        <v>0</v>
      </c>
      <c r="K66" s="0" t="n">
        <f aca="false">SUM(B66:J66)</f>
        <v>4000</v>
      </c>
    </row>
    <row r="67" customFormat="false" ht="12.8" hidden="false" customHeight="false" outlineLevel="0" collapsed="false">
      <c r="A67" s="0" t="s">
        <v>563</v>
      </c>
      <c r="B67" s="0" t="n">
        <f aca="false">B28*200</f>
        <v>0</v>
      </c>
      <c r="C67" s="0" t="n">
        <f aca="false">C28*250</f>
        <v>3000</v>
      </c>
      <c r="D67" s="0" t="n">
        <f aca="false">D28*250</f>
        <v>0</v>
      </c>
      <c r="E67" s="0" t="n">
        <f aca="false">E28*500</f>
        <v>1000</v>
      </c>
      <c r="F67" s="0" t="n">
        <f aca="false">F28*500</f>
        <v>0</v>
      </c>
      <c r="G67" s="0" t="n">
        <f aca="false">G28*500</f>
        <v>0</v>
      </c>
      <c r="H67" s="0" t="n">
        <f aca="false">H28*400</f>
        <v>1600</v>
      </c>
      <c r="I67" s="0" t="n">
        <f aca="false">I28*250</f>
        <v>2750</v>
      </c>
      <c r="J67" s="0" t="n">
        <f aca="false">J28*300</f>
        <v>0</v>
      </c>
      <c r="K67" s="0" t="n">
        <f aca="false">SUM(B67:J67)</f>
        <v>8350</v>
      </c>
    </row>
    <row r="68" customFormat="false" ht="12.8" hidden="false" customHeight="false" outlineLevel="0" collapsed="false">
      <c r="A68" s="0" t="s">
        <v>449</v>
      </c>
      <c r="B68" s="0" t="n">
        <f aca="false">B29*200</f>
        <v>0</v>
      </c>
      <c r="C68" s="0" t="n">
        <f aca="false">C29*250</f>
        <v>7750</v>
      </c>
      <c r="D68" s="0" t="n">
        <f aca="false">D29*250</f>
        <v>250</v>
      </c>
      <c r="E68" s="0" t="n">
        <f aca="false">E29*500</f>
        <v>3000</v>
      </c>
      <c r="F68" s="0" t="n">
        <f aca="false">F29*500</f>
        <v>0</v>
      </c>
      <c r="G68" s="0" t="n">
        <f aca="false">G29*500</f>
        <v>500</v>
      </c>
      <c r="H68" s="0" t="n">
        <f aca="false">H29*400</f>
        <v>4000</v>
      </c>
      <c r="I68" s="0" t="n">
        <f aca="false">I29*250</f>
        <v>3500</v>
      </c>
      <c r="J68" s="0" t="n">
        <f aca="false">J29*300</f>
        <v>0</v>
      </c>
      <c r="K68" s="0" t="n">
        <f aca="false">SUM(B68:J68)</f>
        <v>19000</v>
      </c>
    </row>
    <row r="69" customFormat="false" ht="12.8" hidden="false" customHeight="false" outlineLevel="0" collapsed="false">
      <c r="A69" s="0" t="s">
        <v>564</v>
      </c>
      <c r="B69" s="0" t="n">
        <f aca="false">B30*200</f>
        <v>400</v>
      </c>
      <c r="C69" s="0" t="n">
        <f aca="false">C30*250</f>
        <v>4250</v>
      </c>
      <c r="D69" s="0" t="n">
        <f aca="false">D30*250</f>
        <v>0</v>
      </c>
      <c r="E69" s="0" t="n">
        <f aca="false">E30*500</f>
        <v>9000</v>
      </c>
      <c r="F69" s="0" t="n">
        <f aca="false">F30*500</f>
        <v>0</v>
      </c>
      <c r="G69" s="0" t="n">
        <f aca="false">G30*500</f>
        <v>500</v>
      </c>
      <c r="H69" s="0" t="n">
        <f aca="false">H30*400</f>
        <v>10400</v>
      </c>
      <c r="I69" s="0" t="n">
        <f aca="false">I30*250</f>
        <v>3750</v>
      </c>
      <c r="J69" s="0" t="n">
        <f aca="false">J30*300</f>
        <v>0</v>
      </c>
      <c r="K69" s="0" t="n">
        <f aca="false">SUM(B69:J69)</f>
        <v>28300</v>
      </c>
    </row>
    <row r="70" customFormat="false" ht="12.8" hidden="false" customHeight="false" outlineLevel="0" collapsed="false">
      <c r="A70" s="0" t="s">
        <v>488</v>
      </c>
      <c r="B70" s="0" t="n">
        <f aca="false">B31*200</f>
        <v>0</v>
      </c>
      <c r="C70" s="0" t="n">
        <f aca="false">C31*250</f>
        <v>2000</v>
      </c>
      <c r="D70" s="0" t="n">
        <f aca="false">D31*250</f>
        <v>0</v>
      </c>
      <c r="E70" s="0" t="n">
        <f aca="false">E31*500</f>
        <v>11000</v>
      </c>
      <c r="F70" s="0" t="n">
        <f aca="false">F31*500</f>
        <v>0</v>
      </c>
      <c r="G70" s="0" t="n">
        <f aca="false">G31*500</f>
        <v>0</v>
      </c>
      <c r="H70" s="0" t="n">
        <f aca="false">H31*400</f>
        <v>0</v>
      </c>
      <c r="I70" s="0" t="n">
        <f aca="false">I31*250</f>
        <v>250</v>
      </c>
      <c r="J70" s="0" t="n">
        <f aca="false">J31*300</f>
        <v>0</v>
      </c>
      <c r="K70" s="0" t="n">
        <f aca="false">SUM(B70:J70)</f>
        <v>13250</v>
      </c>
    </row>
    <row r="71" customFormat="false" ht="12.8" hidden="false" customHeight="false" outlineLevel="0" collapsed="false">
      <c r="A71" s="0" t="s">
        <v>492</v>
      </c>
      <c r="B71" s="0" t="n">
        <f aca="false">B32*200</f>
        <v>0</v>
      </c>
      <c r="C71" s="0" t="n">
        <f aca="false">C32*250</f>
        <v>18250</v>
      </c>
      <c r="D71" s="0" t="n">
        <f aca="false">D32*250</f>
        <v>0</v>
      </c>
      <c r="E71" s="0" t="n">
        <f aca="false">E32*500</f>
        <v>0</v>
      </c>
      <c r="F71" s="0" t="n">
        <f aca="false">F32*500</f>
        <v>0</v>
      </c>
      <c r="G71" s="0" t="n">
        <f aca="false">G32*500</f>
        <v>500</v>
      </c>
      <c r="H71" s="0" t="n">
        <f aca="false">H32*400</f>
        <v>0</v>
      </c>
      <c r="I71" s="0" t="n">
        <f aca="false">I32*250</f>
        <v>1000</v>
      </c>
      <c r="J71" s="0" t="n">
        <f aca="false">J32*300</f>
        <v>0</v>
      </c>
      <c r="K71" s="0" t="n">
        <f aca="false">SUM(B71:J71)</f>
        <v>19750</v>
      </c>
    </row>
    <row r="72" customFormat="false" ht="12.8" hidden="false" customHeight="false" outlineLevel="0" collapsed="false">
      <c r="A72" s="0" t="s">
        <v>565</v>
      </c>
      <c r="B72" s="0" t="n">
        <f aca="false">B33*200</f>
        <v>0</v>
      </c>
      <c r="C72" s="0" t="n">
        <f aca="false">C33*250</f>
        <v>0</v>
      </c>
      <c r="D72" s="0" t="n">
        <f aca="false">D33*250</f>
        <v>0</v>
      </c>
      <c r="E72" s="0" t="n">
        <f aca="false">E33*500</f>
        <v>2500</v>
      </c>
      <c r="F72" s="0" t="n">
        <f aca="false">F33*500</f>
        <v>0</v>
      </c>
      <c r="G72" s="0" t="n">
        <f aca="false">G33*500</f>
        <v>0</v>
      </c>
      <c r="H72" s="0" t="n">
        <f aca="false">H33*400</f>
        <v>0</v>
      </c>
      <c r="I72" s="0" t="n">
        <f aca="false">I33*250</f>
        <v>0</v>
      </c>
      <c r="J72" s="0" t="n">
        <f aca="false">J33*300</f>
        <v>0</v>
      </c>
      <c r="K72" s="0" t="n">
        <f aca="false">SUM(B72:J72)</f>
        <v>2500</v>
      </c>
    </row>
    <row r="73" customFormat="false" ht="12.8" hidden="false" customHeight="false" outlineLevel="0" collapsed="false">
      <c r="A73" s="0" t="s">
        <v>518</v>
      </c>
      <c r="B73" s="0" t="n">
        <f aca="false">B34*200</f>
        <v>0</v>
      </c>
      <c r="C73" s="0" t="n">
        <f aca="false">C34*250</f>
        <v>1500</v>
      </c>
      <c r="D73" s="0" t="n">
        <f aca="false">D34*250</f>
        <v>4000</v>
      </c>
      <c r="E73" s="0" t="n">
        <f aca="false">E34*500</f>
        <v>0</v>
      </c>
      <c r="F73" s="0" t="n">
        <f aca="false">F34*500</f>
        <v>0</v>
      </c>
      <c r="G73" s="0" t="n">
        <f aca="false">G34*500</f>
        <v>6500</v>
      </c>
      <c r="H73" s="0" t="n">
        <f aca="false">H34*400</f>
        <v>0</v>
      </c>
      <c r="I73" s="0" t="n">
        <f aca="false">I34*250</f>
        <v>4250</v>
      </c>
      <c r="J73" s="0" t="n">
        <f aca="false">J34*300</f>
        <v>1800</v>
      </c>
      <c r="K73" s="0" t="n">
        <f aca="false">SUM(B73:J73)</f>
        <v>18050</v>
      </c>
    </row>
    <row r="74" customFormat="false" ht="12.8" hidden="false" customHeight="false" outlineLevel="0" collapsed="false">
      <c r="A74" s="0" t="s">
        <v>521</v>
      </c>
      <c r="B74" s="0" t="n">
        <f aca="false">B35*200</f>
        <v>0</v>
      </c>
      <c r="C74" s="0" t="n">
        <f aca="false">C35*250</f>
        <v>0</v>
      </c>
      <c r="D74" s="0" t="n">
        <f aca="false">D35*250</f>
        <v>250</v>
      </c>
      <c r="E74" s="0" t="n">
        <f aca="false">E35*500</f>
        <v>0</v>
      </c>
      <c r="F74" s="0" t="n">
        <f aca="false">F35*500</f>
        <v>0</v>
      </c>
      <c r="G74" s="0" t="n">
        <f aca="false">G35*500</f>
        <v>0</v>
      </c>
      <c r="H74" s="0" t="n">
        <f aca="false">H35*400</f>
        <v>0</v>
      </c>
      <c r="I74" s="0" t="n">
        <f aca="false">I35*250</f>
        <v>0</v>
      </c>
      <c r="J74" s="0" t="n">
        <f aca="false">J35*300</f>
        <v>0</v>
      </c>
      <c r="K74" s="0" t="n">
        <f aca="false">SUM(B74:J74)</f>
        <v>250</v>
      </c>
    </row>
    <row r="75" customFormat="false" ht="12.8" hidden="false" customHeight="false" outlineLevel="0" collapsed="false">
      <c r="A75" s="0" t="s">
        <v>527</v>
      </c>
      <c r="B75" s="0" t="n">
        <f aca="false">B36*200</f>
        <v>200</v>
      </c>
      <c r="C75" s="0" t="n">
        <f aca="false">C36*250</f>
        <v>4750</v>
      </c>
      <c r="D75" s="0" t="n">
        <f aca="false">D36*250</f>
        <v>0</v>
      </c>
      <c r="E75" s="0" t="n">
        <f aca="false">E36*500</f>
        <v>3000</v>
      </c>
      <c r="F75" s="0" t="n">
        <f aca="false">F36*500</f>
        <v>0</v>
      </c>
      <c r="G75" s="0" t="n">
        <f aca="false">G36*500</f>
        <v>3500</v>
      </c>
      <c r="H75" s="0" t="n">
        <f aca="false">H36*400</f>
        <v>1200</v>
      </c>
      <c r="I75" s="0" t="n">
        <f aca="false">I36*250</f>
        <v>2000</v>
      </c>
      <c r="J75" s="0" t="n">
        <f aca="false">J36*300</f>
        <v>600</v>
      </c>
      <c r="K75" s="0" t="n">
        <f aca="false">SUM(B75:J75)</f>
        <v>15250</v>
      </c>
    </row>
    <row r="76" customFormat="false" ht="12.8" hidden="false" customHeight="false" outlineLevel="0" collapsed="false">
      <c r="A76" s="0" t="s">
        <v>567</v>
      </c>
      <c r="B76" s="0" t="n">
        <f aca="false">B37*200</f>
        <v>4600</v>
      </c>
      <c r="C76" s="0" t="n">
        <f aca="false">C37*250</f>
        <v>149750</v>
      </c>
      <c r="D76" s="0" t="n">
        <f aca="false">D37*250</f>
        <v>54000</v>
      </c>
      <c r="E76" s="0" t="n">
        <f aca="false">E37*500</f>
        <v>170500</v>
      </c>
      <c r="F76" s="0" t="n">
        <f aca="false">F37*500</f>
        <v>500</v>
      </c>
      <c r="G76" s="0" t="n">
        <f aca="false">G37*500</f>
        <v>91000</v>
      </c>
      <c r="H76" s="0" t="n">
        <f aca="false">H37*400</f>
        <v>31200</v>
      </c>
      <c r="I76" s="0" t="n">
        <f aca="false">I37*250</f>
        <v>57250</v>
      </c>
      <c r="J76" s="0" t="n">
        <f aca="false">J37*300</f>
        <v>19500</v>
      </c>
      <c r="K76" s="0" t="n">
        <f aca="false">SUM(B76:J76)</f>
        <v>578300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76"/>
  <sheetViews>
    <sheetView showFormulas="false" showGridLines="true" showRowColHeaders="true" showZeros="true" rightToLeft="false" tabSelected="false" showOutlineSymbols="true" defaultGridColor="true" view="normal" topLeftCell="R1" colorId="64" zoomScale="90" zoomScaleNormal="90" zoomScalePageLayoutView="100" workbookViewId="0">
      <selection pane="topLeft" activeCell="B41" activeCellId="0" sqref="B41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64.62"/>
    <col collapsed="false" customWidth="true" hidden="false" outlineLevel="0" max="2" min="2" style="0" width="8.6"/>
    <col collapsed="false" customWidth="true" hidden="false" outlineLevel="0" max="3" min="3" style="0" width="12.29"/>
    <col collapsed="false" customWidth="true" hidden="false" outlineLevel="0" max="6" min="4" style="0" width="10.73"/>
    <col collapsed="false" customWidth="true" hidden="false" outlineLevel="0" max="7" min="7" style="0" width="10.58"/>
    <col collapsed="false" customWidth="true" hidden="false" outlineLevel="0" max="11" min="8" style="0" width="10.73"/>
    <col collapsed="false" customWidth="true" hidden="false" outlineLevel="0" max="12" min="12" style="0" width="10.12"/>
    <col collapsed="false" customWidth="true" hidden="false" outlineLevel="0" max="26" min="13" style="0" width="10.73"/>
    <col collapsed="false" customWidth="true" hidden="false" outlineLevel="0" max="27" min="27" style="0" width="10.58"/>
    <col collapsed="false" customWidth="true" hidden="false" outlineLevel="0" max="39" min="28" style="0" width="10.12"/>
    <col collapsed="false" customWidth="true" hidden="false" outlineLevel="0" max="40" min="40" style="0" width="9.96"/>
    <col collapsed="false" customWidth="true" hidden="false" outlineLevel="0" max="41" min="41" style="0" width="10.12"/>
    <col collapsed="false" customWidth="true" hidden="false" outlineLevel="0" max="42" min="42" style="0" width="5.95"/>
  </cols>
  <sheetData>
    <row r="1" customFormat="false" ht="12.8" hidden="false" customHeight="false" outlineLevel="0" collapsed="false">
      <c r="A1" s="0" t="s">
        <v>2</v>
      </c>
      <c r="B1" s="0" t="s">
        <v>626</v>
      </c>
      <c r="C1" s="0" t="s">
        <v>627</v>
      </c>
      <c r="D1" s="0" t="s">
        <v>628</v>
      </c>
      <c r="E1" s="0" t="s">
        <v>629</v>
      </c>
      <c r="F1" s="0" t="s">
        <v>630</v>
      </c>
      <c r="G1" s="0" t="s">
        <v>631</v>
      </c>
      <c r="H1" s="0" t="s">
        <v>632</v>
      </c>
      <c r="I1" s="0" t="s">
        <v>633</v>
      </c>
      <c r="J1" s="0" t="s">
        <v>634</v>
      </c>
      <c r="K1" s="0" t="s">
        <v>635</v>
      </c>
      <c r="L1" s="0" t="s">
        <v>636</v>
      </c>
      <c r="M1" s="0" t="s">
        <v>637</v>
      </c>
      <c r="N1" s="0" t="s">
        <v>638</v>
      </c>
      <c r="O1" s="0" t="s">
        <v>639</v>
      </c>
      <c r="P1" s="0" t="s">
        <v>640</v>
      </c>
      <c r="Q1" s="0" t="s">
        <v>641</v>
      </c>
      <c r="R1" s="0" t="s">
        <v>642</v>
      </c>
      <c r="S1" s="0" t="s">
        <v>643</v>
      </c>
      <c r="T1" s="0" t="s">
        <v>644</v>
      </c>
      <c r="U1" s="0" t="s">
        <v>645</v>
      </c>
      <c r="V1" s="0" t="s">
        <v>646</v>
      </c>
      <c r="W1" s="0" t="s">
        <v>647</v>
      </c>
      <c r="X1" s="0" t="s">
        <v>648</v>
      </c>
      <c r="Y1" s="0" t="s">
        <v>649</v>
      </c>
      <c r="Z1" s="0" t="s">
        <v>650</v>
      </c>
      <c r="AA1" s="0" t="s">
        <v>651</v>
      </c>
      <c r="AB1" s="0" t="s">
        <v>652</v>
      </c>
      <c r="AC1" s="0" t="s">
        <v>653</v>
      </c>
      <c r="AD1" s="0" t="s">
        <v>654</v>
      </c>
      <c r="AE1" s="0" t="s">
        <v>655</v>
      </c>
      <c r="AF1" s="0" t="s">
        <v>656</v>
      </c>
      <c r="AG1" s="0" t="s">
        <v>657</v>
      </c>
      <c r="AH1" s="0" t="s">
        <v>658</v>
      </c>
      <c r="AI1" s="0" t="s">
        <v>659</v>
      </c>
      <c r="AJ1" s="0" t="s">
        <v>660</v>
      </c>
      <c r="AK1" s="0" t="s">
        <v>661</v>
      </c>
      <c r="AL1" s="0" t="s">
        <v>662</v>
      </c>
      <c r="AM1" s="0" t="s">
        <v>663</v>
      </c>
      <c r="AN1" s="0" t="s">
        <v>664</v>
      </c>
      <c r="AO1" s="0" t="s">
        <v>665</v>
      </c>
      <c r="AP1" s="0" t="s">
        <v>567</v>
      </c>
    </row>
    <row r="2" customFormat="false" ht="12.8" hidden="false" customHeight="false" outlineLevel="0" collapsed="false">
      <c r="A2" s="0" t="s">
        <v>556</v>
      </c>
      <c r="B2" s="0" t="n">
        <v>20</v>
      </c>
      <c r="C2" s="0" t="n">
        <v>0</v>
      </c>
      <c r="D2" s="0" t="n">
        <v>2</v>
      </c>
      <c r="E2" s="0" t="n">
        <v>3</v>
      </c>
      <c r="F2" s="0" t="n">
        <v>3</v>
      </c>
      <c r="G2" s="0" t="n">
        <v>0</v>
      </c>
      <c r="H2" s="0" t="n">
        <v>1</v>
      </c>
      <c r="I2" s="0" t="n">
        <v>0</v>
      </c>
      <c r="J2" s="0" t="n">
        <v>0</v>
      </c>
      <c r="K2" s="0" t="n">
        <v>0</v>
      </c>
      <c r="L2" s="0" t="n">
        <v>10</v>
      </c>
      <c r="M2" s="0" t="n">
        <v>0</v>
      </c>
      <c r="N2" s="0" t="n">
        <v>0</v>
      </c>
      <c r="O2" s="0" t="n">
        <v>0</v>
      </c>
      <c r="P2" s="0" t="n">
        <v>7</v>
      </c>
      <c r="Q2" s="0" t="n">
        <v>0</v>
      </c>
      <c r="R2" s="0" t="n">
        <v>2</v>
      </c>
      <c r="S2" s="0" t="n">
        <v>4</v>
      </c>
      <c r="T2" s="0" t="n">
        <v>0</v>
      </c>
      <c r="U2" s="0" t="n">
        <v>3</v>
      </c>
      <c r="V2" s="0" t="n">
        <v>1</v>
      </c>
      <c r="W2" s="0" t="n">
        <v>1</v>
      </c>
      <c r="X2" s="0" t="n">
        <v>0</v>
      </c>
      <c r="Y2" s="0" t="n">
        <v>0</v>
      </c>
      <c r="Z2" s="0" t="n">
        <v>0</v>
      </c>
      <c r="AA2" s="0" t="n">
        <v>0</v>
      </c>
      <c r="AB2" s="0" t="n">
        <v>2</v>
      </c>
      <c r="AC2" s="0" t="n">
        <v>0</v>
      </c>
      <c r="AD2" s="0" t="n">
        <v>6</v>
      </c>
      <c r="AE2" s="0" t="n">
        <v>12</v>
      </c>
      <c r="AF2" s="0" t="n">
        <v>0</v>
      </c>
      <c r="AG2" s="0" t="n">
        <v>0</v>
      </c>
      <c r="AH2" s="0" t="n">
        <v>0</v>
      </c>
      <c r="AI2" s="0" t="n">
        <v>0</v>
      </c>
      <c r="AJ2" s="0" t="n">
        <v>0</v>
      </c>
      <c r="AK2" s="0" t="n">
        <v>0</v>
      </c>
      <c r="AL2" s="0" t="n">
        <v>0</v>
      </c>
      <c r="AM2" s="0" t="n">
        <v>0</v>
      </c>
      <c r="AN2" s="0" t="n">
        <v>0</v>
      </c>
      <c r="AO2" s="0" t="n">
        <v>8</v>
      </c>
      <c r="AP2" s="0" t="n">
        <v>85</v>
      </c>
    </row>
    <row r="3" customFormat="false" ht="12.8" hidden="false" customHeight="false" outlineLevel="0" collapsed="false">
      <c r="A3" s="0" t="s">
        <v>84</v>
      </c>
      <c r="B3" s="0" t="n">
        <v>9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1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4</v>
      </c>
      <c r="R3" s="0" t="n">
        <v>1</v>
      </c>
      <c r="S3" s="0" t="n">
        <v>0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0</v>
      </c>
      <c r="AC3" s="0" t="n">
        <v>0</v>
      </c>
      <c r="AD3" s="0" t="n">
        <v>1</v>
      </c>
      <c r="AE3" s="0" t="n">
        <v>0</v>
      </c>
      <c r="AF3" s="0" t="n">
        <v>1</v>
      </c>
      <c r="AG3" s="0" t="n">
        <v>0</v>
      </c>
      <c r="AH3" s="0" t="n">
        <v>0</v>
      </c>
      <c r="AI3" s="0" t="n">
        <v>0</v>
      </c>
      <c r="AJ3" s="0" t="n">
        <v>1</v>
      </c>
      <c r="AK3" s="0" t="n">
        <v>0</v>
      </c>
      <c r="AL3" s="0" t="n">
        <v>0</v>
      </c>
      <c r="AM3" s="0" t="n">
        <v>4</v>
      </c>
      <c r="AN3" s="0" t="n">
        <v>0</v>
      </c>
      <c r="AO3" s="0" t="n">
        <v>0</v>
      </c>
      <c r="AP3" s="0" t="n">
        <v>22</v>
      </c>
    </row>
    <row r="4" customFormat="false" ht="12.8" hidden="false" customHeight="false" outlineLevel="0" collapsed="false">
      <c r="A4" s="0" t="s">
        <v>96</v>
      </c>
      <c r="B4" s="0" t="n">
        <v>3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0</v>
      </c>
      <c r="K4" s="0" t="n">
        <v>0</v>
      </c>
      <c r="L4" s="0" t="n">
        <v>0</v>
      </c>
      <c r="M4" s="0" t="n">
        <v>0</v>
      </c>
      <c r="N4" s="0" t="n">
        <v>0</v>
      </c>
      <c r="O4" s="0" t="n">
        <v>0</v>
      </c>
      <c r="P4" s="0" t="n">
        <v>0</v>
      </c>
      <c r="Q4" s="0" t="n">
        <v>0</v>
      </c>
      <c r="R4" s="0" t="n">
        <v>0</v>
      </c>
      <c r="S4" s="0" t="n">
        <v>0</v>
      </c>
      <c r="T4" s="0" t="n">
        <v>0</v>
      </c>
      <c r="U4" s="0" t="n">
        <v>0</v>
      </c>
      <c r="V4" s="0" t="n">
        <v>0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3</v>
      </c>
      <c r="AC4" s="0" t="n">
        <v>0</v>
      </c>
      <c r="AD4" s="0" t="n">
        <v>1</v>
      </c>
      <c r="AE4" s="0" t="n">
        <v>1</v>
      </c>
      <c r="AF4" s="0" t="n">
        <v>0</v>
      </c>
      <c r="AG4" s="0" t="n">
        <v>0</v>
      </c>
      <c r="AH4" s="0" t="n">
        <v>0</v>
      </c>
      <c r="AI4" s="0" t="n">
        <v>0</v>
      </c>
      <c r="AJ4" s="0" t="n">
        <v>0</v>
      </c>
      <c r="AK4" s="0" t="n">
        <v>0</v>
      </c>
      <c r="AL4" s="0" t="n">
        <v>0</v>
      </c>
      <c r="AM4" s="0" t="n">
        <v>0</v>
      </c>
      <c r="AN4" s="0" t="n">
        <v>0</v>
      </c>
      <c r="AO4" s="0" t="n">
        <v>0</v>
      </c>
      <c r="AP4" s="0" t="n">
        <v>8</v>
      </c>
    </row>
    <row r="5" customFormat="false" ht="12.8" hidden="false" customHeight="false" outlineLevel="0" collapsed="false">
      <c r="A5" s="0" t="s">
        <v>557</v>
      </c>
      <c r="B5" s="0" t="n">
        <v>47</v>
      </c>
      <c r="C5" s="0" t="n">
        <v>0</v>
      </c>
      <c r="D5" s="0" t="n">
        <v>10</v>
      </c>
      <c r="E5" s="0" t="n">
        <v>3</v>
      </c>
      <c r="F5" s="0" t="n">
        <v>0</v>
      </c>
      <c r="G5" s="0" t="n">
        <v>9</v>
      </c>
      <c r="H5" s="0" t="n">
        <v>2</v>
      </c>
      <c r="I5" s="0" t="n">
        <v>6</v>
      </c>
      <c r="J5" s="0" t="n">
        <v>0</v>
      </c>
      <c r="K5" s="0" t="n">
        <v>0</v>
      </c>
      <c r="L5" s="0" t="n">
        <v>1</v>
      </c>
      <c r="M5" s="0" t="n">
        <v>1</v>
      </c>
      <c r="N5" s="0" t="n">
        <v>0</v>
      </c>
      <c r="O5" s="0" t="n">
        <v>0</v>
      </c>
      <c r="P5" s="0" t="n">
        <v>1</v>
      </c>
      <c r="Q5" s="0" t="n">
        <v>12</v>
      </c>
      <c r="R5" s="0" t="n">
        <v>0</v>
      </c>
      <c r="S5" s="0" t="n">
        <v>12</v>
      </c>
      <c r="T5" s="0" t="n">
        <v>0</v>
      </c>
      <c r="U5" s="0" t="n">
        <v>0</v>
      </c>
      <c r="V5" s="0" t="n">
        <v>0</v>
      </c>
      <c r="W5" s="0" t="n">
        <v>0</v>
      </c>
      <c r="X5" s="0" t="n">
        <v>0</v>
      </c>
      <c r="Y5" s="0" t="n">
        <v>1</v>
      </c>
      <c r="Z5" s="0" t="n">
        <v>0</v>
      </c>
      <c r="AA5" s="0" t="n">
        <v>0</v>
      </c>
      <c r="AB5" s="0" t="n">
        <v>0</v>
      </c>
      <c r="AC5" s="0" t="n">
        <v>0</v>
      </c>
      <c r="AD5" s="0" t="n">
        <v>5</v>
      </c>
      <c r="AE5" s="0" t="n">
        <v>18</v>
      </c>
      <c r="AF5" s="0" t="n">
        <v>0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0</v>
      </c>
      <c r="AL5" s="0" t="n">
        <v>0</v>
      </c>
      <c r="AM5" s="0" t="n">
        <v>0</v>
      </c>
      <c r="AN5" s="0" t="n">
        <v>0</v>
      </c>
      <c r="AO5" s="0" t="n">
        <v>9</v>
      </c>
      <c r="AP5" s="0" t="n">
        <v>137</v>
      </c>
    </row>
    <row r="6" customFormat="false" ht="12.8" hidden="false" customHeight="false" outlineLevel="0" collapsed="false">
      <c r="A6" s="0" t="s">
        <v>176</v>
      </c>
      <c r="B6" s="0" t="n">
        <v>5</v>
      </c>
      <c r="C6" s="0" t="n">
        <v>0</v>
      </c>
      <c r="D6" s="0" t="n">
        <v>0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7</v>
      </c>
      <c r="J6" s="0" t="n">
        <v>0</v>
      </c>
      <c r="K6" s="0" t="n">
        <v>0</v>
      </c>
      <c r="L6" s="0" t="n">
        <v>0</v>
      </c>
      <c r="M6" s="0" t="n">
        <v>0</v>
      </c>
      <c r="N6" s="0" t="n">
        <v>0</v>
      </c>
      <c r="O6" s="0" t="n">
        <v>0</v>
      </c>
      <c r="P6" s="0" t="n">
        <v>0</v>
      </c>
      <c r="Q6" s="0" t="n">
        <v>0</v>
      </c>
      <c r="R6" s="0" t="n">
        <v>0</v>
      </c>
      <c r="S6" s="0" t="n">
        <v>7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0</v>
      </c>
      <c r="Y6" s="0" t="n">
        <v>0</v>
      </c>
      <c r="Z6" s="0" t="n">
        <v>0</v>
      </c>
      <c r="AA6" s="0" t="n">
        <v>0</v>
      </c>
      <c r="AB6" s="0" t="n">
        <v>0</v>
      </c>
      <c r="AC6" s="0" t="n">
        <v>0</v>
      </c>
      <c r="AD6" s="0" t="n">
        <v>1</v>
      </c>
      <c r="AE6" s="0" t="n">
        <v>5</v>
      </c>
      <c r="AF6" s="0" t="n">
        <v>0</v>
      </c>
      <c r="AG6" s="0" t="n">
        <v>0</v>
      </c>
      <c r="AH6" s="0" t="n">
        <v>2</v>
      </c>
      <c r="AI6" s="0" t="n">
        <v>0</v>
      </c>
      <c r="AJ6" s="0" t="n">
        <v>0</v>
      </c>
      <c r="AK6" s="0" t="n">
        <v>0</v>
      </c>
      <c r="AL6" s="0" t="n">
        <v>0</v>
      </c>
      <c r="AM6" s="0" t="n">
        <v>0</v>
      </c>
      <c r="AN6" s="0" t="n">
        <v>0</v>
      </c>
      <c r="AO6" s="0" t="n">
        <v>0</v>
      </c>
      <c r="AP6" s="0" t="n">
        <v>27</v>
      </c>
    </row>
    <row r="7" customFormat="false" ht="12.8" hidden="false" customHeight="false" outlineLevel="0" collapsed="false">
      <c r="A7" s="0" t="s">
        <v>558</v>
      </c>
      <c r="B7" s="0" t="n">
        <v>21</v>
      </c>
      <c r="C7" s="0" t="n">
        <v>0</v>
      </c>
      <c r="D7" s="0" t="n">
        <v>3</v>
      </c>
      <c r="E7" s="0" t="n">
        <v>12</v>
      </c>
      <c r="F7" s="0" t="n">
        <v>0</v>
      </c>
      <c r="G7" s="0" t="n">
        <v>0</v>
      </c>
      <c r="H7" s="0" t="n">
        <v>0</v>
      </c>
      <c r="I7" s="0" t="n">
        <v>0</v>
      </c>
      <c r="J7" s="0" t="n">
        <v>0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1</v>
      </c>
      <c r="Q7" s="0" t="n">
        <v>2</v>
      </c>
      <c r="R7" s="0" t="n">
        <v>2</v>
      </c>
      <c r="S7" s="0" t="n">
        <v>2</v>
      </c>
      <c r="T7" s="0" t="n">
        <v>0</v>
      </c>
      <c r="U7" s="0" t="n">
        <v>2</v>
      </c>
      <c r="V7" s="0" t="n">
        <v>0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3</v>
      </c>
      <c r="AE7" s="0" t="n">
        <v>9</v>
      </c>
      <c r="AF7" s="0" t="n">
        <v>0</v>
      </c>
      <c r="AG7" s="0" t="n">
        <v>0</v>
      </c>
      <c r="AH7" s="0" t="n">
        <v>0</v>
      </c>
      <c r="AI7" s="0" t="n">
        <v>0</v>
      </c>
      <c r="AJ7" s="0" t="n">
        <v>0</v>
      </c>
      <c r="AK7" s="0" t="n">
        <v>0</v>
      </c>
      <c r="AL7" s="0" t="n">
        <v>0</v>
      </c>
      <c r="AM7" s="0" t="n">
        <v>0</v>
      </c>
      <c r="AN7" s="0" t="n">
        <v>0</v>
      </c>
      <c r="AO7" s="0" t="n">
        <v>65</v>
      </c>
      <c r="AP7" s="0" t="n">
        <v>122</v>
      </c>
    </row>
    <row r="8" customFormat="false" ht="12.8" hidden="false" customHeight="false" outlineLevel="0" collapsed="false">
      <c r="A8" s="0" t="s">
        <v>559</v>
      </c>
      <c r="B8" s="0" t="n">
        <v>9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1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2</v>
      </c>
      <c r="AE8" s="0" t="n">
        <v>0</v>
      </c>
      <c r="AF8" s="0" t="n">
        <v>0</v>
      </c>
      <c r="AG8" s="0" t="n">
        <v>0</v>
      </c>
      <c r="AH8" s="0" t="n">
        <v>0</v>
      </c>
      <c r="AI8" s="0" t="n">
        <v>0</v>
      </c>
      <c r="AJ8" s="0" t="n">
        <v>0</v>
      </c>
      <c r="AK8" s="0" t="n">
        <v>0</v>
      </c>
      <c r="AL8" s="0" t="n">
        <v>0</v>
      </c>
      <c r="AM8" s="0" t="n">
        <v>0</v>
      </c>
      <c r="AN8" s="0" t="n">
        <v>0</v>
      </c>
      <c r="AO8" s="0" t="n">
        <v>0</v>
      </c>
      <c r="AP8" s="0" t="n">
        <v>12</v>
      </c>
    </row>
    <row r="9" customFormat="false" ht="12.8" hidden="false" customHeight="false" outlineLevel="0" collapsed="false">
      <c r="A9" s="0" t="s">
        <v>235</v>
      </c>
      <c r="B9" s="0" t="n">
        <v>28</v>
      </c>
      <c r="C9" s="0" t="n">
        <v>0</v>
      </c>
      <c r="D9" s="0" t="n">
        <v>4</v>
      </c>
      <c r="E9" s="0" t="n">
        <v>4</v>
      </c>
      <c r="F9" s="0" t="n">
        <v>0</v>
      </c>
      <c r="G9" s="0" t="n">
        <v>0</v>
      </c>
      <c r="H9" s="0" t="n">
        <v>3</v>
      </c>
      <c r="I9" s="0" t="n">
        <v>0</v>
      </c>
      <c r="J9" s="0" t="n">
        <v>0</v>
      </c>
      <c r="K9" s="0" t="n">
        <v>0</v>
      </c>
      <c r="L9" s="0" t="n">
        <v>0</v>
      </c>
      <c r="M9" s="0" t="n">
        <v>0</v>
      </c>
      <c r="N9" s="0" t="n">
        <v>0</v>
      </c>
      <c r="O9" s="0" t="n">
        <v>0</v>
      </c>
      <c r="P9" s="0" t="n">
        <v>0</v>
      </c>
      <c r="Q9" s="0" t="n">
        <v>0</v>
      </c>
      <c r="R9" s="0" t="n">
        <v>0</v>
      </c>
      <c r="S9" s="0" t="n">
        <v>0</v>
      </c>
      <c r="T9" s="0" t="n">
        <v>0</v>
      </c>
      <c r="U9" s="0" t="n">
        <v>0</v>
      </c>
      <c r="V9" s="0" t="n">
        <v>0</v>
      </c>
      <c r="W9" s="0" t="n">
        <v>0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0</v>
      </c>
      <c r="AC9" s="0" t="n">
        <v>0</v>
      </c>
      <c r="AD9" s="0" t="n">
        <v>2</v>
      </c>
      <c r="AE9" s="0" t="n">
        <v>0</v>
      </c>
      <c r="AF9" s="0" t="n">
        <v>0</v>
      </c>
      <c r="AG9" s="0" t="n">
        <v>0</v>
      </c>
      <c r="AH9" s="0" t="n">
        <v>0</v>
      </c>
      <c r="AI9" s="0" t="n">
        <v>5</v>
      </c>
      <c r="AJ9" s="0" t="n">
        <v>0</v>
      </c>
      <c r="AK9" s="0" t="n">
        <v>0</v>
      </c>
      <c r="AL9" s="0" t="n">
        <v>1</v>
      </c>
      <c r="AM9" s="0" t="n">
        <v>0</v>
      </c>
      <c r="AN9" s="0" t="n">
        <v>0</v>
      </c>
      <c r="AO9" s="0" t="n">
        <v>6</v>
      </c>
      <c r="AP9" s="0" t="n">
        <v>53</v>
      </c>
    </row>
    <row r="10" customFormat="false" ht="12.8" hidden="false" customHeight="false" outlineLevel="0" collapsed="false">
      <c r="A10" s="0" t="s">
        <v>241</v>
      </c>
      <c r="B10" s="0" t="n">
        <v>0</v>
      </c>
      <c r="C10" s="0" t="n">
        <v>0</v>
      </c>
      <c r="D10" s="0" t="n">
        <v>0</v>
      </c>
      <c r="E10" s="0" t="n">
        <v>0</v>
      </c>
      <c r="F10" s="0" t="n">
        <v>0</v>
      </c>
      <c r="G10" s="0" t="n">
        <v>0</v>
      </c>
      <c r="H10" s="0" t="n">
        <v>0</v>
      </c>
      <c r="I10" s="0" t="n">
        <v>0</v>
      </c>
      <c r="J10" s="0" t="n">
        <v>0</v>
      </c>
      <c r="K10" s="0" t="n">
        <v>0</v>
      </c>
      <c r="L10" s="0" t="n">
        <v>0</v>
      </c>
      <c r="M10" s="0" t="n">
        <v>0</v>
      </c>
      <c r="N10" s="0" t="n">
        <v>0</v>
      </c>
      <c r="O10" s="0" t="n">
        <v>0</v>
      </c>
      <c r="P10" s="0" t="n">
        <v>0</v>
      </c>
      <c r="Q10" s="0" t="n">
        <v>0</v>
      </c>
      <c r="R10" s="0" t="n">
        <v>0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  <c r="Y10" s="0" t="n">
        <v>0</v>
      </c>
      <c r="Z10" s="0" t="n">
        <v>0</v>
      </c>
      <c r="AA10" s="0" t="n">
        <v>0</v>
      </c>
      <c r="AB10" s="0" t="n">
        <v>0</v>
      </c>
      <c r="AC10" s="0" t="n">
        <v>0</v>
      </c>
      <c r="AD10" s="0" t="n">
        <v>0</v>
      </c>
      <c r="AE10" s="0" t="n">
        <v>0</v>
      </c>
      <c r="AF10" s="0" t="n">
        <v>0</v>
      </c>
      <c r="AG10" s="0" t="n">
        <v>0</v>
      </c>
      <c r="AH10" s="0" t="n">
        <v>0</v>
      </c>
      <c r="AI10" s="0" t="n">
        <v>0</v>
      </c>
      <c r="AJ10" s="0" t="n">
        <v>0</v>
      </c>
      <c r="AK10" s="0" t="n">
        <v>0</v>
      </c>
      <c r="AL10" s="0" t="n">
        <v>0</v>
      </c>
      <c r="AM10" s="0" t="n">
        <v>0</v>
      </c>
      <c r="AN10" s="0" t="n">
        <v>0</v>
      </c>
      <c r="AO10" s="0" t="n">
        <v>4</v>
      </c>
      <c r="AP10" s="0" t="n">
        <v>4</v>
      </c>
    </row>
    <row r="11" customFormat="false" ht="12.8" hidden="false" customHeight="false" outlineLevel="0" collapsed="false">
      <c r="A11" s="0" t="s">
        <v>252</v>
      </c>
      <c r="B11" s="0" t="n">
        <v>0</v>
      </c>
      <c r="C11" s="0" t="n">
        <v>0</v>
      </c>
      <c r="D11" s="0" t="n">
        <v>1</v>
      </c>
      <c r="E11" s="0" t="n">
        <v>0</v>
      </c>
      <c r="F11" s="0" t="n">
        <v>0</v>
      </c>
      <c r="G11" s="0" t="n">
        <v>0</v>
      </c>
      <c r="H11" s="0" t="n">
        <v>0</v>
      </c>
      <c r="I11" s="0" t="n">
        <v>0</v>
      </c>
      <c r="J11" s="0" t="n">
        <v>0</v>
      </c>
      <c r="K11" s="0" t="n">
        <v>0</v>
      </c>
      <c r="L11" s="0" t="n">
        <v>3</v>
      </c>
      <c r="M11" s="0" t="n">
        <v>0</v>
      </c>
      <c r="N11" s="0" t="n">
        <v>0</v>
      </c>
      <c r="O11" s="0" t="n">
        <v>0</v>
      </c>
      <c r="P11" s="0" t="n">
        <v>0</v>
      </c>
      <c r="Q11" s="0" t="n">
        <v>1</v>
      </c>
      <c r="R11" s="0" t="n">
        <v>0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  <c r="Y11" s="0" t="n">
        <v>0</v>
      </c>
      <c r="Z11" s="0" t="n">
        <v>0</v>
      </c>
      <c r="AA11" s="0" t="n">
        <v>0</v>
      </c>
      <c r="AB11" s="0" t="n">
        <v>0</v>
      </c>
      <c r="AC11" s="0" t="n">
        <v>0</v>
      </c>
      <c r="AD11" s="0" t="n">
        <v>0</v>
      </c>
      <c r="AE11" s="0" t="n">
        <v>0</v>
      </c>
      <c r="AF11" s="0" t="n">
        <v>0</v>
      </c>
      <c r="AG11" s="0" t="n">
        <v>0</v>
      </c>
      <c r="AH11" s="0" t="n">
        <v>0</v>
      </c>
      <c r="AI11" s="0" t="n">
        <v>0</v>
      </c>
      <c r="AJ11" s="0" t="n">
        <v>0</v>
      </c>
      <c r="AK11" s="0" t="n">
        <v>0</v>
      </c>
      <c r="AL11" s="0" t="n">
        <v>0</v>
      </c>
      <c r="AM11" s="0" t="n">
        <v>0</v>
      </c>
      <c r="AN11" s="0" t="n">
        <v>0</v>
      </c>
      <c r="AO11" s="0" t="n">
        <v>0</v>
      </c>
      <c r="AP11" s="0" t="n">
        <v>5</v>
      </c>
    </row>
    <row r="12" customFormat="false" ht="12.8" hidden="false" customHeight="false" outlineLevel="0" collapsed="false">
      <c r="A12" s="0" t="s">
        <v>560</v>
      </c>
      <c r="B12" s="0" t="n">
        <v>0</v>
      </c>
      <c r="C12" s="0" t="n">
        <v>0</v>
      </c>
      <c r="D12" s="0" t="n">
        <v>0</v>
      </c>
      <c r="E12" s="0" t="n">
        <v>0</v>
      </c>
      <c r="F12" s="0" t="n">
        <v>0</v>
      </c>
      <c r="G12" s="0" t="n">
        <v>0</v>
      </c>
      <c r="H12" s="0" t="n">
        <v>0</v>
      </c>
      <c r="I12" s="0" t="n">
        <v>0</v>
      </c>
      <c r="J12" s="0" t="n">
        <v>0</v>
      </c>
      <c r="K12" s="0" t="n">
        <v>0</v>
      </c>
      <c r="L12" s="0" t="n">
        <v>0</v>
      </c>
      <c r="M12" s="0" t="n">
        <v>0</v>
      </c>
      <c r="N12" s="0" t="n">
        <v>0</v>
      </c>
      <c r="O12" s="0" t="n">
        <v>0</v>
      </c>
      <c r="P12" s="0" t="n">
        <v>0</v>
      </c>
      <c r="Q12" s="0" t="n">
        <v>0</v>
      </c>
      <c r="R12" s="0" t="n">
        <v>0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  <c r="Y12" s="0" t="n">
        <v>0</v>
      </c>
      <c r="Z12" s="0" t="n">
        <v>0</v>
      </c>
      <c r="AA12" s="0" t="n">
        <v>0</v>
      </c>
      <c r="AB12" s="0" t="n">
        <v>0</v>
      </c>
      <c r="AC12" s="0" t="n">
        <v>0</v>
      </c>
      <c r="AD12" s="0" t="n">
        <v>0</v>
      </c>
      <c r="AE12" s="0" t="n">
        <v>0</v>
      </c>
      <c r="AF12" s="0" t="n">
        <v>0</v>
      </c>
      <c r="AG12" s="0" t="n">
        <v>0</v>
      </c>
      <c r="AH12" s="0" t="n">
        <v>0</v>
      </c>
      <c r="AI12" s="0" t="n">
        <v>0</v>
      </c>
      <c r="AJ12" s="0" t="n">
        <v>0</v>
      </c>
      <c r="AK12" s="0" t="n">
        <v>0</v>
      </c>
      <c r="AL12" s="0" t="n">
        <v>0</v>
      </c>
      <c r="AM12" s="0" t="n">
        <v>0</v>
      </c>
      <c r="AN12" s="0" t="n">
        <v>0</v>
      </c>
      <c r="AO12" s="0" t="n">
        <v>1</v>
      </c>
      <c r="AP12" s="0" t="n">
        <v>1</v>
      </c>
    </row>
    <row r="13" customFormat="false" ht="12.8" hidden="false" customHeight="false" outlineLevel="0" collapsed="false">
      <c r="A13" s="0" t="s">
        <v>273</v>
      </c>
      <c r="B13" s="0" t="n">
        <v>15</v>
      </c>
      <c r="C13" s="0" t="n">
        <v>0</v>
      </c>
      <c r="D13" s="0" t="n">
        <v>0</v>
      </c>
      <c r="E13" s="0" t="n">
        <v>0</v>
      </c>
      <c r="F13" s="0" t="n">
        <v>0</v>
      </c>
      <c r="G13" s="0" t="n">
        <v>0</v>
      </c>
      <c r="H13" s="0" t="n">
        <v>0</v>
      </c>
      <c r="I13" s="0" t="n">
        <v>0</v>
      </c>
      <c r="J13" s="0" t="n">
        <v>0</v>
      </c>
      <c r="K13" s="0" t="n">
        <v>0</v>
      </c>
      <c r="L13" s="0" t="n">
        <v>0</v>
      </c>
      <c r="M13" s="0" t="n">
        <v>0</v>
      </c>
      <c r="N13" s="0" t="n">
        <v>0</v>
      </c>
      <c r="O13" s="0" t="n">
        <v>0</v>
      </c>
      <c r="P13" s="0" t="n">
        <v>0</v>
      </c>
      <c r="Q13" s="0" t="n">
        <v>3</v>
      </c>
      <c r="R13" s="0" t="n">
        <v>0</v>
      </c>
      <c r="S13" s="0" t="n">
        <v>0</v>
      </c>
      <c r="T13" s="0" t="n">
        <v>0</v>
      </c>
      <c r="U13" s="0" t="n">
        <v>0</v>
      </c>
      <c r="V13" s="0" t="n">
        <v>0</v>
      </c>
      <c r="W13" s="0" t="n">
        <v>0</v>
      </c>
      <c r="X13" s="0" t="n">
        <v>0</v>
      </c>
      <c r="Y13" s="0" t="n">
        <v>0</v>
      </c>
      <c r="Z13" s="0" t="n">
        <v>0</v>
      </c>
      <c r="AA13" s="0" t="n">
        <v>0</v>
      </c>
      <c r="AB13" s="0" t="n">
        <v>0</v>
      </c>
      <c r="AC13" s="0" t="n">
        <v>0</v>
      </c>
      <c r="AD13" s="0" t="n">
        <v>2</v>
      </c>
      <c r="AE13" s="0" t="n">
        <v>0</v>
      </c>
      <c r="AF13" s="0" t="n">
        <v>1</v>
      </c>
      <c r="AG13" s="0" t="n">
        <v>0</v>
      </c>
      <c r="AH13" s="0" t="n">
        <v>0</v>
      </c>
      <c r="AI13" s="0" t="n">
        <v>0</v>
      </c>
      <c r="AJ13" s="0" t="n">
        <v>0</v>
      </c>
      <c r="AK13" s="0" t="n">
        <v>0</v>
      </c>
      <c r="AL13" s="0" t="n">
        <v>0</v>
      </c>
      <c r="AM13" s="0" t="n">
        <v>0</v>
      </c>
      <c r="AN13" s="0" t="n">
        <v>0</v>
      </c>
      <c r="AO13" s="0" t="n">
        <v>106</v>
      </c>
      <c r="AP13" s="0" t="n">
        <v>127</v>
      </c>
    </row>
    <row r="14" customFormat="false" ht="12.8" hidden="false" customHeight="false" outlineLevel="0" collapsed="false">
      <c r="A14" s="0" t="s">
        <v>279</v>
      </c>
      <c r="B14" s="0" t="n">
        <v>22</v>
      </c>
      <c r="C14" s="0" t="n">
        <v>0</v>
      </c>
      <c r="D14" s="0" t="n">
        <v>2</v>
      </c>
      <c r="E14" s="0" t="n">
        <v>0</v>
      </c>
      <c r="F14" s="0" t="n">
        <v>0</v>
      </c>
      <c r="G14" s="0" t="n">
        <v>0</v>
      </c>
      <c r="H14" s="0" t="n">
        <v>0</v>
      </c>
      <c r="I14" s="0" t="n">
        <v>0</v>
      </c>
      <c r="J14" s="0" t="n">
        <v>0</v>
      </c>
      <c r="K14" s="0" t="n">
        <v>0</v>
      </c>
      <c r="L14" s="0" t="n">
        <v>2</v>
      </c>
      <c r="M14" s="0" t="n">
        <v>0</v>
      </c>
      <c r="N14" s="0" t="n">
        <v>0</v>
      </c>
      <c r="O14" s="0" t="n">
        <v>0</v>
      </c>
      <c r="P14" s="0" t="n">
        <v>0</v>
      </c>
      <c r="Q14" s="0" t="n">
        <v>0</v>
      </c>
      <c r="R14" s="0" t="n">
        <v>0</v>
      </c>
      <c r="S14" s="0" t="n">
        <v>0</v>
      </c>
      <c r="T14" s="0" t="n">
        <v>0</v>
      </c>
      <c r="U14" s="0" t="n">
        <v>0</v>
      </c>
      <c r="V14" s="0" t="n">
        <v>0</v>
      </c>
      <c r="W14" s="0" t="n">
        <v>0</v>
      </c>
      <c r="X14" s="0" t="n">
        <v>0</v>
      </c>
      <c r="Y14" s="0" t="n">
        <v>0</v>
      </c>
      <c r="Z14" s="0" t="n">
        <v>0</v>
      </c>
      <c r="AA14" s="0" t="n">
        <v>0</v>
      </c>
      <c r="AB14" s="0" t="n">
        <v>0</v>
      </c>
      <c r="AC14" s="0" t="n">
        <v>0</v>
      </c>
      <c r="AD14" s="0" t="n">
        <v>0</v>
      </c>
      <c r="AE14" s="0" t="n">
        <v>6</v>
      </c>
      <c r="AF14" s="0" t="n">
        <v>0</v>
      </c>
      <c r="AG14" s="0" t="n">
        <v>0</v>
      </c>
      <c r="AH14" s="0" t="n">
        <v>0</v>
      </c>
      <c r="AI14" s="0" t="n">
        <v>0</v>
      </c>
      <c r="AJ14" s="0" t="n">
        <v>0</v>
      </c>
      <c r="AK14" s="0" t="n">
        <v>0</v>
      </c>
      <c r="AL14" s="0" t="n">
        <v>0</v>
      </c>
      <c r="AM14" s="0" t="n">
        <v>0</v>
      </c>
      <c r="AN14" s="0" t="n">
        <v>0</v>
      </c>
      <c r="AO14" s="0" t="n">
        <v>0</v>
      </c>
      <c r="AP14" s="0" t="n">
        <v>32</v>
      </c>
    </row>
    <row r="15" customFormat="false" ht="12.8" hidden="false" customHeight="false" outlineLevel="0" collapsed="false">
      <c r="A15" s="0" t="s">
        <v>282</v>
      </c>
      <c r="B15" s="0" t="n">
        <v>52</v>
      </c>
      <c r="C15" s="0" t="n">
        <v>0</v>
      </c>
      <c r="D15" s="0" t="n">
        <v>0</v>
      </c>
      <c r="E15" s="0" t="n">
        <v>0</v>
      </c>
      <c r="F15" s="0" t="n">
        <v>0</v>
      </c>
      <c r="G15" s="0" t="n">
        <v>2</v>
      </c>
      <c r="H15" s="0" t="n">
        <v>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0</v>
      </c>
      <c r="N15" s="0" t="n">
        <v>0</v>
      </c>
      <c r="O15" s="0" t="n">
        <v>1</v>
      </c>
      <c r="P15" s="0" t="n">
        <v>0</v>
      </c>
      <c r="Q15" s="0" t="n">
        <v>9</v>
      </c>
      <c r="R15" s="0" t="n">
        <v>0</v>
      </c>
      <c r="S15" s="0" t="n">
        <v>0</v>
      </c>
      <c r="T15" s="0" t="n">
        <v>0</v>
      </c>
      <c r="U15" s="0" t="n">
        <v>1</v>
      </c>
      <c r="V15" s="0" t="n">
        <v>0</v>
      </c>
      <c r="W15" s="0" t="n">
        <v>1</v>
      </c>
      <c r="X15" s="0" t="n">
        <v>0</v>
      </c>
      <c r="Y15" s="0" t="n">
        <v>0</v>
      </c>
      <c r="Z15" s="0" t="n">
        <v>0</v>
      </c>
      <c r="AA15" s="0" t="n">
        <v>0</v>
      </c>
      <c r="AB15" s="0" t="n">
        <v>4</v>
      </c>
      <c r="AC15" s="0" t="n">
        <v>0</v>
      </c>
      <c r="AD15" s="0" t="n">
        <v>5</v>
      </c>
      <c r="AE15" s="0" t="n">
        <v>0</v>
      </c>
      <c r="AF15" s="0" t="n">
        <v>14</v>
      </c>
      <c r="AG15" s="0" t="n">
        <v>0</v>
      </c>
      <c r="AH15" s="0" t="n">
        <v>4</v>
      </c>
      <c r="AI15" s="0" t="n">
        <v>0</v>
      </c>
      <c r="AJ15" s="0" t="n">
        <v>4</v>
      </c>
      <c r="AK15" s="0" t="n">
        <v>2</v>
      </c>
      <c r="AL15" s="0" t="n">
        <v>0</v>
      </c>
      <c r="AM15" s="0" t="n">
        <v>1</v>
      </c>
      <c r="AN15" s="0" t="n">
        <v>0</v>
      </c>
      <c r="AO15" s="0" t="n">
        <v>2</v>
      </c>
      <c r="AP15" s="0" t="n">
        <v>102</v>
      </c>
    </row>
    <row r="16" customFormat="false" ht="12.8" hidden="false" customHeight="false" outlineLevel="0" collapsed="false">
      <c r="A16" s="0" t="s">
        <v>285</v>
      </c>
      <c r="B16" s="0" t="n">
        <v>20</v>
      </c>
      <c r="C16" s="0" t="n">
        <v>0</v>
      </c>
      <c r="D16" s="0" t="n">
        <v>1</v>
      </c>
      <c r="E16" s="0" t="n">
        <v>0</v>
      </c>
      <c r="F16" s="0" t="n">
        <v>0</v>
      </c>
      <c r="G16" s="0" t="n">
        <v>0</v>
      </c>
      <c r="H16" s="0" t="n">
        <v>0</v>
      </c>
      <c r="I16" s="0" t="n">
        <v>0</v>
      </c>
      <c r="J16" s="0" t="n">
        <v>0</v>
      </c>
      <c r="K16" s="0" t="n">
        <v>0</v>
      </c>
      <c r="L16" s="0" t="n">
        <v>3</v>
      </c>
      <c r="M16" s="0" t="n">
        <v>0</v>
      </c>
      <c r="N16" s="0" t="n">
        <v>0</v>
      </c>
      <c r="O16" s="0" t="n">
        <v>0</v>
      </c>
      <c r="P16" s="0" t="n">
        <v>1</v>
      </c>
      <c r="Q16" s="0" t="n">
        <v>0</v>
      </c>
      <c r="R16" s="0" t="n">
        <v>0</v>
      </c>
      <c r="S16" s="0" t="n">
        <v>0</v>
      </c>
      <c r="T16" s="0" t="n">
        <v>0</v>
      </c>
      <c r="U16" s="0" t="n">
        <v>1</v>
      </c>
      <c r="V16" s="0" t="n">
        <v>1</v>
      </c>
      <c r="W16" s="0" t="n">
        <v>0</v>
      </c>
      <c r="X16" s="0" t="n">
        <v>0</v>
      </c>
      <c r="Y16" s="0" t="n">
        <v>0</v>
      </c>
      <c r="Z16" s="0" t="n">
        <v>0</v>
      </c>
      <c r="AA16" s="0" t="n">
        <v>0</v>
      </c>
      <c r="AB16" s="0" t="n">
        <v>0</v>
      </c>
      <c r="AC16" s="0" t="n">
        <v>0</v>
      </c>
      <c r="AD16" s="0" t="n">
        <v>6</v>
      </c>
      <c r="AE16" s="0" t="n">
        <v>2</v>
      </c>
      <c r="AF16" s="0" t="n">
        <v>0</v>
      </c>
      <c r="AG16" s="0" t="n">
        <v>0</v>
      </c>
      <c r="AH16" s="0" t="n">
        <v>0</v>
      </c>
      <c r="AI16" s="0" t="n">
        <v>0</v>
      </c>
      <c r="AJ16" s="0" t="n">
        <v>0</v>
      </c>
      <c r="AK16" s="0" t="n">
        <v>0</v>
      </c>
      <c r="AL16" s="0" t="n">
        <v>0</v>
      </c>
      <c r="AM16" s="0" t="n">
        <v>0</v>
      </c>
      <c r="AN16" s="0" t="n">
        <v>0</v>
      </c>
      <c r="AO16" s="0" t="n">
        <v>3</v>
      </c>
      <c r="AP16" s="0" t="n">
        <v>38</v>
      </c>
    </row>
    <row r="17" customFormat="false" ht="12.8" hidden="false" customHeight="false" outlineLevel="0" collapsed="false">
      <c r="A17" s="0" t="s">
        <v>288</v>
      </c>
      <c r="B17" s="0" t="n">
        <v>38</v>
      </c>
      <c r="C17" s="0" t="n">
        <v>0</v>
      </c>
      <c r="D17" s="0" t="n">
        <v>22</v>
      </c>
      <c r="E17" s="0" t="n">
        <v>0</v>
      </c>
      <c r="F17" s="0" t="n">
        <v>0</v>
      </c>
      <c r="G17" s="0" t="n">
        <v>0</v>
      </c>
      <c r="H17" s="0" t="n">
        <v>0</v>
      </c>
      <c r="I17" s="0" t="n">
        <v>0</v>
      </c>
      <c r="J17" s="0" t="n">
        <v>0</v>
      </c>
      <c r="K17" s="0" t="n">
        <v>0</v>
      </c>
      <c r="L17" s="0" t="n">
        <v>0</v>
      </c>
      <c r="M17" s="0" t="n">
        <v>0</v>
      </c>
      <c r="N17" s="0" t="n">
        <v>0</v>
      </c>
      <c r="O17" s="0" t="n">
        <v>0</v>
      </c>
      <c r="P17" s="0" t="n">
        <v>1</v>
      </c>
      <c r="Q17" s="0" t="n">
        <v>11</v>
      </c>
      <c r="R17" s="0" t="n">
        <v>0</v>
      </c>
      <c r="S17" s="0" t="n">
        <v>0</v>
      </c>
      <c r="T17" s="0" t="n">
        <v>2</v>
      </c>
      <c r="U17" s="0" t="n">
        <v>1</v>
      </c>
      <c r="V17" s="0" t="n">
        <v>0</v>
      </c>
      <c r="W17" s="0" t="n">
        <v>0</v>
      </c>
      <c r="X17" s="0" t="n">
        <v>0</v>
      </c>
      <c r="Y17" s="0" t="n">
        <v>0</v>
      </c>
      <c r="Z17" s="0" t="n">
        <v>0</v>
      </c>
      <c r="AA17" s="0" t="n">
        <v>1</v>
      </c>
      <c r="AB17" s="0" t="n">
        <v>0</v>
      </c>
      <c r="AC17" s="0" t="n">
        <v>0</v>
      </c>
      <c r="AD17" s="0" t="n">
        <v>4</v>
      </c>
      <c r="AE17" s="0" t="n">
        <v>31</v>
      </c>
      <c r="AF17" s="0" t="n">
        <v>9</v>
      </c>
      <c r="AG17" s="0" t="n">
        <v>0</v>
      </c>
      <c r="AH17" s="0" t="n">
        <v>0</v>
      </c>
      <c r="AI17" s="0" t="n">
        <v>0</v>
      </c>
      <c r="AJ17" s="0" t="n">
        <v>0</v>
      </c>
      <c r="AK17" s="0" t="n">
        <v>0</v>
      </c>
      <c r="AL17" s="0" t="n">
        <v>1</v>
      </c>
      <c r="AM17" s="0" t="n">
        <v>0</v>
      </c>
      <c r="AN17" s="0" t="n">
        <v>0</v>
      </c>
      <c r="AO17" s="0" t="n">
        <v>15</v>
      </c>
      <c r="AP17" s="0" t="n">
        <v>136</v>
      </c>
    </row>
    <row r="18" customFormat="false" ht="12.8" hidden="false" customHeight="false" outlineLevel="0" collapsed="false">
      <c r="A18" s="0" t="s">
        <v>291</v>
      </c>
      <c r="B18" s="0" t="n">
        <v>49</v>
      </c>
      <c r="C18" s="0" t="n">
        <v>0</v>
      </c>
      <c r="D18" s="0" t="n">
        <v>1</v>
      </c>
      <c r="E18" s="0" t="n">
        <v>0</v>
      </c>
      <c r="F18" s="0" t="n">
        <v>0</v>
      </c>
      <c r="G18" s="0" t="n">
        <v>0</v>
      </c>
      <c r="H18" s="0" t="n">
        <v>1</v>
      </c>
      <c r="I18" s="0" t="n">
        <v>5</v>
      </c>
      <c r="J18" s="0" t="n">
        <v>0</v>
      </c>
      <c r="K18" s="0" t="n">
        <v>0</v>
      </c>
      <c r="L18" s="0" t="n">
        <v>0</v>
      </c>
      <c r="M18" s="0" t="n">
        <v>10</v>
      </c>
      <c r="N18" s="0" t="n">
        <v>0</v>
      </c>
      <c r="O18" s="0" t="n">
        <v>0</v>
      </c>
      <c r="P18" s="0" t="n">
        <v>11</v>
      </c>
      <c r="Q18" s="0" t="n">
        <v>8</v>
      </c>
      <c r="R18" s="0" t="n">
        <v>0</v>
      </c>
      <c r="S18" s="0" t="n">
        <v>1</v>
      </c>
      <c r="T18" s="0" t="n">
        <v>0</v>
      </c>
      <c r="U18" s="0" t="n">
        <v>0</v>
      </c>
      <c r="V18" s="0" t="n">
        <v>0</v>
      </c>
      <c r="W18" s="0" t="n">
        <v>0</v>
      </c>
      <c r="X18" s="0" t="n">
        <v>0</v>
      </c>
      <c r="Y18" s="0" t="n">
        <v>0</v>
      </c>
      <c r="Z18" s="0" t="n">
        <v>0</v>
      </c>
      <c r="AA18" s="0" t="n">
        <v>0</v>
      </c>
      <c r="AB18" s="0" t="n">
        <v>0</v>
      </c>
      <c r="AC18" s="0" t="n">
        <v>1</v>
      </c>
      <c r="AD18" s="0" t="n">
        <v>4</v>
      </c>
      <c r="AE18" s="0" t="n">
        <v>0</v>
      </c>
      <c r="AF18" s="0" t="n">
        <v>3</v>
      </c>
      <c r="AG18" s="0" t="n">
        <v>0</v>
      </c>
      <c r="AH18" s="0" t="n">
        <v>1</v>
      </c>
      <c r="AI18" s="0" t="n">
        <v>0</v>
      </c>
      <c r="AJ18" s="0" t="n">
        <v>12</v>
      </c>
      <c r="AK18" s="0" t="n">
        <v>0</v>
      </c>
      <c r="AL18" s="0" t="n">
        <v>4</v>
      </c>
      <c r="AM18" s="0" t="n">
        <v>0</v>
      </c>
      <c r="AN18" s="0" t="n">
        <v>0</v>
      </c>
      <c r="AO18" s="0" t="n">
        <v>13</v>
      </c>
      <c r="AP18" s="0" t="n">
        <v>124</v>
      </c>
    </row>
    <row r="19" customFormat="false" ht="12.8" hidden="false" customHeight="false" outlineLevel="0" collapsed="false">
      <c r="A19" s="0" t="s">
        <v>294</v>
      </c>
      <c r="B19" s="0" t="n">
        <v>40</v>
      </c>
      <c r="C19" s="0" t="n">
        <v>0</v>
      </c>
      <c r="D19" s="0" t="n">
        <v>5</v>
      </c>
      <c r="E19" s="0" t="n">
        <v>0</v>
      </c>
      <c r="F19" s="0" t="n">
        <v>4</v>
      </c>
      <c r="G19" s="0" t="n">
        <v>0</v>
      </c>
      <c r="H19" s="0" t="n">
        <v>2</v>
      </c>
      <c r="I19" s="0" t="n">
        <v>0</v>
      </c>
      <c r="J19" s="0" t="n">
        <v>0</v>
      </c>
      <c r="K19" s="0" t="n">
        <v>0</v>
      </c>
      <c r="L19" s="0" t="n">
        <v>0</v>
      </c>
      <c r="M19" s="0" t="n">
        <v>1</v>
      </c>
      <c r="N19" s="0" t="n">
        <v>0</v>
      </c>
      <c r="O19" s="0" t="n">
        <v>3</v>
      </c>
      <c r="P19" s="0" t="n">
        <v>0</v>
      </c>
      <c r="Q19" s="0" t="n">
        <v>0</v>
      </c>
      <c r="R19" s="0" t="n">
        <v>2</v>
      </c>
      <c r="S19" s="0" t="n">
        <v>6</v>
      </c>
      <c r="T19" s="0" t="n">
        <v>2</v>
      </c>
      <c r="U19" s="0" t="n">
        <v>9</v>
      </c>
      <c r="V19" s="0" t="n">
        <v>0</v>
      </c>
      <c r="W19" s="0" t="n">
        <v>3</v>
      </c>
      <c r="X19" s="0" t="n">
        <v>0</v>
      </c>
      <c r="Y19" s="0" t="n">
        <v>0</v>
      </c>
      <c r="Z19" s="0" t="n">
        <v>1</v>
      </c>
      <c r="AA19" s="0" t="n">
        <v>0</v>
      </c>
      <c r="AB19" s="0" t="n">
        <v>2</v>
      </c>
      <c r="AC19" s="0" t="n">
        <v>1</v>
      </c>
      <c r="AD19" s="0" t="n">
        <v>3</v>
      </c>
      <c r="AE19" s="0" t="n">
        <v>0</v>
      </c>
      <c r="AF19" s="0" t="n">
        <v>0</v>
      </c>
      <c r="AG19" s="0" t="n">
        <v>1</v>
      </c>
      <c r="AH19" s="0" t="n">
        <v>2</v>
      </c>
      <c r="AI19" s="0" t="n">
        <v>0</v>
      </c>
      <c r="AJ19" s="0" t="n">
        <v>0</v>
      </c>
      <c r="AK19" s="0" t="n">
        <v>1</v>
      </c>
      <c r="AL19" s="0" t="n">
        <v>0</v>
      </c>
      <c r="AM19" s="0" t="n">
        <v>0</v>
      </c>
      <c r="AN19" s="0" t="n">
        <v>0</v>
      </c>
      <c r="AO19" s="0" t="n">
        <v>15</v>
      </c>
      <c r="AP19" s="0" t="n">
        <v>103</v>
      </c>
    </row>
    <row r="20" customFormat="false" ht="12.8" hidden="false" customHeight="false" outlineLevel="0" collapsed="false">
      <c r="A20" s="0" t="s">
        <v>296</v>
      </c>
      <c r="B20" s="0" t="n">
        <v>3</v>
      </c>
      <c r="C20" s="0" t="n">
        <v>0</v>
      </c>
      <c r="D20" s="0" t="n">
        <v>0</v>
      </c>
      <c r="E20" s="0" t="n">
        <v>0</v>
      </c>
      <c r="F20" s="0" t="n">
        <v>0</v>
      </c>
      <c r="G20" s="0" t="n">
        <v>0</v>
      </c>
      <c r="H20" s="0" t="n">
        <v>0</v>
      </c>
      <c r="I20" s="0" t="n">
        <v>2</v>
      </c>
      <c r="J20" s="0" t="n">
        <v>0</v>
      </c>
      <c r="K20" s="0" t="n">
        <v>0</v>
      </c>
      <c r="L20" s="0" t="n">
        <v>0</v>
      </c>
      <c r="M20" s="0" t="n">
        <v>0</v>
      </c>
      <c r="N20" s="0" t="n">
        <v>0</v>
      </c>
      <c r="O20" s="0" t="n">
        <v>0</v>
      </c>
      <c r="P20" s="0" t="n">
        <v>0</v>
      </c>
      <c r="Q20" s="0" t="n">
        <v>1</v>
      </c>
      <c r="R20" s="0" t="n">
        <v>0</v>
      </c>
      <c r="S20" s="0" t="n">
        <v>0</v>
      </c>
      <c r="T20" s="0" t="n">
        <v>0</v>
      </c>
      <c r="U20" s="0" t="n">
        <v>0</v>
      </c>
      <c r="V20" s="0" t="n">
        <v>0</v>
      </c>
      <c r="W20" s="0" t="n">
        <v>0</v>
      </c>
      <c r="X20" s="0" t="n">
        <v>0</v>
      </c>
      <c r="Y20" s="0" t="n">
        <v>0</v>
      </c>
      <c r="Z20" s="0" t="n">
        <v>0</v>
      </c>
      <c r="AA20" s="0" t="n">
        <v>0</v>
      </c>
      <c r="AB20" s="0" t="n">
        <v>0</v>
      </c>
      <c r="AC20" s="0" t="n">
        <v>0</v>
      </c>
      <c r="AD20" s="0" t="n">
        <v>0</v>
      </c>
      <c r="AE20" s="0" t="n">
        <v>0</v>
      </c>
      <c r="AF20" s="0" t="n">
        <v>0</v>
      </c>
      <c r="AG20" s="0" t="n">
        <v>0</v>
      </c>
      <c r="AH20" s="0" t="n">
        <v>0</v>
      </c>
      <c r="AI20" s="0" t="n">
        <v>0</v>
      </c>
      <c r="AJ20" s="0" t="n">
        <v>0</v>
      </c>
      <c r="AK20" s="0" t="n">
        <v>0</v>
      </c>
      <c r="AL20" s="0" t="n">
        <v>0</v>
      </c>
      <c r="AM20" s="0" t="n">
        <v>0</v>
      </c>
      <c r="AN20" s="0" t="n">
        <v>0</v>
      </c>
      <c r="AO20" s="0" t="n">
        <v>2</v>
      </c>
      <c r="AP20" s="0" t="n">
        <v>8</v>
      </c>
    </row>
    <row r="21" customFormat="false" ht="12.8" hidden="false" customHeight="false" outlineLevel="0" collapsed="false">
      <c r="A21" s="0" t="s">
        <v>306</v>
      </c>
      <c r="B21" s="0" t="n">
        <v>1</v>
      </c>
      <c r="C21" s="0" t="n">
        <v>0</v>
      </c>
      <c r="D21" s="0" t="n">
        <v>0</v>
      </c>
      <c r="E21" s="0" t="n">
        <v>0</v>
      </c>
      <c r="F21" s="0" t="n">
        <v>0</v>
      </c>
      <c r="G21" s="0" t="n">
        <v>0</v>
      </c>
      <c r="H21" s="0" t="n">
        <v>2</v>
      </c>
      <c r="I21" s="0" t="n">
        <v>0</v>
      </c>
      <c r="J21" s="0" t="n">
        <v>0</v>
      </c>
      <c r="K21" s="0" t="n">
        <v>0</v>
      </c>
      <c r="L21" s="0" t="n">
        <v>0</v>
      </c>
      <c r="M21" s="0" t="n">
        <v>1</v>
      </c>
      <c r="N21" s="0" t="n">
        <v>2</v>
      </c>
      <c r="O21" s="0" t="n">
        <v>0</v>
      </c>
      <c r="P21" s="0" t="n">
        <v>0</v>
      </c>
      <c r="Q21" s="0" t="n">
        <v>0</v>
      </c>
      <c r="R21" s="0" t="n">
        <v>0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0</v>
      </c>
      <c r="Y21" s="0" t="n">
        <v>0</v>
      </c>
      <c r="Z21" s="0" t="n">
        <v>0</v>
      </c>
      <c r="AA21" s="0" t="n">
        <v>0</v>
      </c>
      <c r="AB21" s="0" t="n">
        <v>0</v>
      </c>
      <c r="AC21" s="0" t="n">
        <v>0</v>
      </c>
      <c r="AD21" s="0" t="n">
        <v>0</v>
      </c>
      <c r="AE21" s="0" t="n">
        <v>0</v>
      </c>
      <c r="AF21" s="0" t="n">
        <v>0</v>
      </c>
      <c r="AG21" s="0" t="n">
        <v>0</v>
      </c>
      <c r="AH21" s="0" t="n">
        <v>0</v>
      </c>
      <c r="AI21" s="0" t="n">
        <v>0</v>
      </c>
      <c r="AJ21" s="0" t="n">
        <v>0</v>
      </c>
      <c r="AK21" s="0" t="n">
        <v>0</v>
      </c>
      <c r="AL21" s="0" t="n">
        <v>0</v>
      </c>
      <c r="AM21" s="0" t="n">
        <v>0</v>
      </c>
      <c r="AN21" s="0" t="n">
        <v>0</v>
      </c>
      <c r="AO21" s="0" t="n">
        <v>1</v>
      </c>
      <c r="AP21" s="0" t="n">
        <v>7</v>
      </c>
    </row>
    <row r="22" customFormat="false" ht="12.8" hidden="false" customHeight="false" outlineLevel="0" collapsed="false">
      <c r="A22" s="0" t="s">
        <v>329</v>
      </c>
      <c r="B22" s="0" t="n">
        <v>3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v>0</v>
      </c>
      <c r="K22" s="0" t="n">
        <v>0</v>
      </c>
      <c r="L22" s="0" t="n">
        <v>0</v>
      </c>
      <c r="M22" s="0" t="n">
        <v>0</v>
      </c>
      <c r="N22" s="0" t="n">
        <v>0</v>
      </c>
      <c r="O22" s="0" t="n">
        <v>0</v>
      </c>
      <c r="P22" s="0" t="n">
        <v>0</v>
      </c>
      <c r="Q22" s="0" t="n">
        <v>0</v>
      </c>
      <c r="R22" s="0" t="n">
        <v>0</v>
      </c>
      <c r="S22" s="0" t="n">
        <v>0</v>
      </c>
      <c r="T22" s="0" t="n">
        <v>0</v>
      </c>
      <c r="U22" s="0" t="n">
        <v>0</v>
      </c>
      <c r="V22" s="0" t="n">
        <v>2</v>
      </c>
      <c r="W22" s="0" t="n">
        <v>0</v>
      </c>
      <c r="X22" s="0" t="n">
        <v>0</v>
      </c>
      <c r="Y22" s="0" t="n">
        <v>0</v>
      </c>
      <c r="Z22" s="0" t="n">
        <v>0</v>
      </c>
      <c r="AA22" s="0" t="n">
        <v>0</v>
      </c>
      <c r="AB22" s="0" t="n">
        <v>0</v>
      </c>
      <c r="AC22" s="0" t="n">
        <v>0</v>
      </c>
      <c r="AD22" s="0" t="n">
        <v>0</v>
      </c>
      <c r="AE22" s="0" t="n">
        <v>1</v>
      </c>
      <c r="AF22" s="0" t="n">
        <v>0</v>
      </c>
      <c r="AG22" s="0" t="n">
        <v>0</v>
      </c>
      <c r="AH22" s="0" t="n">
        <v>0</v>
      </c>
      <c r="AI22" s="0" t="n">
        <v>0</v>
      </c>
      <c r="AJ22" s="0" t="n">
        <v>0</v>
      </c>
      <c r="AK22" s="0" t="n">
        <v>0</v>
      </c>
      <c r="AL22" s="0" t="n">
        <v>0</v>
      </c>
      <c r="AM22" s="0" t="n">
        <v>0</v>
      </c>
      <c r="AN22" s="0" t="n">
        <v>0</v>
      </c>
      <c r="AO22" s="0" t="n">
        <v>0</v>
      </c>
      <c r="AP22" s="0" t="n">
        <v>6</v>
      </c>
    </row>
    <row r="23" customFormat="false" ht="12.8" hidden="false" customHeight="false" outlineLevel="0" collapsed="false">
      <c r="A23" s="0" t="s">
        <v>361</v>
      </c>
      <c r="B23" s="0" t="n">
        <v>16</v>
      </c>
      <c r="C23" s="0" t="n">
        <v>0</v>
      </c>
      <c r="D23" s="0" t="n">
        <v>0</v>
      </c>
      <c r="E23" s="0" t="n">
        <v>1</v>
      </c>
      <c r="F23" s="0" t="n">
        <v>2</v>
      </c>
      <c r="G23" s="0" t="n">
        <v>0</v>
      </c>
      <c r="H23" s="0" t="n">
        <v>1</v>
      </c>
      <c r="I23" s="0" t="n">
        <v>0</v>
      </c>
      <c r="J23" s="0" t="n">
        <v>0</v>
      </c>
      <c r="K23" s="0" t="n">
        <v>0</v>
      </c>
      <c r="L23" s="0" t="n">
        <v>2</v>
      </c>
      <c r="M23" s="0" t="n">
        <v>0</v>
      </c>
      <c r="N23" s="0" t="n">
        <v>0</v>
      </c>
      <c r="O23" s="0" t="n">
        <v>1</v>
      </c>
      <c r="P23" s="0" t="n">
        <v>0</v>
      </c>
      <c r="Q23" s="0" t="n">
        <v>1</v>
      </c>
      <c r="R23" s="0" t="n">
        <v>0</v>
      </c>
      <c r="S23" s="0" t="n">
        <v>2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  <c r="Y23" s="0" t="n">
        <v>2</v>
      </c>
      <c r="Z23" s="0" t="n">
        <v>0</v>
      </c>
      <c r="AA23" s="0" t="n">
        <v>0</v>
      </c>
      <c r="AB23" s="0" t="n">
        <v>1</v>
      </c>
      <c r="AC23" s="0" t="n">
        <v>0</v>
      </c>
      <c r="AD23" s="0" t="n">
        <v>10</v>
      </c>
      <c r="AE23" s="0" t="n">
        <v>9</v>
      </c>
      <c r="AF23" s="0" t="n">
        <v>0</v>
      </c>
      <c r="AG23" s="0" t="n">
        <v>0</v>
      </c>
      <c r="AH23" s="0" t="n">
        <v>0</v>
      </c>
      <c r="AI23" s="0" t="n">
        <v>0</v>
      </c>
      <c r="AJ23" s="0" t="n">
        <v>0</v>
      </c>
      <c r="AK23" s="0" t="n">
        <v>0</v>
      </c>
      <c r="AL23" s="0" t="n">
        <v>0</v>
      </c>
      <c r="AM23" s="0" t="n">
        <v>4</v>
      </c>
      <c r="AN23" s="0" t="n">
        <v>0</v>
      </c>
      <c r="AO23" s="0" t="n">
        <v>1</v>
      </c>
      <c r="AP23" s="0" t="n">
        <v>53</v>
      </c>
    </row>
    <row r="24" customFormat="false" ht="12.8" hidden="false" customHeight="false" outlineLevel="0" collapsed="false">
      <c r="A24" s="0" t="s">
        <v>370</v>
      </c>
      <c r="B24" s="0" t="n">
        <v>20</v>
      </c>
      <c r="C24" s="0" t="n">
        <v>0</v>
      </c>
      <c r="D24" s="0" t="n">
        <v>0</v>
      </c>
      <c r="E24" s="0" t="n">
        <v>0</v>
      </c>
      <c r="F24" s="0" t="n">
        <v>0</v>
      </c>
      <c r="G24" s="0" t="n">
        <v>0</v>
      </c>
      <c r="H24" s="0" t="n">
        <v>0</v>
      </c>
      <c r="I24" s="0" t="n">
        <v>0</v>
      </c>
      <c r="J24" s="0" t="n">
        <v>1</v>
      </c>
      <c r="K24" s="0" t="n">
        <v>0</v>
      </c>
      <c r="L24" s="0" t="n">
        <v>0</v>
      </c>
      <c r="M24" s="0" t="n">
        <v>0</v>
      </c>
      <c r="N24" s="0" t="n">
        <v>0</v>
      </c>
      <c r="O24" s="0" t="n">
        <v>0</v>
      </c>
      <c r="P24" s="0" t="n">
        <v>0</v>
      </c>
      <c r="Q24" s="0" t="n">
        <v>0</v>
      </c>
      <c r="R24" s="0" t="n">
        <v>0</v>
      </c>
      <c r="S24" s="0" t="n">
        <v>2</v>
      </c>
      <c r="T24" s="0" t="n">
        <v>1</v>
      </c>
      <c r="U24" s="0" t="n">
        <v>0</v>
      </c>
      <c r="V24" s="0" t="n">
        <v>0</v>
      </c>
      <c r="W24" s="0" t="n">
        <v>0</v>
      </c>
      <c r="X24" s="0" t="n">
        <v>2</v>
      </c>
      <c r="Y24" s="0" t="n">
        <v>0</v>
      </c>
      <c r="Z24" s="0" t="n">
        <v>0</v>
      </c>
      <c r="AA24" s="0" t="n">
        <v>0</v>
      </c>
      <c r="AB24" s="0" t="n">
        <v>3</v>
      </c>
      <c r="AC24" s="0" t="n">
        <v>0</v>
      </c>
      <c r="AD24" s="0" t="n">
        <v>3</v>
      </c>
      <c r="AE24" s="0" t="n">
        <v>0</v>
      </c>
      <c r="AF24" s="0" t="n">
        <v>1</v>
      </c>
      <c r="AG24" s="0" t="n">
        <v>0</v>
      </c>
      <c r="AH24" s="0" t="n">
        <v>0</v>
      </c>
      <c r="AI24" s="0" t="n">
        <v>0</v>
      </c>
      <c r="AJ24" s="0" t="n">
        <v>1</v>
      </c>
      <c r="AK24" s="0" t="n">
        <v>1</v>
      </c>
      <c r="AL24" s="0" t="n">
        <v>0</v>
      </c>
      <c r="AM24" s="0" t="n">
        <v>1</v>
      </c>
      <c r="AN24" s="0" t="n">
        <v>0</v>
      </c>
      <c r="AO24" s="0" t="n">
        <v>9</v>
      </c>
      <c r="AP24" s="0" t="n">
        <v>45</v>
      </c>
    </row>
    <row r="25" customFormat="false" ht="12.8" hidden="false" customHeight="false" outlineLevel="0" collapsed="false">
      <c r="A25" s="0" t="s">
        <v>372</v>
      </c>
      <c r="B25" s="0" t="n">
        <v>2</v>
      </c>
      <c r="C25" s="0" t="n">
        <v>0</v>
      </c>
      <c r="D25" s="0" t="n">
        <v>0</v>
      </c>
      <c r="E25" s="0" t="n">
        <v>1</v>
      </c>
      <c r="F25" s="0" t="n">
        <v>0</v>
      </c>
      <c r="G25" s="0" t="n">
        <v>0</v>
      </c>
      <c r="H25" s="0" t="n">
        <v>1</v>
      </c>
      <c r="I25" s="0" t="n">
        <v>0</v>
      </c>
      <c r="J25" s="0" t="n">
        <v>0</v>
      </c>
      <c r="K25" s="0" t="n">
        <v>0</v>
      </c>
      <c r="L25" s="0" t="n">
        <v>0</v>
      </c>
      <c r="M25" s="0" t="n">
        <v>0</v>
      </c>
      <c r="N25" s="0" t="n">
        <v>0</v>
      </c>
      <c r="O25" s="0" t="n">
        <v>0</v>
      </c>
      <c r="P25" s="0" t="n">
        <v>1</v>
      </c>
      <c r="Q25" s="0" t="n">
        <v>1</v>
      </c>
      <c r="R25" s="0" t="n">
        <v>0</v>
      </c>
      <c r="S25" s="0" t="n">
        <v>3</v>
      </c>
      <c r="T25" s="0" t="n">
        <v>0</v>
      </c>
      <c r="U25" s="0" t="n">
        <v>0</v>
      </c>
      <c r="V25" s="0" t="n">
        <v>0</v>
      </c>
      <c r="W25" s="0" t="n">
        <v>0</v>
      </c>
      <c r="X25" s="0" t="n">
        <v>2</v>
      </c>
      <c r="Y25" s="0" t="n">
        <v>0</v>
      </c>
      <c r="Z25" s="0" t="n">
        <v>0</v>
      </c>
      <c r="AA25" s="0" t="n">
        <v>0</v>
      </c>
      <c r="AB25" s="0" t="n">
        <v>0</v>
      </c>
      <c r="AC25" s="0" t="n">
        <v>0</v>
      </c>
      <c r="AD25" s="0" t="n">
        <v>1</v>
      </c>
      <c r="AE25" s="0" t="n">
        <v>0</v>
      </c>
      <c r="AF25" s="0" t="n">
        <v>0</v>
      </c>
      <c r="AG25" s="0" t="n">
        <v>0</v>
      </c>
      <c r="AH25" s="0" t="n">
        <v>1</v>
      </c>
      <c r="AI25" s="0" t="n">
        <v>3</v>
      </c>
      <c r="AJ25" s="0" t="n">
        <v>1</v>
      </c>
      <c r="AK25" s="0" t="n">
        <v>0</v>
      </c>
      <c r="AL25" s="0" t="n">
        <v>1</v>
      </c>
      <c r="AM25" s="0" t="n">
        <v>0</v>
      </c>
      <c r="AN25" s="0" t="n">
        <v>1</v>
      </c>
      <c r="AO25" s="0" t="n">
        <v>16</v>
      </c>
      <c r="AP25" s="0" t="n">
        <v>35</v>
      </c>
    </row>
    <row r="26" customFormat="false" ht="12.8" hidden="false" customHeight="false" outlineLevel="0" collapsed="false">
      <c r="A26" s="0" t="s">
        <v>380</v>
      </c>
      <c r="B26" s="0" t="n">
        <v>25</v>
      </c>
      <c r="C26" s="0" t="n">
        <v>0</v>
      </c>
      <c r="D26" s="0" t="n">
        <v>0</v>
      </c>
      <c r="E26" s="0" t="n">
        <v>0</v>
      </c>
      <c r="F26" s="0" t="n">
        <v>0</v>
      </c>
      <c r="G26" s="0" t="n">
        <v>0</v>
      </c>
      <c r="H26" s="0" t="n">
        <v>0</v>
      </c>
      <c r="I26" s="0" t="n">
        <v>0</v>
      </c>
      <c r="J26" s="0" t="n">
        <v>0</v>
      </c>
      <c r="K26" s="0" t="n">
        <v>0</v>
      </c>
      <c r="L26" s="0" t="n">
        <v>0</v>
      </c>
      <c r="M26" s="0" t="n">
        <v>0</v>
      </c>
      <c r="N26" s="0" t="n">
        <v>0</v>
      </c>
      <c r="O26" s="0" t="n">
        <v>0</v>
      </c>
      <c r="P26" s="0" t="n">
        <v>2</v>
      </c>
      <c r="Q26" s="0" t="n">
        <v>2</v>
      </c>
      <c r="R26" s="0" t="n">
        <v>0</v>
      </c>
      <c r="S26" s="0" t="n">
        <v>0</v>
      </c>
      <c r="T26" s="0" t="n">
        <v>0</v>
      </c>
      <c r="U26" s="0" t="n">
        <v>0</v>
      </c>
      <c r="V26" s="0" t="n">
        <v>0</v>
      </c>
      <c r="W26" s="0" t="n">
        <v>0</v>
      </c>
      <c r="X26" s="0" t="n">
        <v>0</v>
      </c>
      <c r="Y26" s="0" t="n">
        <v>0</v>
      </c>
      <c r="Z26" s="0" t="n">
        <v>0</v>
      </c>
      <c r="AA26" s="0" t="n">
        <v>0</v>
      </c>
      <c r="AB26" s="0" t="n">
        <v>0</v>
      </c>
      <c r="AC26" s="0" t="n">
        <v>0</v>
      </c>
      <c r="AD26" s="0" t="n">
        <v>1</v>
      </c>
      <c r="AE26" s="0" t="n">
        <v>0</v>
      </c>
      <c r="AF26" s="0" t="n">
        <v>0</v>
      </c>
      <c r="AG26" s="0" t="n">
        <v>0</v>
      </c>
      <c r="AH26" s="0" t="n">
        <v>0</v>
      </c>
      <c r="AI26" s="0" t="n">
        <v>0</v>
      </c>
      <c r="AJ26" s="0" t="n">
        <v>0</v>
      </c>
      <c r="AK26" s="0" t="n">
        <v>0</v>
      </c>
      <c r="AL26" s="0" t="n">
        <v>0</v>
      </c>
      <c r="AM26" s="0" t="n">
        <v>0</v>
      </c>
      <c r="AN26" s="0" t="n">
        <v>0</v>
      </c>
      <c r="AO26" s="0" t="n">
        <v>6</v>
      </c>
      <c r="AP26" s="0" t="n">
        <v>36</v>
      </c>
    </row>
    <row r="27" customFormat="false" ht="12.8" hidden="false" customHeight="false" outlineLevel="0" collapsed="false">
      <c r="A27" s="0" t="s">
        <v>562</v>
      </c>
      <c r="B27" s="0" t="n">
        <v>6</v>
      </c>
      <c r="C27" s="0" t="n">
        <v>0</v>
      </c>
      <c r="D27" s="0" t="n">
        <v>0</v>
      </c>
      <c r="E27" s="0" t="n">
        <v>0</v>
      </c>
      <c r="F27" s="0" t="n">
        <v>0</v>
      </c>
      <c r="G27" s="0" t="n">
        <v>0</v>
      </c>
      <c r="H27" s="0" t="n">
        <v>0</v>
      </c>
      <c r="I27" s="0" t="n">
        <v>0</v>
      </c>
      <c r="J27" s="0" t="n">
        <v>0</v>
      </c>
      <c r="K27" s="0" t="n">
        <v>0</v>
      </c>
      <c r="L27" s="0" t="n">
        <v>1</v>
      </c>
      <c r="M27" s="0" t="n">
        <v>0</v>
      </c>
      <c r="N27" s="0" t="n">
        <v>0</v>
      </c>
      <c r="O27" s="0" t="n">
        <v>0</v>
      </c>
      <c r="P27" s="0" t="n">
        <v>0</v>
      </c>
      <c r="Q27" s="0" t="n">
        <v>0</v>
      </c>
      <c r="R27" s="0" t="n">
        <v>0</v>
      </c>
      <c r="S27" s="0" t="n">
        <v>2</v>
      </c>
      <c r="T27" s="0" t="n">
        <v>0</v>
      </c>
      <c r="U27" s="0" t="n">
        <v>0</v>
      </c>
      <c r="V27" s="0" t="n">
        <v>0</v>
      </c>
      <c r="W27" s="0" t="n">
        <v>0</v>
      </c>
      <c r="X27" s="0" t="n">
        <v>0</v>
      </c>
      <c r="Y27" s="0" t="n">
        <v>0</v>
      </c>
      <c r="Z27" s="0" t="n">
        <v>0</v>
      </c>
      <c r="AA27" s="0" t="n">
        <v>0</v>
      </c>
      <c r="AB27" s="0" t="n">
        <v>0</v>
      </c>
      <c r="AC27" s="0" t="n">
        <v>0</v>
      </c>
      <c r="AD27" s="0" t="n">
        <v>1</v>
      </c>
      <c r="AE27" s="0" t="n">
        <v>5</v>
      </c>
      <c r="AF27" s="0" t="n">
        <v>0</v>
      </c>
      <c r="AG27" s="0" t="n">
        <v>0</v>
      </c>
      <c r="AH27" s="0" t="n">
        <v>0</v>
      </c>
      <c r="AI27" s="0" t="n">
        <v>0</v>
      </c>
      <c r="AJ27" s="0" t="n">
        <v>1</v>
      </c>
      <c r="AK27" s="0" t="n">
        <v>0</v>
      </c>
      <c r="AL27" s="0" t="n">
        <v>0</v>
      </c>
      <c r="AM27" s="0" t="n">
        <v>0</v>
      </c>
      <c r="AN27" s="0" t="n">
        <v>0</v>
      </c>
      <c r="AO27" s="0" t="n">
        <v>0</v>
      </c>
      <c r="AP27" s="0" t="n">
        <v>16</v>
      </c>
    </row>
    <row r="28" customFormat="false" ht="12.8" hidden="false" customHeight="false" outlineLevel="0" collapsed="false">
      <c r="A28" s="0" t="s">
        <v>563</v>
      </c>
      <c r="B28" s="0" t="n">
        <v>6</v>
      </c>
      <c r="C28" s="0" t="n">
        <v>0</v>
      </c>
      <c r="D28" s="0" t="n">
        <v>0</v>
      </c>
      <c r="E28" s="0" t="n">
        <v>0</v>
      </c>
      <c r="F28" s="0" t="n">
        <v>0</v>
      </c>
      <c r="G28" s="0" t="n">
        <v>0</v>
      </c>
      <c r="H28" s="0" t="n">
        <v>0</v>
      </c>
      <c r="I28" s="0" t="n">
        <v>0</v>
      </c>
      <c r="J28" s="0" t="n">
        <v>0</v>
      </c>
      <c r="K28" s="0" t="n">
        <v>0</v>
      </c>
      <c r="L28" s="0" t="n">
        <v>0</v>
      </c>
      <c r="M28" s="0" t="n">
        <v>0</v>
      </c>
      <c r="N28" s="0" t="n">
        <v>0</v>
      </c>
      <c r="O28" s="0" t="n">
        <v>0</v>
      </c>
      <c r="P28" s="0" t="n">
        <v>0</v>
      </c>
      <c r="Q28" s="0" t="n">
        <v>0</v>
      </c>
      <c r="R28" s="0" t="n">
        <v>0</v>
      </c>
      <c r="S28" s="0" t="n">
        <v>11</v>
      </c>
      <c r="T28" s="0" t="n">
        <v>0</v>
      </c>
      <c r="U28" s="0" t="n">
        <v>3</v>
      </c>
      <c r="V28" s="0" t="n">
        <v>0</v>
      </c>
      <c r="W28" s="0" t="n">
        <v>1</v>
      </c>
      <c r="X28" s="0" t="n">
        <v>0</v>
      </c>
      <c r="Y28" s="0" t="n">
        <v>0</v>
      </c>
      <c r="Z28" s="0" t="n">
        <v>0</v>
      </c>
      <c r="AA28" s="0" t="n">
        <v>0</v>
      </c>
      <c r="AB28" s="0" t="n">
        <v>0</v>
      </c>
      <c r="AC28" s="0" t="n">
        <v>0</v>
      </c>
      <c r="AD28" s="0" t="n">
        <v>6</v>
      </c>
      <c r="AE28" s="0" t="n">
        <v>0</v>
      </c>
      <c r="AF28" s="0" t="n">
        <v>0</v>
      </c>
      <c r="AG28" s="0" t="n">
        <v>0</v>
      </c>
      <c r="AH28" s="0" t="n">
        <v>0</v>
      </c>
      <c r="AI28" s="0" t="n">
        <v>0</v>
      </c>
      <c r="AJ28" s="0" t="n">
        <v>0</v>
      </c>
      <c r="AK28" s="0" t="n">
        <v>0</v>
      </c>
      <c r="AL28" s="0" t="n">
        <v>0</v>
      </c>
      <c r="AM28" s="0" t="n">
        <v>0</v>
      </c>
      <c r="AN28" s="0" t="n">
        <v>0</v>
      </c>
      <c r="AO28" s="0" t="n">
        <v>2</v>
      </c>
      <c r="AP28" s="0" t="n">
        <v>29</v>
      </c>
    </row>
    <row r="29" customFormat="false" ht="12.8" hidden="false" customHeight="false" outlineLevel="0" collapsed="false">
      <c r="A29" s="0" t="s">
        <v>449</v>
      </c>
      <c r="B29" s="0" t="n">
        <v>21</v>
      </c>
      <c r="C29" s="0" t="n">
        <v>0</v>
      </c>
      <c r="D29" s="0" t="n">
        <v>0</v>
      </c>
      <c r="E29" s="0" t="n">
        <v>0</v>
      </c>
      <c r="F29" s="0" t="n">
        <v>0</v>
      </c>
      <c r="G29" s="0" t="n">
        <v>0</v>
      </c>
      <c r="H29" s="0" t="n">
        <v>1</v>
      </c>
      <c r="I29" s="0" t="n">
        <v>0</v>
      </c>
      <c r="J29" s="0" t="n">
        <v>0</v>
      </c>
      <c r="K29" s="0" t="n">
        <v>0</v>
      </c>
      <c r="L29" s="0" t="n">
        <v>0</v>
      </c>
      <c r="M29" s="0" t="n">
        <v>0</v>
      </c>
      <c r="N29" s="0" t="n">
        <v>0</v>
      </c>
      <c r="O29" s="0" t="n">
        <v>3</v>
      </c>
      <c r="P29" s="0" t="n">
        <v>0</v>
      </c>
      <c r="Q29" s="0" t="n">
        <v>0</v>
      </c>
      <c r="R29" s="0" t="n">
        <v>1</v>
      </c>
      <c r="S29" s="0" t="n">
        <v>0</v>
      </c>
      <c r="T29" s="0" t="n">
        <v>0</v>
      </c>
      <c r="U29" s="0" t="n">
        <v>5</v>
      </c>
      <c r="V29" s="0" t="n">
        <v>0</v>
      </c>
      <c r="W29" s="0" t="n">
        <v>2</v>
      </c>
      <c r="X29" s="0" t="n">
        <v>0</v>
      </c>
      <c r="Y29" s="0" t="n">
        <v>0</v>
      </c>
      <c r="Z29" s="0" t="n">
        <v>2</v>
      </c>
      <c r="AA29" s="0" t="n">
        <v>0</v>
      </c>
      <c r="AB29" s="0" t="n">
        <v>1</v>
      </c>
      <c r="AC29" s="0" t="n">
        <v>0</v>
      </c>
      <c r="AD29" s="0" t="n">
        <v>8</v>
      </c>
      <c r="AE29" s="0" t="n">
        <v>11</v>
      </c>
      <c r="AF29" s="0" t="n">
        <v>1</v>
      </c>
      <c r="AG29" s="0" t="n">
        <v>0</v>
      </c>
      <c r="AH29" s="0" t="n">
        <v>0</v>
      </c>
      <c r="AI29" s="0" t="n">
        <v>0</v>
      </c>
      <c r="AJ29" s="0" t="n">
        <v>0</v>
      </c>
      <c r="AK29" s="0" t="n">
        <v>1</v>
      </c>
      <c r="AL29" s="0" t="n">
        <v>0</v>
      </c>
      <c r="AM29" s="0" t="n">
        <v>0</v>
      </c>
      <c r="AN29" s="0" t="n">
        <v>0</v>
      </c>
      <c r="AO29" s="0" t="n">
        <v>6</v>
      </c>
      <c r="AP29" s="0" t="n">
        <v>63</v>
      </c>
    </row>
    <row r="30" customFormat="false" ht="12.8" hidden="false" customHeight="false" outlineLevel="0" collapsed="false">
      <c r="A30" s="0" t="s">
        <v>564</v>
      </c>
      <c r="B30" s="0" t="n">
        <v>9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2</v>
      </c>
      <c r="J30" s="0" t="n">
        <v>0</v>
      </c>
      <c r="K30" s="0" t="n">
        <v>0</v>
      </c>
      <c r="L30" s="0" t="n">
        <v>0</v>
      </c>
      <c r="M30" s="0" t="n">
        <v>1</v>
      </c>
      <c r="N30" s="0" t="n">
        <v>0</v>
      </c>
      <c r="O30" s="0" t="n">
        <v>0</v>
      </c>
      <c r="P30" s="0" t="n">
        <v>1</v>
      </c>
      <c r="Q30" s="0" t="n">
        <v>0</v>
      </c>
      <c r="R30" s="0" t="n">
        <v>1</v>
      </c>
      <c r="S30" s="0" t="n">
        <v>10</v>
      </c>
      <c r="T30" s="0" t="n">
        <v>0</v>
      </c>
      <c r="U30" s="0" t="n">
        <v>22</v>
      </c>
      <c r="V30" s="0" t="n">
        <v>0</v>
      </c>
      <c r="W30" s="0" t="n">
        <v>2</v>
      </c>
      <c r="X30" s="0" t="n">
        <v>5</v>
      </c>
      <c r="Y30" s="0" t="n">
        <v>0</v>
      </c>
      <c r="Z30" s="0" t="n">
        <v>1</v>
      </c>
      <c r="AA30" s="0" t="n">
        <v>0</v>
      </c>
      <c r="AB30" s="0" t="n">
        <v>0</v>
      </c>
      <c r="AC30" s="0" t="n">
        <v>0</v>
      </c>
      <c r="AD30" s="0" t="n">
        <v>6</v>
      </c>
      <c r="AE30" s="0" t="n">
        <v>0</v>
      </c>
      <c r="AF30" s="0" t="n">
        <v>0</v>
      </c>
      <c r="AG30" s="0" t="n">
        <v>0</v>
      </c>
      <c r="AH30" s="0" t="n">
        <v>0</v>
      </c>
      <c r="AI30" s="0" t="n">
        <v>0</v>
      </c>
      <c r="AJ30" s="0" t="n">
        <v>1</v>
      </c>
      <c r="AK30" s="0" t="n">
        <v>0</v>
      </c>
      <c r="AL30" s="0" t="n">
        <v>0</v>
      </c>
      <c r="AM30" s="0" t="n">
        <v>0</v>
      </c>
      <c r="AN30" s="0" t="n">
        <v>0</v>
      </c>
      <c r="AO30" s="0" t="n">
        <v>18</v>
      </c>
      <c r="AP30" s="0" t="n">
        <v>79</v>
      </c>
    </row>
    <row r="31" customFormat="false" ht="12.8" hidden="false" customHeight="false" outlineLevel="0" collapsed="false">
      <c r="A31" s="0" t="s">
        <v>488</v>
      </c>
      <c r="B31" s="0" t="n">
        <v>0</v>
      </c>
      <c r="C31" s="0" t="n">
        <v>6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1</v>
      </c>
      <c r="L31" s="0" t="n">
        <v>0</v>
      </c>
      <c r="M31" s="0" t="n">
        <v>0</v>
      </c>
      <c r="N31" s="0" t="n">
        <v>0</v>
      </c>
      <c r="O31" s="0" t="n">
        <v>0</v>
      </c>
      <c r="P31" s="0" t="n">
        <v>1</v>
      </c>
      <c r="Q31" s="0" t="n"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0</v>
      </c>
      <c r="W31" s="0" t="n">
        <v>0</v>
      </c>
      <c r="X31" s="0" t="n">
        <v>0</v>
      </c>
      <c r="Y31" s="0" t="n">
        <v>0</v>
      </c>
      <c r="Z31" s="0" t="n">
        <v>0</v>
      </c>
      <c r="AA31" s="0" t="n">
        <v>0</v>
      </c>
      <c r="AB31" s="0" t="n">
        <v>0</v>
      </c>
      <c r="AC31" s="0" t="n">
        <v>0</v>
      </c>
      <c r="AD31" s="0" t="n">
        <v>0</v>
      </c>
      <c r="AE31" s="0" t="n">
        <v>0</v>
      </c>
      <c r="AF31" s="0" t="n">
        <v>0</v>
      </c>
      <c r="AG31" s="0" t="n">
        <v>0</v>
      </c>
      <c r="AH31" s="0" t="n">
        <v>0</v>
      </c>
      <c r="AI31" s="0" t="n">
        <v>0</v>
      </c>
      <c r="AJ31" s="0" t="n">
        <v>1</v>
      </c>
      <c r="AK31" s="0" t="n">
        <v>0</v>
      </c>
      <c r="AL31" s="0" t="n">
        <v>0</v>
      </c>
      <c r="AM31" s="0" t="n">
        <v>0</v>
      </c>
      <c r="AN31" s="0" t="n">
        <v>0</v>
      </c>
      <c r="AO31" s="0" t="n">
        <v>22</v>
      </c>
      <c r="AP31" s="0" t="n">
        <v>31</v>
      </c>
    </row>
    <row r="32" customFormat="false" ht="12.8" hidden="false" customHeight="false" outlineLevel="0" collapsed="false">
      <c r="A32" s="0" t="s">
        <v>492</v>
      </c>
      <c r="B32" s="0" t="n">
        <v>5</v>
      </c>
      <c r="C32" s="0" t="n">
        <v>0</v>
      </c>
      <c r="D32" s="0" t="n">
        <v>1</v>
      </c>
      <c r="E32" s="0" t="n">
        <v>0</v>
      </c>
      <c r="F32" s="0" t="n">
        <v>0</v>
      </c>
      <c r="G32" s="0" t="n">
        <v>0</v>
      </c>
      <c r="H32" s="0" t="n">
        <v>0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0</v>
      </c>
      <c r="P32" s="0" t="n">
        <v>68</v>
      </c>
      <c r="Q32" s="0" t="n">
        <v>0</v>
      </c>
      <c r="R32" s="0" t="n">
        <v>0</v>
      </c>
      <c r="S32" s="0" t="n">
        <v>3</v>
      </c>
      <c r="T32" s="0" t="n">
        <v>0</v>
      </c>
      <c r="U32" s="0" t="n">
        <v>0</v>
      </c>
      <c r="V32" s="0" t="n">
        <v>0</v>
      </c>
      <c r="W32" s="0" t="n">
        <v>0</v>
      </c>
      <c r="X32" s="0" t="n">
        <v>0</v>
      </c>
      <c r="Y32" s="0" t="n">
        <v>0</v>
      </c>
      <c r="Z32" s="0" t="n">
        <v>0</v>
      </c>
      <c r="AA32" s="0" t="n">
        <v>0</v>
      </c>
      <c r="AB32" s="0" t="n">
        <v>0</v>
      </c>
      <c r="AC32" s="0" t="n">
        <v>0</v>
      </c>
      <c r="AD32" s="0" t="n">
        <v>0</v>
      </c>
      <c r="AE32" s="0" t="n">
        <v>1</v>
      </c>
      <c r="AF32" s="0" t="n">
        <v>0</v>
      </c>
      <c r="AG32" s="0" t="n">
        <v>0</v>
      </c>
      <c r="AH32" s="0" t="n">
        <v>0</v>
      </c>
      <c r="AI32" s="0" t="n">
        <v>0</v>
      </c>
      <c r="AJ32" s="0" t="n">
        <v>0</v>
      </c>
      <c r="AK32" s="0" t="n">
        <v>0</v>
      </c>
      <c r="AL32" s="0" t="n">
        <v>0</v>
      </c>
      <c r="AM32" s="0" t="n">
        <v>0</v>
      </c>
      <c r="AN32" s="0" t="n">
        <v>0</v>
      </c>
      <c r="AO32" s="0" t="n">
        <v>0</v>
      </c>
      <c r="AP32" s="0" t="n">
        <v>78</v>
      </c>
    </row>
    <row r="33" customFormat="false" ht="12.8" hidden="false" customHeight="false" outlineLevel="0" collapsed="false">
      <c r="A33" s="0" t="s">
        <v>565</v>
      </c>
      <c r="B33" s="0" t="n">
        <v>0</v>
      </c>
      <c r="C33" s="0" t="n">
        <v>0</v>
      </c>
      <c r="D33" s="0" t="n">
        <v>0</v>
      </c>
      <c r="E33" s="0" t="n">
        <v>0</v>
      </c>
      <c r="F33" s="0" t="n">
        <v>0</v>
      </c>
      <c r="G33" s="0" t="n">
        <v>0</v>
      </c>
      <c r="H33" s="0" t="n">
        <v>0</v>
      </c>
      <c r="I33" s="0" t="n">
        <v>0</v>
      </c>
      <c r="J33" s="0" t="n">
        <v>0</v>
      </c>
      <c r="K33" s="0" t="n">
        <v>0</v>
      </c>
      <c r="L33" s="0" t="n">
        <v>0</v>
      </c>
      <c r="M33" s="0" t="n">
        <v>0</v>
      </c>
      <c r="N33" s="0" t="n">
        <v>0</v>
      </c>
      <c r="O33" s="0" t="n">
        <v>0</v>
      </c>
      <c r="P33" s="0" t="n">
        <v>0</v>
      </c>
      <c r="Q33" s="0" t="n">
        <v>0</v>
      </c>
      <c r="R33" s="0" t="n">
        <v>0</v>
      </c>
      <c r="S33" s="0" t="n">
        <v>0</v>
      </c>
      <c r="T33" s="0" t="n">
        <v>0</v>
      </c>
      <c r="U33" s="0" t="n">
        <v>0</v>
      </c>
      <c r="V33" s="0" t="n">
        <v>0</v>
      </c>
      <c r="W33" s="0" t="n">
        <v>0</v>
      </c>
      <c r="X33" s="0" t="n">
        <v>0</v>
      </c>
      <c r="Y33" s="0" t="n">
        <v>0</v>
      </c>
      <c r="Z33" s="0" t="n">
        <v>0</v>
      </c>
      <c r="AA33" s="0" t="n">
        <v>0</v>
      </c>
      <c r="AB33" s="0" t="n">
        <v>0</v>
      </c>
      <c r="AC33" s="0" t="n">
        <v>0</v>
      </c>
      <c r="AD33" s="0" t="n">
        <v>0</v>
      </c>
      <c r="AE33" s="0" t="n">
        <v>0</v>
      </c>
      <c r="AF33" s="0" t="n">
        <v>0</v>
      </c>
      <c r="AG33" s="0" t="n">
        <v>0</v>
      </c>
      <c r="AH33" s="0" t="n">
        <v>0</v>
      </c>
      <c r="AI33" s="0" t="n">
        <v>0</v>
      </c>
      <c r="AJ33" s="0" t="n">
        <v>0</v>
      </c>
      <c r="AK33" s="0" t="n">
        <v>0</v>
      </c>
      <c r="AL33" s="0" t="n">
        <v>0</v>
      </c>
      <c r="AM33" s="0" t="n">
        <v>0</v>
      </c>
      <c r="AN33" s="0" t="n">
        <v>0</v>
      </c>
      <c r="AO33" s="0" t="n">
        <v>5</v>
      </c>
      <c r="AP33" s="0" t="n">
        <v>5</v>
      </c>
    </row>
    <row r="34" customFormat="false" ht="12.8" hidden="false" customHeight="false" outlineLevel="0" collapsed="false">
      <c r="A34" s="0" t="s">
        <v>518</v>
      </c>
      <c r="B34" s="0" t="n">
        <v>15</v>
      </c>
      <c r="C34" s="0" t="n">
        <v>0</v>
      </c>
      <c r="D34" s="0" t="n">
        <v>6</v>
      </c>
      <c r="E34" s="0" t="n">
        <v>3</v>
      </c>
      <c r="F34" s="0" t="n">
        <v>0</v>
      </c>
      <c r="G34" s="0" t="n">
        <v>1</v>
      </c>
      <c r="H34" s="0" t="n">
        <v>1</v>
      </c>
      <c r="I34" s="0" t="n">
        <v>0</v>
      </c>
      <c r="J34" s="0" t="n">
        <v>0</v>
      </c>
      <c r="K34" s="0" t="n">
        <v>0</v>
      </c>
      <c r="L34" s="0" t="n">
        <v>2</v>
      </c>
      <c r="M34" s="0" t="n">
        <v>3</v>
      </c>
      <c r="N34" s="0" t="n">
        <v>0</v>
      </c>
      <c r="O34" s="0" t="n">
        <v>0</v>
      </c>
      <c r="P34" s="0" t="n">
        <v>0</v>
      </c>
      <c r="Q34" s="0" t="n">
        <v>2</v>
      </c>
      <c r="R34" s="0" t="n">
        <v>0</v>
      </c>
      <c r="S34" s="0" t="n">
        <v>2</v>
      </c>
      <c r="T34" s="0" t="n">
        <v>0</v>
      </c>
      <c r="U34" s="0" t="n">
        <v>0</v>
      </c>
      <c r="V34" s="0" t="n">
        <v>0</v>
      </c>
      <c r="W34" s="0" t="n">
        <v>0</v>
      </c>
      <c r="X34" s="0" t="n">
        <v>0</v>
      </c>
      <c r="Y34" s="0" t="n">
        <v>1</v>
      </c>
      <c r="Z34" s="0" t="n">
        <v>0</v>
      </c>
      <c r="AA34" s="0" t="n">
        <v>0</v>
      </c>
      <c r="AB34" s="0" t="n">
        <v>0</v>
      </c>
      <c r="AC34" s="0" t="n">
        <v>0</v>
      </c>
      <c r="AD34" s="0" t="n">
        <v>3</v>
      </c>
      <c r="AE34" s="0" t="n">
        <v>14</v>
      </c>
      <c r="AF34" s="0" t="n">
        <v>0</v>
      </c>
      <c r="AG34" s="0" t="n">
        <v>0</v>
      </c>
      <c r="AH34" s="0" t="n">
        <v>1</v>
      </c>
      <c r="AI34" s="0" t="n">
        <v>0</v>
      </c>
      <c r="AJ34" s="0" t="n">
        <v>0</v>
      </c>
      <c r="AK34" s="0" t="n">
        <v>0</v>
      </c>
      <c r="AL34" s="0" t="n">
        <v>0</v>
      </c>
      <c r="AM34" s="0" t="n">
        <v>4</v>
      </c>
      <c r="AN34" s="0" t="n">
        <v>0</v>
      </c>
      <c r="AO34" s="0" t="n">
        <v>0</v>
      </c>
      <c r="AP34" s="0" t="n">
        <v>58</v>
      </c>
    </row>
    <row r="35" customFormat="false" ht="12.8" hidden="false" customHeight="false" outlineLevel="0" collapsed="false">
      <c r="A35" s="0" t="s">
        <v>521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0</v>
      </c>
      <c r="L35" s="0" t="n">
        <v>1</v>
      </c>
      <c r="M35" s="0" t="n">
        <v>0</v>
      </c>
      <c r="N35" s="0" t="n">
        <v>0</v>
      </c>
      <c r="O35" s="0" t="n">
        <v>0</v>
      </c>
      <c r="P35" s="0" t="n">
        <v>0</v>
      </c>
      <c r="Q35" s="0" t="n">
        <v>0</v>
      </c>
      <c r="R35" s="0" t="n">
        <v>0</v>
      </c>
      <c r="S35" s="0" t="n">
        <v>0</v>
      </c>
      <c r="T35" s="0" t="n">
        <v>0</v>
      </c>
      <c r="U35" s="0" t="n">
        <v>0</v>
      </c>
      <c r="V35" s="0" t="n">
        <v>0</v>
      </c>
      <c r="W35" s="0" t="n">
        <v>0</v>
      </c>
      <c r="X35" s="0" t="n">
        <v>0</v>
      </c>
      <c r="Y35" s="0" t="n">
        <v>0</v>
      </c>
      <c r="Z35" s="0" t="n">
        <v>0</v>
      </c>
      <c r="AA35" s="0" t="n">
        <v>0</v>
      </c>
      <c r="AB35" s="0" t="n">
        <v>0</v>
      </c>
      <c r="AC35" s="0" t="n">
        <v>0</v>
      </c>
      <c r="AD35" s="0" t="n">
        <v>0</v>
      </c>
      <c r="AE35" s="0" t="n">
        <v>0</v>
      </c>
      <c r="AF35" s="0" t="n">
        <v>0</v>
      </c>
      <c r="AG35" s="0" t="n">
        <v>0</v>
      </c>
      <c r="AH35" s="0" t="n">
        <v>0</v>
      </c>
      <c r="AI35" s="0" t="n">
        <v>0</v>
      </c>
      <c r="AJ35" s="0" t="n">
        <v>0</v>
      </c>
      <c r="AK35" s="0" t="n">
        <v>0</v>
      </c>
      <c r="AL35" s="0" t="n">
        <v>0</v>
      </c>
      <c r="AM35" s="0" t="n">
        <v>0</v>
      </c>
      <c r="AN35" s="0" t="n">
        <v>0</v>
      </c>
      <c r="AO35" s="0" t="n">
        <v>0</v>
      </c>
      <c r="AP35" s="0" t="n">
        <v>1</v>
      </c>
    </row>
    <row r="36" customFormat="false" ht="12.8" hidden="false" customHeight="false" outlineLevel="0" collapsed="false">
      <c r="A36" s="0" t="s">
        <v>527</v>
      </c>
      <c r="B36" s="0" t="n">
        <v>17</v>
      </c>
      <c r="C36" s="0" t="n">
        <v>0</v>
      </c>
      <c r="D36" s="0" t="n">
        <v>0</v>
      </c>
      <c r="E36" s="0" t="n">
        <v>0</v>
      </c>
      <c r="F36" s="0" t="n">
        <v>3</v>
      </c>
      <c r="G36" s="0" t="n">
        <v>0</v>
      </c>
      <c r="H36" s="0" t="n">
        <v>0</v>
      </c>
      <c r="I36" s="0" t="n">
        <v>1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0</v>
      </c>
      <c r="O36" s="0" t="n">
        <v>2</v>
      </c>
      <c r="P36" s="0" t="n">
        <v>1</v>
      </c>
      <c r="Q36" s="0" t="n">
        <v>0</v>
      </c>
      <c r="R36" s="0" t="n">
        <v>0</v>
      </c>
      <c r="S36" s="0" t="n">
        <v>6</v>
      </c>
      <c r="T36" s="0" t="n">
        <v>0</v>
      </c>
      <c r="U36" s="0" t="n">
        <v>1</v>
      </c>
      <c r="V36" s="0" t="n">
        <v>0</v>
      </c>
      <c r="W36" s="0" t="n">
        <v>2</v>
      </c>
      <c r="X36" s="0" t="n">
        <v>0</v>
      </c>
      <c r="Y36" s="0" t="n">
        <v>0</v>
      </c>
      <c r="Z36" s="0" t="n">
        <v>0</v>
      </c>
      <c r="AA36" s="0" t="n">
        <v>0</v>
      </c>
      <c r="AB36" s="0" t="n">
        <v>1</v>
      </c>
      <c r="AC36" s="0" t="n">
        <v>0</v>
      </c>
      <c r="AD36" s="0" t="n">
        <v>2</v>
      </c>
      <c r="AE36" s="0" t="n">
        <v>0</v>
      </c>
      <c r="AF36" s="0" t="n">
        <v>0</v>
      </c>
      <c r="AG36" s="0" t="n">
        <v>0</v>
      </c>
      <c r="AH36" s="0" t="n">
        <v>0</v>
      </c>
      <c r="AI36" s="0" t="n">
        <v>0</v>
      </c>
      <c r="AJ36" s="0" t="n">
        <v>0</v>
      </c>
      <c r="AK36" s="0" t="n">
        <v>1</v>
      </c>
      <c r="AL36" s="0" t="n">
        <v>3</v>
      </c>
      <c r="AM36" s="0" t="n">
        <v>0</v>
      </c>
      <c r="AN36" s="0" t="n">
        <v>0</v>
      </c>
      <c r="AO36" s="0" t="n">
        <v>6</v>
      </c>
      <c r="AP36" s="0" t="n">
        <v>46</v>
      </c>
    </row>
    <row r="37" customFormat="false" ht="12.8" hidden="false" customHeight="false" outlineLevel="0" collapsed="false">
      <c r="A37" s="0" t="s">
        <v>567</v>
      </c>
      <c r="B37" s="0" t="n">
        <v>527</v>
      </c>
      <c r="C37" s="0" t="n">
        <v>6</v>
      </c>
      <c r="D37" s="0" t="n">
        <v>58</v>
      </c>
      <c r="E37" s="0" t="n">
        <v>27</v>
      </c>
      <c r="F37" s="0" t="n">
        <v>12</v>
      </c>
      <c r="G37" s="0" t="n">
        <v>13</v>
      </c>
      <c r="H37" s="0" t="n">
        <v>16</v>
      </c>
      <c r="I37" s="0" t="n">
        <v>23</v>
      </c>
      <c r="J37" s="0" t="n">
        <v>1</v>
      </c>
      <c r="K37" s="0" t="n">
        <v>1</v>
      </c>
      <c r="L37" s="0" t="n">
        <v>25</v>
      </c>
      <c r="M37" s="0" t="n">
        <v>17</v>
      </c>
      <c r="N37" s="0" t="n">
        <v>2</v>
      </c>
      <c r="O37" s="0" t="n">
        <v>10</v>
      </c>
      <c r="P37" s="0" t="n">
        <v>96</v>
      </c>
      <c r="Q37" s="0" t="n">
        <v>57</v>
      </c>
      <c r="R37" s="0" t="n">
        <v>9</v>
      </c>
      <c r="S37" s="0" t="n">
        <v>73</v>
      </c>
      <c r="T37" s="0" t="n">
        <v>5</v>
      </c>
      <c r="U37" s="0" t="n">
        <v>48</v>
      </c>
      <c r="V37" s="0" t="n">
        <v>4</v>
      </c>
      <c r="W37" s="0" t="n">
        <v>12</v>
      </c>
      <c r="X37" s="0" t="n">
        <v>9</v>
      </c>
      <c r="Y37" s="0" t="n">
        <v>4</v>
      </c>
      <c r="Z37" s="0" t="n">
        <v>4</v>
      </c>
      <c r="AA37" s="0" t="n">
        <v>1</v>
      </c>
      <c r="AB37" s="0" t="n">
        <v>17</v>
      </c>
      <c r="AC37" s="0" t="n">
        <v>2</v>
      </c>
      <c r="AD37" s="0" t="n">
        <v>86</v>
      </c>
      <c r="AE37" s="0" t="n">
        <v>125</v>
      </c>
      <c r="AF37" s="0" t="n">
        <v>30</v>
      </c>
      <c r="AG37" s="0" t="n">
        <v>1</v>
      </c>
      <c r="AH37" s="0" t="n">
        <v>11</v>
      </c>
      <c r="AI37" s="0" t="n">
        <v>8</v>
      </c>
      <c r="AJ37" s="0" t="n">
        <v>22</v>
      </c>
      <c r="AK37" s="0" t="n">
        <v>6</v>
      </c>
      <c r="AL37" s="0" t="n">
        <v>10</v>
      </c>
      <c r="AM37" s="0" t="n">
        <v>14</v>
      </c>
      <c r="AN37" s="0" t="n">
        <v>1</v>
      </c>
      <c r="AO37" s="0" t="n">
        <v>341</v>
      </c>
      <c r="AP37" s="0" t="n">
        <v>1734</v>
      </c>
    </row>
    <row r="40" customFormat="false" ht="12.8" hidden="false" customHeight="false" outlineLevel="0" collapsed="false">
      <c r="A40" s="0" t="s">
        <v>2</v>
      </c>
      <c r="B40" s="0" t="s">
        <v>626</v>
      </c>
      <c r="C40" s="0" t="s">
        <v>627</v>
      </c>
      <c r="D40" s="0" t="s">
        <v>628</v>
      </c>
      <c r="E40" s="0" t="s">
        <v>629</v>
      </c>
      <c r="F40" s="0" t="s">
        <v>630</v>
      </c>
      <c r="G40" s="0" t="s">
        <v>631</v>
      </c>
      <c r="H40" s="0" t="s">
        <v>632</v>
      </c>
      <c r="I40" s="0" t="s">
        <v>633</v>
      </c>
      <c r="J40" s="0" t="s">
        <v>634</v>
      </c>
      <c r="K40" s="0" t="s">
        <v>635</v>
      </c>
      <c r="L40" s="0" t="s">
        <v>636</v>
      </c>
      <c r="M40" s="0" t="s">
        <v>637</v>
      </c>
      <c r="N40" s="0" t="s">
        <v>638</v>
      </c>
      <c r="O40" s="0" t="s">
        <v>639</v>
      </c>
      <c r="P40" s="0" t="s">
        <v>640</v>
      </c>
      <c r="Q40" s="0" t="s">
        <v>641</v>
      </c>
      <c r="R40" s="0" t="s">
        <v>642</v>
      </c>
      <c r="S40" s="0" t="s">
        <v>643</v>
      </c>
      <c r="T40" s="0" t="s">
        <v>644</v>
      </c>
      <c r="U40" s="0" t="s">
        <v>645</v>
      </c>
      <c r="V40" s="0" t="s">
        <v>646</v>
      </c>
      <c r="W40" s="0" t="s">
        <v>647</v>
      </c>
      <c r="X40" s="0" t="s">
        <v>648</v>
      </c>
      <c r="Y40" s="0" t="s">
        <v>649</v>
      </c>
      <c r="Z40" s="0" t="s">
        <v>650</v>
      </c>
      <c r="AA40" s="0" t="s">
        <v>651</v>
      </c>
      <c r="AB40" s="0" t="s">
        <v>652</v>
      </c>
      <c r="AC40" s="0" t="s">
        <v>653</v>
      </c>
      <c r="AD40" s="0" t="s">
        <v>654</v>
      </c>
      <c r="AE40" s="0" t="s">
        <v>655</v>
      </c>
      <c r="AF40" s="0" t="s">
        <v>656</v>
      </c>
      <c r="AG40" s="0" t="s">
        <v>657</v>
      </c>
      <c r="AH40" s="0" t="s">
        <v>658</v>
      </c>
      <c r="AI40" s="0" t="s">
        <v>659</v>
      </c>
      <c r="AJ40" s="0" t="s">
        <v>660</v>
      </c>
      <c r="AK40" s="0" t="s">
        <v>661</v>
      </c>
      <c r="AL40" s="0" t="s">
        <v>662</v>
      </c>
      <c r="AM40" s="0" t="s">
        <v>663</v>
      </c>
      <c r="AN40" s="0" t="s">
        <v>664</v>
      </c>
      <c r="AO40" s="0" t="s">
        <v>665</v>
      </c>
      <c r="AP40" s="0" t="s">
        <v>567</v>
      </c>
    </row>
    <row r="41" customFormat="false" ht="12.8" hidden="false" customHeight="false" outlineLevel="0" collapsed="false">
      <c r="A41" s="0" t="s">
        <v>556</v>
      </c>
      <c r="B41" s="0" t="n">
        <f aca="false">B2*0</f>
        <v>0</v>
      </c>
      <c r="C41" s="0" t="n">
        <f aca="false">C2*1325.64</f>
        <v>0</v>
      </c>
      <c r="D41" s="0" t="n">
        <f aca="false">D2*652.38</f>
        <v>1304.76</v>
      </c>
      <c r="E41" s="0" t="n">
        <f aca="false">E2*576.49</f>
        <v>1729.47</v>
      </c>
      <c r="F41" s="0" t="n">
        <f aca="false">F2*524.2</f>
        <v>1572.6</v>
      </c>
      <c r="G41" s="0" t="n">
        <f aca="false">G2*427.11</f>
        <v>0</v>
      </c>
      <c r="H41" s="0" t="n">
        <f aca="false">H2*374.84</f>
        <v>374.84</v>
      </c>
      <c r="I41" s="0" t="n">
        <f aca="false">I2*328.34</f>
        <v>0</v>
      </c>
      <c r="J41" s="0" t="n">
        <f aca="false">J2*316.36</f>
        <v>0</v>
      </c>
      <c r="K41" s="0" t="n">
        <f aca="false">K2*281.32</f>
        <v>0</v>
      </c>
      <c r="L41" s="0" t="n">
        <f aca="false">L2*14.52</f>
        <v>145.2</v>
      </c>
      <c r="M41" s="0" t="n">
        <f aca="false">M2*248.34</f>
        <v>0</v>
      </c>
      <c r="N41" s="0" t="n">
        <f aca="false">N2*248.33</f>
        <v>0</v>
      </c>
      <c r="O41" s="0" t="n">
        <f aca="false">O2*243.03</f>
        <v>0</v>
      </c>
      <c r="P41" s="0" t="n">
        <f aca="false">P2*241.89</f>
        <v>1693.23</v>
      </c>
      <c r="Q41" s="0" t="n">
        <f aca="false">Q2*232.58</f>
        <v>0</v>
      </c>
      <c r="R41" s="0" t="n">
        <f aca="false">R2*193.43</f>
        <v>386.86</v>
      </c>
      <c r="S41" s="0" t="n">
        <f aca="false">S2*180.88</f>
        <v>723.52</v>
      </c>
      <c r="T41" s="0" t="n">
        <f aca="false">T2*164.65</f>
        <v>0</v>
      </c>
      <c r="U41" s="0" t="n">
        <f aca="false">U2*162.78</f>
        <v>488.34</v>
      </c>
      <c r="V41" s="0" t="n">
        <f aca="false">V2*152.54</f>
        <v>152.54</v>
      </c>
      <c r="W41" s="0" t="n">
        <f aca="false">W2*151.82</f>
        <v>151.82</v>
      </c>
      <c r="X41" s="0" t="n">
        <f aca="false">X2*139.93</f>
        <v>0</v>
      </c>
      <c r="Y41" s="0" t="n">
        <f aca="false">Y2*127.46</f>
        <v>0</v>
      </c>
      <c r="Z41" s="0" t="n">
        <f aca="false">Z2*123.25</f>
        <v>0</v>
      </c>
      <c r="AA41" s="0" t="n">
        <f aca="false">AA2*117.82</f>
        <v>0</v>
      </c>
      <c r="AB41" s="0" t="n">
        <f aca="false">AB2*84.06</f>
        <v>168.12</v>
      </c>
      <c r="AC41" s="0" t="n">
        <f aca="false">AC2*72.75</f>
        <v>0</v>
      </c>
      <c r="AD41" s="0" t="n">
        <f aca="false">AD2*65.01</f>
        <v>390.06</v>
      </c>
      <c r="AE41" s="0" t="n">
        <f aca="false">AE2*61.13</f>
        <v>733.56</v>
      </c>
      <c r="AF41" s="0" t="n">
        <f aca="false">AF2*56.34</f>
        <v>0</v>
      </c>
      <c r="AG41" s="0" t="n">
        <f aca="false">AG2*50.76</f>
        <v>0</v>
      </c>
      <c r="AH41" s="0" t="n">
        <f aca="false">AH2*50.28</f>
        <v>0</v>
      </c>
      <c r="AI41" s="0" t="n">
        <f aca="false">AI2*44.19</f>
        <v>0</v>
      </c>
      <c r="AJ41" s="0" t="n">
        <f aca="false">AJ2*43.19</f>
        <v>0</v>
      </c>
      <c r="AK41" s="0" t="n">
        <f aca="false">AK2*36.1</f>
        <v>0</v>
      </c>
      <c r="AL41" s="0" t="n">
        <f aca="false">AL2*31.97</f>
        <v>0</v>
      </c>
      <c r="AM41" s="0" t="n">
        <f aca="false">AM2*27.57</f>
        <v>0</v>
      </c>
      <c r="AN41" s="0" t="n">
        <f aca="false">AN2*21.11</f>
        <v>0</v>
      </c>
      <c r="AO41" s="0" t="n">
        <f aca="false">AO2*0</f>
        <v>0</v>
      </c>
      <c r="AP41" s="0" t="n">
        <f aca="false">SUM(B41:AO41)</f>
        <v>10014.92</v>
      </c>
    </row>
    <row r="42" customFormat="false" ht="12.8" hidden="false" customHeight="false" outlineLevel="0" collapsed="false">
      <c r="A42" s="0" t="s">
        <v>84</v>
      </c>
      <c r="B42" s="0" t="n">
        <f aca="false">B3*0</f>
        <v>0</v>
      </c>
      <c r="C42" s="0" t="n">
        <f aca="false">C3*1325.64</f>
        <v>0</v>
      </c>
      <c r="D42" s="0" t="n">
        <f aca="false">D3*652.38</f>
        <v>0</v>
      </c>
      <c r="E42" s="0" t="n">
        <f aca="false">E3*576.49</f>
        <v>0</v>
      </c>
      <c r="F42" s="0" t="n">
        <f aca="false">F3*524.2</f>
        <v>0</v>
      </c>
      <c r="G42" s="0" t="n">
        <f aca="false">G3*427.11</f>
        <v>427.11</v>
      </c>
      <c r="H42" s="0" t="n">
        <f aca="false">H3*374.84</f>
        <v>0</v>
      </c>
      <c r="I42" s="0" t="n">
        <f aca="false">I3*328.34</f>
        <v>0</v>
      </c>
      <c r="J42" s="0" t="n">
        <f aca="false">J3*316.36</f>
        <v>0</v>
      </c>
      <c r="K42" s="0" t="n">
        <f aca="false">K3*281.32</f>
        <v>0</v>
      </c>
      <c r="L42" s="0" t="n">
        <f aca="false">L3*14.52</f>
        <v>0</v>
      </c>
      <c r="M42" s="0" t="n">
        <f aca="false">M3*248.34</f>
        <v>0</v>
      </c>
      <c r="N42" s="0" t="n">
        <f aca="false">N3*248.33</f>
        <v>0</v>
      </c>
      <c r="O42" s="0" t="n">
        <f aca="false">O3*243.03</f>
        <v>0</v>
      </c>
      <c r="P42" s="0" t="n">
        <f aca="false">P3*241.89</f>
        <v>0</v>
      </c>
      <c r="Q42" s="0" t="n">
        <f aca="false">Q3*232.58</f>
        <v>930.32</v>
      </c>
      <c r="R42" s="0" t="n">
        <f aca="false">R3*193.43</f>
        <v>193.43</v>
      </c>
      <c r="S42" s="0" t="n">
        <f aca="false">S3*180.88</f>
        <v>0</v>
      </c>
      <c r="T42" s="0" t="n">
        <f aca="false">T3*164.65</f>
        <v>0</v>
      </c>
      <c r="U42" s="0" t="n">
        <f aca="false">U3*162.78</f>
        <v>0</v>
      </c>
      <c r="V42" s="0" t="n">
        <f aca="false">V3*152.54</f>
        <v>0</v>
      </c>
      <c r="W42" s="0" t="n">
        <f aca="false">W3*151.82</f>
        <v>0</v>
      </c>
      <c r="X42" s="0" t="n">
        <f aca="false">X3*139.93</f>
        <v>0</v>
      </c>
      <c r="Y42" s="0" t="n">
        <f aca="false">Y3*127.46</f>
        <v>0</v>
      </c>
      <c r="Z42" s="0" t="n">
        <f aca="false">Z3*123.25</f>
        <v>0</v>
      </c>
      <c r="AA42" s="0" t="n">
        <f aca="false">AA3*117.82</f>
        <v>0</v>
      </c>
      <c r="AB42" s="0" t="n">
        <f aca="false">AB3*84.06</f>
        <v>0</v>
      </c>
      <c r="AC42" s="0" t="n">
        <f aca="false">AC3*72.75</f>
        <v>0</v>
      </c>
      <c r="AD42" s="0" t="n">
        <f aca="false">AD3*65.01</f>
        <v>65.01</v>
      </c>
      <c r="AE42" s="0" t="n">
        <f aca="false">AE3*61.13</f>
        <v>0</v>
      </c>
      <c r="AF42" s="0" t="n">
        <f aca="false">AF3*56.34</f>
        <v>56.34</v>
      </c>
      <c r="AG42" s="0" t="n">
        <f aca="false">AG3*50.76</f>
        <v>0</v>
      </c>
      <c r="AH42" s="0" t="n">
        <f aca="false">AH3*50.28</f>
        <v>0</v>
      </c>
      <c r="AI42" s="0" t="n">
        <f aca="false">AI3*44.19</f>
        <v>0</v>
      </c>
      <c r="AJ42" s="0" t="n">
        <f aca="false">AJ3*43.19</f>
        <v>43.19</v>
      </c>
      <c r="AK42" s="0" t="n">
        <f aca="false">AK3*36.1</f>
        <v>0</v>
      </c>
      <c r="AL42" s="0" t="n">
        <f aca="false">AL3*31.97</f>
        <v>0</v>
      </c>
      <c r="AM42" s="0" t="n">
        <f aca="false">AM3*27.57</f>
        <v>110.28</v>
      </c>
      <c r="AN42" s="0" t="n">
        <f aca="false">AN3*21.11</f>
        <v>0</v>
      </c>
      <c r="AO42" s="0" t="n">
        <f aca="false">AO3*0</f>
        <v>0</v>
      </c>
      <c r="AP42" s="0" t="n">
        <f aca="false">SUM(B42:AO42)</f>
        <v>1825.68</v>
      </c>
    </row>
    <row r="43" customFormat="false" ht="12.8" hidden="false" customHeight="false" outlineLevel="0" collapsed="false">
      <c r="A43" s="0" t="s">
        <v>96</v>
      </c>
      <c r="B43" s="0" t="n">
        <f aca="false">B4*0</f>
        <v>0</v>
      </c>
      <c r="C43" s="0" t="n">
        <f aca="false">C4*1325.64</f>
        <v>0</v>
      </c>
      <c r="D43" s="0" t="n">
        <f aca="false">D4*652.38</f>
        <v>0</v>
      </c>
      <c r="E43" s="0" t="n">
        <f aca="false">E4*576.49</f>
        <v>0</v>
      </c>
      <c r="F43" s="0" t="n">
        <f aca="false">F4*524.2</f>
        <v>0</v>
      </c>
      <c r="G43" s="0" t="n">
        <f aca="false">G4*427.11</f>
        <v>0</v>
      </c>
      <c r="H43" s="0" t="n">
        <f aca="false">H4*374.84</f>
        <v>0</v>
      </c>
      <c r="I43" s="0" t="n">
        <f aca="false">I4*328.34</f>
        <v>0</v>
      </c>
      <c r="J43" s="0" t="n">
        <f aca="false">J4*316.36</f>
        <v>0</v>
      </c>
      <c r="K43" s="0" t="n">
        <f aca="false">K4*281.32</f>
        <v>0</v>
      </c>
      <c r="L43" s="0" t="n">
        <f aca="false">L4*14.52</f>
        <v>0</v>
      </c>
      <c r="M43" s="0" t="n">
        <f aca="false">M4*248.34</f>
        <v>0</v>
      </c>
      <c r="N43" s="0" t="n">
        <f aca="false">N4*248.33</f>
        <v>0</v>
      </c>
      <c r="O43" s="0" t="n">
        <f aca="false">O4*243.03</f>
        <v>0</v>
      </c>
      <c r="P43" s="0" t="n">
        <f aca="false">P4*241.89</f>
        <v>0</v>
      </c>
      <c r="Q43" s="0" t="n">
        <f aca="false">Q4*232.58</f>
        <v>0</v>
      </c>
      <c r="R43" s="0" t="n">
        <f aca="false">R4*193.43</f>
        <v>0</v>
      </c>
      <c r="S43" s="0" t="n">
        <f aca="false">S4*180.88</f>
        <v>0</v>
      </c>
      <c r="T43" s="0" t="n">
        <f aca="false">T4*164.65</f>
        <v>0</v>
      </c>
      <c r="U43" s="0" t="n">
        <f aca="false">U4*162.78</f>
        <v>0</v>
      </c>
      <c r="V43" s="0" t="n">
        <f aca="false">V4*152.54</f>
        <v>0</v>
      </c>
      <c r="W43" s="0" t="n">
        <f aca="false">W4*151.82</f>
        <v>0</v>
      </c>
      <c r="X43" s="0" t="n">
        <f aca="false">X4*139.93</f>
        <v>0</v>
      </c>
      <c r="Y43" s="0" t="n">
        <f aca="false">Y4*127.46</f>
        <v>0</v>
      </c>
      <c r="Z43" s="0" t="n">
        <f aca="false">Z4*123.25</f>
        <v>0</v>
      </c>
      <c r="AA43" s="0" t="n">
        <f aca="false">AA4*117.82</f>
        <v>0</v>
      </c>
      <c r="AB43" s="0" t="n">
        <f aca="false">AB4*84.06</f>
        <v>252.18</v>
      </c>
      <c r="AC43" s="0" t="n">
        <f aca="false">AC4*72.75</f>
        <v>0</v>
      </c>
      <c r="AD43" s="0" t="n">
        <f aca="false">AD4*65.01</f>
        <v>65.01</v>
      </c>
      <c r="AE43" s="0" t="n">
        <f aca="false">AE4*61.13</f>
        <v>61.13</v>
      </c>
      <c r="AF43" s="0" t="n">
        <f aca="false">AF4*56.34</f>
        <v>0</v>
      </c>
      <c r="AG43" s="0" t="n">
        <f aca="false">AG4*50.76</f>
        <v>0</v>
      </c>
      <c r="AH43" s="0" t="n">
        <f aca="false">AH4*50.28</f>
        <v>0</v>
      </c>
      <c r="AI43" s="0" t="n">
        <f aca="false">AI4*44.19</f>
        <v>0</v>
      </c>
      <c r="AJ43" s="0" t="n">
        <f aca="false">AJ4*43.19</f>
        <v>0</v>
      </c>
      <c r="AK43" s="0" t="n">
        <f aca="false">AK4*36.1</f>
        <v>0</v>
      </c>
      <c r="AL43" s="0" t="n">
        <f aca="false">AL4*31.97</f>
        <v>0</v>
      </c>
      <c r="AM43" s="0" t="n">
        <f aca="false">AM4*27.57</f>
        <v>0</v>
      </c>
      <c r="AN43" s="0" t="n">
        <f aca="false">AN4*21.11</f>
        <v>0</v>
      </c>
      <c r="AO43" s="0" t="n">
        <f aca="false">AO4*0</f>
        <v>0</v>
      </c>
      <c r="AP43" s="0" t="n">
        <f aca="false">SUM(B43:AO43)</f>
        <v>378.32</v>
      </c>
    </row>
    <row r="44" customFormat="false" ht="12.8" hidden="false" customHeight="false" outlineLevel="0" collapsed="false">
      <c r="A44" s="0" t="s">
        <v>557</v>
      </c>
      <c r="B44" s="0" t="n">
        <f aca="false">B5*0</f>
        <v>0</v>
      </c>
      <c r="C44" s="0" t="n">
        <f aca="false">C5*1325.64</f>
        <v>0</v>
      </c>
      <c r="D44" s="0" t="n">
        <f aca="false">D5*652.38</f>
        <v>6523.8</v>
      </c>
      <c r="E44" s="0" t="n">
        <f aca="false">E5*576.49</f>
        <v>1729.47</v>
      </c>
      <c r="F44" s="0" t="n">
        <f aca="false">F5*524.2</f>
        <v>0</v>
      </c>
      <c r="G44" s="0" t="n">
        <f aca="false">G5*427.11</f>
        <v>3843.99</v>
      </c>
      <c r="H44" s="0" t="n">
        <f aca="false">H5*374.84</f>
        <v>749.68</v>
      </c>
      <c r="I44" s="0" t="n">
        <f aca="false">I5*328.34</f>
        <v>1970.04</v>
      </c>
      <c r="J44" s="0" t="n">
        <f aca="false">J5*316.36</f>
        <v>0</v>
      </c>
      <c r="K44" s="0" t="n">
        <f aca="false">K5*281.32</f>
        <v>0</v>
      </c>
      <c r="L44" s="0" t="n">
        <f aca="false">L5*14.52</f>
        <v>14.52</v>
      </c>
      <c r="M44" s="0" t="n">
        <f aca="false">M5*248.34</f>
        <v>248.34</v>
      </c>
      <c r="N44" s="0" t="n">
        <f aca="false">N5*248.33</f>
        <v>0</v>
      </c>
      <c r="O44" s="0" t="n">
        <f aca="false">O5*243.03</f>
        <v>0</v>
      </c>
      <c r="P44" s="0" t="n">
        <f aca="false">P5*241.89</f>
        <v>241.89</v>
      </c>
      <c r="Q44" s="0" t="n">
        <f aca="false">Q5*232.58</f>
        <v>2790.96</v>
      </c>
      <c r="R44" s="0" t="n">
        <f aca="false">R5*193.43</f>
        <v>0</v>
      </c>
      <c r="S44" s="0" t="n">
        <f aca="false">S5*180.88</f>
        <v>2170.56</v>
      </c>
      <c r="T44" s="0" t="n">
        <f aca="false">T5*164.65</f>
        <v>0</v>
      </c>
      <c r="U44" s="0" t="n">
        <f aca="false">U5*162.78</f>
        <v>0</v>
      </c>
      <c r="V44" s="0" t="n">
        <f aca="false">V5*152.54</f>
        <v>0</v>
      </c>
      <c r="W44" s="0" t="n">
        <f aca="false">W5*151.82</f>
        <v>0</v>
      </c>
      <c r="X44" s="0" t="n">
        <f aca="false">X5*139.93</f>
        <v>0</v>
      </c>
      <c r="Y44" s="0" t="n">
        <f aca="false">Y5*127.46</f>
        <v>127.46</v>
      </c>
      <c r="Z44" s="0" t="n">
        <f aca="false">Z5*123.25</f>
        <v>0</v>
      </c>
      <c r="AA44" s="0" t="n">
        <f aca="false">AA5*117.82</f>
        <v>0</v>
      </c>
      <c r="AB44" s="0" t="n">
        <f aca="false">AB5*84.06</f>
        <v>0</v>
      </c>
      <c r="AC44" s="0" t="n">
        <f aca="false">AC5*72.75</f>
        <v>0</v>
      </c>
      <c r="AD44" s="0" t="n">
        <f aca="false">AD5*65.01</f>
        <v>325.05</v>
      </c>
      <c r="AE44" s="0" t="n">
        <f aca="false">AE5*61.13</f>
        <v>1100.34</v>
      </c>
      <c r="AF44" s="0" t="n">
        <f aca="false">AF5*56.34</f>
        <v>0</v>
      </c>
      <c r="AG44" s="0" t="n">
        <f aca="false">AG5*50.76</f>
        <v>0</v>
      </c>
      <c r="AH44" s="0" t="n">
        <f aca="false">AH5*50.28</f>
        <v>0</v>
      </c>
      <c r="AI44" s="0" t="n">
        <f aca="false">AI5*44.19</f>
        <v>0</v>
      </c>
      <c r="AJ44" s="0" t="n">
        <f aca="false">AJ5*43.19</f>
        <v>0</v>
      </c>
      <c r="AK44" s="0" t="n">
        <f aca="false">AK5*36.1</f>
        <v>0</v>
      </c>
      <c r="AL44" s="0" t="n">
        <f aca="false">AL5*31.97</f>
        <v>0</v>
      </c>
      <c r="AM44" s="0" t="n">
        <f aca="false">AM5*27.57</f>
        <v>0</v>
      </c>
      <c r="AN44" s="0" t="n">
        <f aca="false">AN5*21.11</f>
        <v>0</v>
      </c>
      <c r="AO44" s="0" t="n">
        <f aca="false">AO5*0</f>
        <v>0</v>
      </c>
      <c r="AP44" s="0" t="n">
        <f aca="false">SUM(B44:AO44)</f>
        <v>21836.1</v>
      </c>
    </row>
    <row r="45" customFormat="false" ht="12.8" hidden="false" customHeight="false" outlineLevel="0" collapsed="false">
      <c r="A45" s="0" t="s">
        <v>176</v>
      </c>
      <c r="B45" s="0" t="n">
        <f aca="false">B6*0</f>
        <v>0</v>
      </c>
      <c r="C45" s="0" t="n">
        <f aca="false">C6*1325.64</f>
        <v>0</v>
      </c>
      <c r="D45" s="0" t="n">
        <f aca="false">D6*652.38</f>
        <v>0</v>
      </c>
      <c r="E45" s="0" t="n">
        <f aca="false">E6*576.49</f>
        <v>0</v>
      </c>
      <c r="F45" s="0" t="n">
        <f aca="false">F6*524.2</f>
        <v>0</v>
      </c>
      <c r="G45" s="0" t="n">
        <f aca="false">G6*427.11</f>
        <v>0</v>
      </c>
      <c r="H45" s="0" t="n">
        <f aca="false">H6*374.84</f>
        <v>0</v>
      </c>
      <c r="I45" s="0" t="n">
        <f aca="false">I6*328.34</f>
        <v>2298.38</v>
      </c>
      <c r="J45" s="0" t="n">
        <f aca="false">J6*316.36</f>
        <v>0</v>
      </c>
      <c r="K45" s="0" t="n">
        <f aca="false">K6*281.32</f>
        <v>0</v>
      </c>
      <c r="L45" s="0" t="n">
        <f aca="false">L6*14.52</f>
        <v>0</v>
      </c>
      <c r="M45" s="0" t="n">
        <f aca="false">M6*248.34</f>
        <v>0</v>
      </c>
      <c r="N45" s="0" t="n">
        <f aca="false">N6*248.33</f>
        <v>0</v>
      </c>
      <c r="O45" s="0" t="n">
        <f aca="false">O6*243.03</f>
        <v>0</v>
      </c>
      <c r="P45" s="0" t="n">
        <f aca="false">P6*241.89</f>
        <v>0</v>
      </c>
      <c r="Q45" s="0" t="n">
        <f aca="false">Q6*232.58</f>
        <v>0</v>
      </c>
      <c r="R45" s="0" t="n">
        <f aca="false">R6*193.43</f>
        <v>0</v>
      </c>
      <c r="S45" s="0" t="n">
        <f aca="false">S6*180.88</f>
        <v>1266.16</v>
      </c>
      <c r="T45" s="0" t="n">
        <f aca="false">T6*164.65</f>
        <v>0</v>
      </c>
      <c r="U45" s="0" t="n">
        <f aca="false">U6*162.78</f>
        <v>0</v>
      </c>
      <c r="V45" s="0" t="n">
        <f aca="false">V6*152.54</f>
        <v>0</v>
      </c>
      <c r="W45" s="0" t="n">
        <f aca="false">W6*151.82</f>
        <v>0</v>
      </c>
      <c r="X45" s="0" t="n">
        <f aca="false">X6*139.93</f>
        <v>0</v>
      </c>
      <c r="Y45" s="0" t="n">
        <f aca="false">Y6*127.46</f>
        <v>0</v>
      </c>
      <c r="Z45" s="0" t="n">
        <f aca="false">Z6*123.25</f>
        <v>0</v>
      </c>
      <c r="AA45" s="0" t="n">
        <f aca="false">AA6*117.82</f>
        <v>0</v>
      </c>
      <c r="AB45" s="0" t="n">
        <f aca="false">AB6*84.06</f>
        <v>0</v>
      </c>
      <c r="AC45" s="0" t="n">
        <f aca="false">AC6*72.75</f>
        <v>0</v>
      </c>
      <c r="AD45" s="0" t="n">
        <f aca="false">AD6*65.01</f>
        <v>65.01</v>
      </c>
      <c r="AE45" s="0" t="n">
        <f aca="false">AE6*61.13</f>
        <v>305.65</v>
      </c>
      <c r="AF45" s="0" t="n">
        <f aca="false">AF6*56.34</f>
        <v>0</v>
      </c>
      <c r="AG45" s="0" t="n">
        <f aca="false">AG6*50.76</f>
        <v>0</v>
      </c>
      <c r="AH45" s="0" t="n">
        <f aca="false">AH6*50.28</f>
        <v>100.56</v>
      </c>
      <c r="AI45" s="0" t="n">
        <f aca="false">AI6*44.19</f>
        <v>0</v>
      </c>
      <c r="AJ45" s="0" t="n">
        <f aca="false">AJ6*43.19</f>
        <v>0</v>
      </c>
      <c r="AK45" s="0" t="n">
        <f aca="false">AK6*36.1</f>
        <v>0</v>
      </c>
      <c r="AL45" s="0" t="n">
        <f aca="false">AL6*31.97</f>
        <v>0</v>
      </c>
      <c r="AM45" s="0" t="n">
        <f aca="false">AM6*27.57</f>
        <v>0</v>
      </c>
      <c r="AN45" s="0" t="n">
        <f aca="false">AN6*21.11</f>
        <v>0</v>
      </c>
      <c r="AO45" s="0" t="n">
        <f aca="false">AO6*0</f>
        <v>0</v>
      </c>
      <c r="AP45" s="0" t="n">
        <f aca="false">SUM(B45:AO45)</f>
        <v>4035.76</v>
      </c>
    </row>
    <row r="46" customFormat="false" ht="12.8" hidden="false" customHeight="false" outlineLevel="0" collapsed="false">
      <c r="A46" s="0" t="s">
        <v>558</v>
      </c>
      <c r="B46" s="0" t="n">
        <f aca="false">B7*0</f>
        <v>0</v>
      </c>
      <c r="C46" s="0" t="n">
        <f aca="false">C7*1325.64</f>
        <v>0</v>
      </c>
      <c r="D46" s="0" t="n">
        <f aca="false">D7*652.38</f>
        <v>1957.14</v>
      </c>
      <c r="E46" s="0" t="n">
        <f aca="false">E7*576.49</f>
        <v>6917.88</v>
      </c>
      <c r="F46" s="0" t="n">
        <f aca="false">F7*524.2</f>
        <v>0</v>
      </c>
      <c r="G46" s="0" t="n">
        <f aca="false">G7*427.11</f>
        <v>0</v>
      </c>
      <c r="H46" s="0" t="n">
        <f aca="false">H7*374.84</f>
        <v>0</v>
      </c>
      <c r="I46" s="0" t="n">
        <f aca="false">I7*328.34</f>
        <v>0</v>
      </c>
      <c r="J46" s="0" t="n">
        <f aca="false">J7*316.36</f>
        <v>0</v>
      </c>
      <c r="K46" s="0" t="n">
        <f aca="false">K7*281.32</f>
        <v>0</v>
      </c>
      <c r="L46" s="0" t="n">
        <f aca="false">L7*14.52</f>
        <v>0</v>
      </c>
      <c r="M46" s="0" t="n">
        <f aca="false">M7*248.34</f>
        <v>0</v>
      </c>
      <c r="N46" s="0" t="n">
        <f aca="false">N7*248.33</f>
        <v>0</v>
      </c>
      <c r="O46" s="0" t="n">
        <f aca="false">O7*243.03</f>
        <v>0</v>
      </c>
      <c r="P46" s="0" t="n">
        <f aca="false">P7*241.89</f>
        <v>241.89</v>
      </c>
      <c r="Q46" s="0" t="n">
        <f aca="false">Q7*232.58</f>
        <v>465.16</v>
      </c>
      <c r="R46" s="0" t="n">
        <f aca="false">R7*193.43</f>
        <v>386.86</v>
      </c>
      <c r="S46" s="0" t="n">
        <f aca="false">S7*180.88</f>
        <v>361.76</v>
      </c>
      <c r="T46" s="0" t="n">
        <f aca="false">T7*164.65</f>
        <v>0</v>
      </c>
      <c r="U46" s="0" t="n">
        <f aca="false">U7*162.78</f>
        <v>325.56</v>
      </c>
      <c r="V46" s="0" t="n">
        <f aca="false">V7*152.54</f>
        <v>0</v>
      </c>
      <c r="W46" s="0" t="n">
        <f aca="false">W7*151.82</f>
        <v>0</v>
      </c>
      <c r="X46" s="0" t="n">
        <f aca="false">X7*139.93</f>
        <v>0</v>
      </c>
      <c r="Y46" s="0" t="n">
        <f aca="false">Y7*127.46</f>
        <v>0</v>
      </c>
      <c r="Z46" s="0" t="n">
        <f aca="false">Z7*123.25</f>
        <v>0</v>
      </c>
      <c r="AA46" s="0" t="n">
        <f aca="false">AA7*117.82</f>
        <v>0</v>
      </c>
      <c r="AB46" s="0" t="n">
        <f aca="false">AB7*84.06</f>
        <v>0</v>
      </c>
      <c r="AC46" s="0" t="n">
        <f aca="false">AC7*72.75</f>
        <v>0</v>
      </c>
      <c r="AD46" s="0" t="n">
        <f aca="false">AD7*65.01</f>
        <v>195.03</v>
      </c>
      <c r="AE46" s="0" t="n">
        <f aca="false">AE7*61.13</f>
        <v>550.17</v>
      </c>
      <c r="AF46" s="0" t="n">
        <f aca="false">AF7*56.34</f>
        <v>0</v>
      </c>
      <c r="AG46" s="0" t="n">
        <f aca="false">AG7*50.76</f>
        <v>0</v>
      </c>
      <c r="AH46" s="0" t="n">
        <f aca="false">AH7*50.28</f>
        <v>0</v>
      </c>
      <c r="AI46" s="0" t="n">
        <f aca="false">AI7*44.19</f>
        <v>0</v>
      </c>
      <c r="AJ46" s="0" t="n">
        <f aca="false">AJ7*43.19</f>
        <v>0</v>
      </c>
      <c r="AK46" s="0" t="n">
        <f aca="false">AK7*36.1</f>
        <v>0</v>
      </c>
      <c r="AL46" s="0" t="n">
        <f aca="false">AL7*31.97</f>
        <v>0</v>
      </c>
      <c r="AM46" s="0" t="n">
        <f aca="false">AM7*27.57</f>
        <v>0</v>
      </c>
      <c r="AN46" s="0" t="n">
        <f aca="false">AN7*21.11</f>
        <v>0</v>
      </c>
      <c r="AO46" s="0" t="n">
        <f aca="false">AO7*0</f>
        <v>0</v>
      </c>
      <c r="AP46" s="0" t="n">
        <f aca="false">SUM(B46:AO46)</f>
        <v>11401.45</v>
      </c>
    </row>
    <row r="47" customFormat="false" ht="12.8" hidden="false" customHeight="false" outlineLevel="0" collapsed="false">
      <c r="A47" s="0" t="s">
        <v>559</v>
      </c>
      <c r="B47" s="0" t="n">
        <f aca="false">B8*0</f>
        <v>0</v>
      </c>
      <c r="C47" s="0" t="n">
        <f aca="false">C8*1325.64</f>
        <v>0</v>
      </c>
      <c r="D47" s="0" t="n">
        <f aca="false">D8*652.38</f>
        <v>0</v>
      </c>
      <c r="E47" s="0" t="n">
        <f aca="false">E8*576.49</f>
        <v>0</v>
      </c>
      <c r="F47" s="0" t="n">
        <f aca="false">F8*524.2</f>
        <v>0</v>
      </c>
      <c r="G47" s="0" t="n">
        <f aca="false">G8*427.11</f>
        <v>0</v>
      </c>
      <c r="H47" s="0" t="n">
        <f aca="false">H8*374.84</f>
        <v>374.84</v>
      </c>
      <c r="I47" s="0" t="n">
        <f aca="false">I8*328.34</f>
        <v>0</v>
      </c>
      <c r="J47" s="0" t="n">
        <f aca="false">J8*316.36</f>
        <v>0</v>
      </c>
      <c r="K47" s="0" t="n">
        <f aca="false">K8*281.32</f>
        <v>0</v>
      </c>
      <c r="L47" s="0" t="n">
        <f aca="false">L8*14.52</f>
        <v>0</v>
      </c>
      <c r="M47" s="0" t="n">
        <f aca="false">M8*248.34</f>
        <v>0</v>
      </c>
      <c r="N47" s="0" t="n">
        <f aca="false">N8*248.33</f>
        <v>0</v>
      </c>
      <c r="O47" s="0" t="n">
        <f aca="false">O8*243.03</f>
        <v>0</v>
      </c>
      <c r="P47" s="0" t="n">
        <f aca="false">P8*241.89</f>
        <v>0</v>
      </c>
      <c r="Q47" s="0" t="n">
        <f aca="false">Q8*232.58</f>
        <v>0</v>
      </c>
      <c r="R47" s="0" t="n">
        <f aca="false">R8*193.43</f>
        <v>0</v>
      </c>
      <c r="S47" s="0" t="n">
        <f aca="false">S8*180.88</f>
        <v>0</v>
      </c>
      <c r="T47" s="0" t="n">
        <f aca="false">T8*164.65</f>
        <v>0</v>
      </c>
      <c r="U47" s="0" t="n">
        <f aca="false">U8*162.78</f>
        <v>0</v>
      </c>
      <c r="V47" s="0" t="n">
        <f aca="false">V8*152.54</f>
        <v>0</v>
      </c>
      <c r="W47" s="0" t="n">
        <f aca="false">W8*151.82</f>
        <v>0</v>
      </c>
      <c r="X47" s="0" t="n">
        <f aca="false">X8*139.93</f>
        <v>0</v>
      </c>
      <c r="Y47" s="0" t="n">
        <f aca="false">Y8*127.46</f>
        <v>0</v>
      </c>
      <c r="Z47" s="0" t="n">
        <f aca="false">Z8*123.25</f>
        <v>0</v>
      </c>
      <c r="AA47" s="0" t="n">
        <f aca="false">AA8*117.82</f>
        <v>0</v>
      </c>
      <c r="AB47" s="0" t="n">
        <f aca="false">AB8*84.06</f>
        <v>0</v>
      </c>
      <c r="AC47" s="0" t="n">
        <f aca="false">AC8*72.75</f>
        <v>0</v>
      </c>
      <c r="AD47" s="0" t="n">
        <f aca="false">AD8*65.01</f>
        <v>130.02</v>
      </c>
      <c r="AE47" s="0" t="n">
        <f aca="false">AE8*61.13</f>
        <v>0</v>
      </c>
      <c r="AF47" s="0" t="n">
        <f aca="false">AF8*56.34</f>
        <v>0</v>
      </c>
      <c r="AG47" s="0" t="n">
        <f aca="false">AG8*50.76</f>
        <v>0</v>
      </c>
      <c r="AH47" s="0" t="n">
        <f aca="false">AH8*50.28</f>
        <v>0</v>
      </c>
      <c r="AI47" s="0" t="n">
        <f aca="false">AI8*44.19</f>
        <v>0</v>
      </c>
      <c r="AJ47" s="0" t="n">
        <f aca="false">AJ8*43.19</f>
        <v>0</v>
      </c>
      <c r="AK47" s="0" t="n">
        <f aca="false">AK8*36.1</f>
        <v>0</v>
      </c>
      <c r="AL47" s="0" t="n">
        <f aca="false">AL8*31.97</f>
        <v>0</v>
      </c>
      <c r="AM47" s="0" t="n">
        <f aca="false">AM8*27.57</f>
        <v>0</v>
      </c>
      <c r="AN47" s="0" t="n">
        <f aca="false">AN8*21.11</f>
        <v>0</v>
      </c>
      <c r="AO47" s="0" t="n">
        <f aca="false">AO8*0</f>
        <v>0</v>
      </c>
      <c r="AP47" s="0" t="n">
        <f aca="false">SUM(B47:AO47)</f>
        <v>504.86</v>
      </c>
    </row>
    <row r="48" customFormat="false" ht="12.8" hidden="false" customHeight="false" outlineLevel="0" collapsed="false">
      <c r="A48" s="0" t="s">
        <v>235</v>
      </c>
      <c r="B48" s="0" t="n">
        <f aca="false">B9*0</f>
        <v>0</v>
      </c>
      <c r="C48" s="0" t="n">
        <f aca="false">C9*1325.64</f>
        <v>0</v>
      </c>
      <c r="D48" s="0" t="n">
        <f aca="false">D9*652.38</f>
        <v>2609.52</v>
      </c>
      <c r="E48" s="0" t="n">
        <f aca="false">E9*576.49</f>
        <v>2305.96</v>
      </c>
      <c r="F48" s="0" t="n">
        <f aca="false">F9*524.2</f>
        <v>0</v>
      </c>
      <c r="G48" s="0" t="n">
        <f aca="false">G9*427.11</f>
        <v>0</v>
      </c>
      <c r="H48" s="0" t="n">
        <f aca="false">H9*374.84</f>
        <v>1124.52</v>
      </c>
      <c r="I48" s="0" t="n">
        <f aca="false">I9*328.34</f>
        <v>0</v>
      </c>
      <c r="J48" s="0" t="n">
        <f aca="false">J9*316.36</f>
        <v>0</v>
      </c>
      <c r="K48" s="0" t="n">
        <f aca="false">K9*281.32</f>
        <v>0</v>
      </c>
      <c r="L48" s="0" t="n">
        <f aca="false">L9*14.52</f>
        <v>0</v>
      </c>
      <c r="M48" s="0" t="n">
        <f aca="false">M9*248.34</f>
        <v>0</v>
      </c>
      <c r="N48" s="0" t="n">
        <f aca="false">N9*248.33</f>
        <v>0</v>
      </c>
      <c r="O48" s="0" t="n">
        <f aca="false">O9*243.03</f>
        <v>0</v>
      </c>
      <c r="P48" s="0" t="n">
        <f aca="false">P9*241.89</f>
        <v>0</v>
      </c>
      <c r="Q48" s="0" t="n">
        <f aca="false">Q9*232.58</f>
        <v>0</v>
      </c>
      <c r="R48" s="0" t="n">
        <f aca="false">R9*193.43</f>
        <v>0</v>
      </c>
      <c r="S48" s="0" t="n">
        <f aca="false">S9*180.88</f>
        <v>0</v>
      </c>
      <c r="T48" s="0" t="n">
        <f aca="false">T9*164.65</f>
        <v>0</v>
      </c>
      <c r="U48" s="0" t="n">
        <f aca="false">U9*162.78</f>
        <v>0</v>
      </c>
      <c r="V48" s="0" t="n">
        <f aca="false">V9*152.54</f>
        <v>0</v>
      </c>
      <c r="W48" s="0" t="n">
        <f aca="false">W9*151.82</f>
        <v>0</v>
      </c>
      <c r="X48" s="0" t="n">
        <f aca="false">X9*139.93</f>
        <v>0</v>
      </c>
      <c r="Y48" s="0" t="n">
        <f aca="false">Y9*127.46</f>
        <v>0</v>
      </c>
      <c r="Z48" s="0" t="n">
        <f aca="false">Z9*123.25</f>
        <v>0</v>
      </c>
      <c r="AA48" s="0" t="n">
        <f aca="false">AA9*117.82</f>
        <v>0</v>
      </c>
      <c r="AB48" s="0" t="n">
        <f aca="false">AB9*84.06</f>
        <v>0</v>
      </c>
      <c r="AC48" s="0" t="n">
        <f aca="false">AC9*72.75</f>
        <v>0</v>
      </c>
      <c r="AD48" s="0" t="n">
        <f aca="false">AD9*65.01</f>
        <v>130.02</v>
      </c>
      <c r="AE48" s="0" t="n">
        <f aca="false">AE9*61.13</f>
        <v>0</v>
      </c>
      <c r="AF48" s="0" t="n">
        <f aca="false">AF9*56.34</f>
        <v>0</v>
      </c>
      <c r="AG48" s="0" t="n">
        <f aca="false">AG9*50.76</f>
        <v>0</v>
      </c>
      <c r="AH48" s="0" t="n">
        <f aca="false">AH9*50.28</f>
        <v>0</v>
      </c>
      <c r="AI48" s="0" t="n">
        <f aca="false">AI9*44.19</f>
        <v>220.95</v>
      </c>
      <c r="AJ48" s="0" t="n">
        <f aca="false">AJ9*43.19</f>
        <v>0</v>
      </c>
      <c r="AK48" s="0" t="n">
        <f aca="false">AK9*36.1</f>
        <v>0</v>
      </c>
      <c r="AL48" s="0" t="n">
        <f aca="false">AL9*31.97</f>
        <v>31.97</v>
      </c>
      <c r="AM48" s="0" t="n">
        <f aca="false">AM9*27.57</f>
        <v>0</v>
      </c>
      <c r="AN48" s="0" t="n">
        <f aca="false">AN9*21.11</f>
        <v>0</v>
      </c>
      <c r="AO48" s="0" t="n">
        <f aca="false">AO9*0</f>
        <v>0</v>
      </c>
      <c r="AP48" s="0" t="n">
        <f aca="false">SUM(B48:AO48)</f>
        <v>6422.94</v>
      </c>
    </row>
    <row r="49" customFormat="false" ht="12.8" hidden="false" customHeight="false" outlineLevel="0" collapsed="false">
      <c r="A49" s="0" t="s">
        <v>241</v>
      </c>
      <c r="B49" s="0" t="n">
        <f aca="false">B10*0</f>
        <v>0</v>
      </c>
      <c r="C49" s="0" t="n">
        <f aca="false">C10*1325.64</f>
        <v>0</v>
      </c>
      <c r="D49" s="0" t="n">
        <f aca="false">D10*652.38</f>
        <v>0</v>
      </c>
      <c r="E49" s="0" t="n">
        <f aca="false">E10*576.49</f>
        <v>0</v>
      </c>
      <c r="F49" s="0" t="n">
        <f aca="false">F10*524.2</f>
        <v>0</v>
      </c>
      <c r="G49" s="0" t="n">
        <f aca="false">G10*427.11</f>
        <v>0</v>
      </c>
      <c r="H49" s="0" t="n">
        <f aca="false">H10*374.84</f>
        <v>0</v>
      </c>
      <c r="I49" s="0" t="n">
        <f aca="false">I10*328.34</f>
        <v>0</v>
      </c>
      <c r="J49" s="0" t="n">
        <f aca="false">J10*316.36</f>
        <v>0</v>
      </c>
      <c r="K49" s="0" t="n">
        <f aca="false">K10*281.32</f>
        <v>0</v>
      </c>
      <c r="L49" s="0" t="n">
        <f aca="false">L10*14.52</f>
        <v>0</v>
      </c>
      <c r="M49" s="0" t="n">
        <f aca="false">M10*248.34</f>
        <v>0</v>
      </c>
      <c r="N49" s="0" t="n">
        <f aca="false">N10*248.33</f>
        <v>0</v>
      </c>
      <c r="O49" s="0" t="n">
        <f aca="false">O10*243.03</f>
        <v>0</v>
      </c>
      <c r="P49" s="0" t="n">
        <f aca="false">P10*241.89</f>
        <v>0</v>
      </c>
      <c r="Q49" s="0" t="n">
        <f aca="false">Q10*232.58</f>
        <v>0</v>
      </c>
      <c r="R49" s="0" t="n">
        <f aca="false">R10*193.43</f>
        <v>0</v>
      </c>
      <c r="S49" s="0" t="n">
        <f aca="false">S10*180.88</f>
        <v>0</v>
      </c>
      <c r="T49" s="0" t="n">
        <f aca="false">T10*164.65</f>
        <v>0</v>
      </c>
      <c r="U49" s="0" t="n">
        <f aca="false">U10*162.78</f>
        <v>0</v>
      </c>
      <c r="V49" s="0" t="n">
        <f aca="false">V10*152.54</f>
        <v>0</v>
      </c>
      <c r="W49" s="0" t="n">
        <f aca="false">W10*151.82</f>
        <v>0</v>
      </c>
      <c r="X49" s="0" t="n">
        <f aca="false">X10*139.93</f>
        <v>0</v>
      </c>
      <c r="Y49" s="0" t="n">
        <f aca="false">Y10*127.46</f>
        <v>0</v>
      </c>
      <c r="Z49" s="0" t="n">
        <f aca="false">Z10*123.25</f>
        <v>0</v>
      </c>
      <c r="AA49" s="0" t="n">
        <f aca="false">AA10*117.82</f>
        <v>0</v>
      </c>
      <c r="AB49" s="0" t="n">
        <f aca="false">AB10*84.06</f>
        <v>0</v>
      </c>
      <c r="AC49" s="0" t="n">
        <f aca="false">AC10*72.75</f>
        <v>0</v>
      </c>
      <c r="AD49" s="0" t="n">
        <f aca="false">AD10*65.01</f>
        <v>0</v>
      </c>
      <c r="AE49" s="0" t="n">
        <f aca="false">AE10*61.13</f>
        <v>0</v>
      </c>
      <c r="AF49" s="0" t="n">
        <f aca="false">AF10*56.34</f>
        <v>0</v>
      </c>
      <c r="AG49" s="0" t="n">
        <f aca="false">AG10*50.76</f>
        <v>0</v>
      </c>
      <c r="AH49" s="0" t="n">
        <f aca="false">AH10*50.28</f>
        <v>0</v>
      </c>
      <c r="AI49" s="0" t="n">
        <f aca="false">AI10*44.19</f>
        <v>0</v>
      </c>
      <c r="AJ49" s="0" t="n">
        <f aca="false">AJ10*43.19</f>
        <v>0</v>
      </c>
      <c r="AK49" s="0" t="n">
        <f aca="false">AK10*36.1</f>
        <v>0</v>
      </c>
      <c r="AL49" s="0" t="n">
        <f aca="false">AL10*31.97</f>
        <v>0</v>
      </c>
      <c r="AM49" s="0" t="n">
        <f aca="false">AM10*27.57</f>
        <v>0</v>
      </c>
      <c r="AN49" s="0" t="n">
        <f aca="false">AN10*21.11</f>
        <v>0</v>
      </c>
      <c r="AO49" s="0" t="n">
        <f aca="false">AO10*0</f>
        <v>0</v>
      </c>
      <c r="AP49" s="0" t="n">
        <f aca="false">SUM(B49:AO49)</f>
        <v>0</v>
      </c>
    </row>
    <row r="50" customFormat="false" ht="12.8" hidden="false" customHeight="false" outlineLevel="0" collapsed="false">
      <c r="A50" s="0" t="s">
        <v>252</v>
      </c>
      <c r="B50" s="0" t="n">
        <f aca="false">B11*0</f>
        <v>0</v>
      </c>
      <c r="C50" s="0" t="n">
        <f aca="false">C11*1325.64</f>
        <v>0</v>
      </c>
      <c r="D50" s="0" t="n">
        <f aca="false">D11*652.38</f>
        <v>652.38</v>
      </c>
      <c r="E50" s="0" t="n">
        <f aca="false">E11*576.49</f>
        <v>0</v>
      </c>
      <c r="F50" s="0" t="n">
        <f aca="false">F11*524.2</f>
        <v>0</v>
      </c>
      <c r="G50" s="0" t="n">
        <f aca="false">G11*427.11</f>
        <v>0</v>
      </c>
      <c r="H50" s="0" t="n">
        <f aca="false">H11*374.84</f>
        <v>0</v>
      </c>
      <c r="I50" s="0" t="n">
        <f aca="false">I11*328.34</f>
        <v>0</v>
      </c>
      <c r="J50" s="0" t="n">
        <f aca="false">J11*316.36</f>
        <v>0</v>
      </c>
      <c r="K50" s="0" t="n">
        <f aca="false">K11*281.32</f>
        <v>0</v>
      </c>
      <c r="L50" s="0" t="n">
        <f aca="false">L11*14.52</f>
        <v>43.56</v>
      </c>
      <c r="M50" s="0" t="n">
        <f aca="false">M11*248.34</f>
        <v>0</v>
      </c>
      <c r="N50" s="0" t="n">
        <f aca="false">N11*248.33</f>
        <v>0</v>
      </c>
      <c r="O50" s="0" t="n">
        <f aca="false">O11*243.03</f>
        <v>0</v>
      </c>
      <c r="P50" s="0" t="n">
        <f aca="false">P11*241.89</f>
        <v>0</v>
      </c>
      <c r="Q50" s="0" t="n">
        <f aca="false">Q11*232.58</f>
        <v>232.58</v>
      </c>
      <c r="R50" s="0" t="n">
        <f aca="false">R11*193.43</f>
        <v>0</v>
      </c>
      <c r="S50" s="0" t="n">
        <f aca="false">S11*180.88</f>
        <v>0</v>
      </c>
      <c r="T50" s="0" t="n">
        <f aca="false">T11*164.65</f>
        <v>0</v>
      </c>
      <c r="U50" s="0" t="n">
        <f aca="false">U11*162.78</f>
        <v>0</v>
      </c>
      <c r="V50" s="0" t="n">
        <f aca="false">V11*152.54</f>
        <v>0</v>
      </c>
      <c r="W50" s="0" t="n">
        <f aca="false">W11*151.82</f>
        <v>0</v>
      </c>
      <c r="X50" s="0" t="n">
        <f aca="false">X11*139.93</f>
        <v>0</v>
      </c>
      <c r="Y50" s="0" t="n">
        <f aca="false">Y11*127.46</f>
        <v>0</v>
      </c>
      <c r="Z50" s="0" t="n">
        <f aca="false">Z11*123.25</f>
        <v>0</v>
      </c>
      <c r="AA50" s="0" t="n">
        <f aca="false">AA11*117.82</f>
        <v>0</v>
      </c>
      <c r="AB50" s="0" t="n">
        <f aca="false">AB11*84.06</f>
        <v>0</v>
      </c>
      <c r="AC50" s="0" t="n">
        <f aca="false">AC11*72.75</f>
        <v>0</v>
      </c>
      <c r="AD50" s="0" t="n">
        <f aca="false">AD11*65.01</f>
        <v>0</v>
      </c>
      <c r="AE50" s="0" t="n">
        <f aca="false">AE11*61.13</f>
        <v>0</v>
      </c>
      <c r="AF50" s="0" t="n">
        <f aca="false">AF11*56.34</f>
        <v>0</v>
      </c>
      <c r="AG50" s="0" t="n">
        <f aca="false">AG11*50.76</f>
        <v>0</v>
      </c>
      <c r="AH50" s="0" t="n">
        <f aca="false">AH11*50.28</f>
        <v>0</v>
      </c>
      <c r="AI50" s="0" t="n">
        <f aca="false">AI11*44.19</f>
        <v>0</v>
      </c>
      <c r="AJ50" s="0" t="n">
        <f aca="false">AJ11*43.19</f>
        <v>0</v>
      </c>
      <c r="AK50" s="0" t="n">
        <f aca="false">AK11*36.1</f>
        <v>0</v>
      </c>
      <c r="AL50" s="0" t="n">
        <f aca="false">AL11*31.97</f>
        <v>0</v>
      </c>
      <c r="AM50" s="0" t="n">
        <f aca="false">AM11*27.57</f>
        <v>0</v>
      </c>
      <c r="AN50" s="0" t="n">
        <f aca="false">AN11*21.11</f>
        <v>0</v>
      </c>
      <c r="AO50" s="0" t="n">
        <f aca="false">AO11*0</f>
        <v>0</v>
      </c>
      <c r="AP50" s="0" t="n">
        <f aca="false">SUM(B50:AO50)</f>
        <v>928.52</v>
      </c>
    </row>
    <row r="51" customFormat="false" ht="12.8" hidden="false" customHeight="false" outlineLevel="0" collapsed="false">
      <c r="A51" s="0" t="s">
        <v>560</v>
      </c>
      <c r="B51" s="0" t="n">
        <f aca="false">B12*0</f>
        <v>0</v>
      </c>
      <c r="C51" s="0" t="n">
        <f aca="false">C12*1325.64</f>
        <v>0</v>
      </c>
      <c r="D51" s="0" t="n">
        <f aca="false">D12*652.38</f>
        <v>0</v>
      </c>
      <c r="E51" s="0" t="n">
        <f aca="false">E12*576.49</f>
        <v>0</v>
      </c>
      <c r="F51" s="0" t="n">
        <f aca="false">F12*524.2</f>
        <v>0</v>
      </c>
      <c r="G51" s="0" t="n">
        <f aca="false">G12*427.11</f>
        <v>0</v>
      </c>
      <c r="H51" s="0" t="n">
        <f aca="false">H12*374.84</f>
        <v>0</v>
      </c>
      <c r="I51" s="0" t="n">
        <f aca="false">I12*328.34</f>
        <v>0</v>
      </c>
      <c r="J51" s="0" t="n">
        <f aca="false">J12*316.36</f>
        <v>0</v>
      </c>
      <c r="K51" s="0" t="n">
        <f aca="false">K12*281.32</f>
        <v>0</v>
      </c>
      <c r="L51" s="0" t="n">
        <f aca="false">L12*14.52</f>
        <v>0</v>
      </c>
      <c r="M51" s="0" t="n">
        <f aca="false">M12*248.34</f>
        <v>0</v>
      </c>
      <c r="N51" s="0" t="n">
        <f aca="false">N12*248.33</f>
        <v>0</v>
      </c>
      <c r="O51" s="0" t="n">
        <f aca="false">O12*243.03</f>
        <v>0</v>
      </c>
      <c r="P51" s="0" t="n">
        <f aca="false">P12*241.89</f>
        <v>0</v>
      </c>
      <c r="Q51" s="0" t="n">
        <f aca="false">Q12*232.58</f>
        <v>0</v>
      </c>
      <c r="R51" s="0" t="n">
        <f aca="false">R12*193.43</f>
        <v>0</v>
      </c>
      <c r="S51" s="0" t="n">
        <f aca="false">S12*180.88</f>
        <v>0</v>
      </c>
      <c r="T51" s="0" t="n">
        <f aca="false">T12*164.65</f>
        <v>0</v>
      </c>
      <c r="U51" s="0" t="n">
        <f aca="false">U12*162.78</f>
        <v>0</v>
      </c>
      <c r="V51" s="0" t="n">
        <f aca="false">V12*152.54</f>
        <v>0</v>
      </c>
      <c r="W51" s="0" t="n">
        <f aca="false">W12*151.82</f>
        <v>0</v>
      </c>
      <c r="X51" s="0" t="n">
        <f aca="false">X12*139.93</f>
        <v>0</v>
      </c>
      <c r="Y51" s="0" t="n">
        <f aca="false">Y12*127.46</f>
        <v>0</v>
      </c>
      <c r="Z51" s="0" t="n">
        <f aca="false">Z12*123.25</f>
        <v>0</v>
      </c>
      <c r="AA51" s="0" t="n">
        <f aca="false">AA12*117.82</f>
        <v>0</v>
      </c>
      <c r="AB51" s="0" t="n">
        <f aca="false">AB12*84.06</f>
        <v>0</v>
      </c>
      <c r="AC51" s="0" t="n">
        <f aca="false">AC12*72.75</f>
        <v>0</v>
      </c>
      <c r="AD51" s="0" t="n">
        <f aca="false">AD12*65.01</f>
        <v>0</v>
      </c>
      <c r="AE51" s="0" t="n">
        <f aca="false">AE12*61.13</f>
        <v>0</v>
      </c>
      <c r="AF51" s="0" t="n">
        <f aca="false">AF12*56.34</f>
        <v>0</v>
      </c>
      <c r="AG51" s="0" t="n">
        <f aca="false">AG12*50.76</f>
        <v>0</v>
      </c>
      <c r="AH51" s="0" t="n">
        <f aca="false">AH12*50.28</f>
        <v>0</v>
      </c>
      <c r="AI51" s="0" t="n">
        <f aca="false">AI12*44.19</f>
        <v>0</v>
      </c>
      <c r="AJ51" s="0" t="n">
        <f aca="false">AJ12*43.19</f>
        <v>0</v>
      </c>
      <c r="AK51" s="0" t="n">
        <f aca="false">AK12*36.1</f>
        <v>0</v>
      </c>
      <c r="AL51" s="0" t="n">
        <f aca="false">AL12*31.97</f>
        <v>0</v>
      </c>
      <c r="AM51" s="0" t="n">
        <f aca="false">AM12*27.57</f>
        <v>0</v>
      </c>
      <c r="AN51" s="0" t="n">
        <f aca="false">AN12*21.11</f>
        <v>0</v>
      </c>
      <c r="AO51" s="0" t="n">
        <f aca="false">AO12*0</f>
        <v>0</v>
      </c>
      <c r="AP51" s="0" t="n">
        <f aca="false">SUM(B51:AO51)</f>
        <v>0</v>
      </c>
    </row>
    <row r="52" customFormat="false" ht="12.8" hidden="false" customHeight="false" outlineLevel="0" collapsed="false">
      <c r="A52" s="0" t="s">
        <v>273</v>
      </c>
      <c r="B52" s="0" t="n">
        <f aca="false">B13*0</f>
        <v>0</v>
      </c>
      <c r="C52" s="0" t="n">
        <f aca="false">C13*1325.64</f>
        <v>0</v>
      </c>
      <c r="D52" s="0" t="n">
        <f aca="false">D13*652.38</f>
        <v>0</v>
      </c>
      <c r="E52" s="0" t="n">
        <f aca="false">E13*576.49</f>
        <v>0</v>
      </c>
      <c r="F52" s="0" t="n">
        <f aca="false">F13*524.2</f>
        <v>0</v>
      </c>
      <c r="G52" s="0" t="n">
        <f aca="false">G13*427.11</f>
        <v>0</v>
      </c>
      <c r="H52" s="0" t="n">
        <f aca="false">H13*374.84</f>
        <v>0</v>
      </c>
      <c r="I52" s="0" t="n">
        <f aca="false">I13*328.34</f>
        <v>0</v>
      </c>
      <c r="J52" s="0" t="n">
        <f aca="false">J13*316.36</f>
        <v>0</v>
      </c>
      <c r="K52" s="0" t="n">
        <f aca="false">K13*281.32</f>
        <v>0</v>
      </c>
      <c r="L52" s="0" t="n">
        <f aca="false">L13*14.52</f>
        <v>0</v>
      </c>
      <c r="M52" s="0" t="n">
        <f aca="false">M13*248.34</f>
        <v>0</v>
      </c>
      <c r="N52" s="0" t="n">
        <f aca="false">N13*248.33</f>
        <v>0</v>
      </c>
      <c r="O52" s="0" t="n">
        <f aca="false">O13*243.03</f>
        <v>0</v>
      </c>
      <c r="P52" s="0" t="n">
        <f aca="false">P13*241.89</f>
        <v>0</v>
      </c>
      <c r="Q52" s="0" t="n">
        <f aca="false">Q13*232.58</f>
        <v>697.74</v>
      </c>
      <c r="R52" s="0" t="n">
        <f aca="false">R13*193.43</f>
        <v>0</v>
      </c>
      <c r="S52" s="0" t="n">
        <f aca="false">S13*180.88</f>
        <v>0</v>
      </c>
      <c r="T52" s="0" t="n">
        <f aca="false">T13*164.65</f>
        <v>0</v>
      </c>
      <c r="U52" s="0" t="n">
        <f aca="false">U13*162.78</f>
        <v>0</v>
      </c>
      <c r="V52" s="0" t="n">
        <f aca="false">V13*152.54</f>
        <v>0</v>
      </c>
      <c r="W52" s="0" t="n">
        <f aca="false">W13*151.82</f>
        <v>0</v>
      </c>
      <c r="X52" s="0" t="n">
        <f aca="false">X13*139.93</f>
        <v>0</v>
      </c>
      <c r="Y52" s="0" t="n">
        <f aca="false">Y13*127.46</f>
        <v>0</v>
      </c>
      <c r="Z52" s="0" t="n">
        <f aca="false">Z13*123.25</f>
        <v>0</v>
      </c>
      <c r="AA52" s="0" t="n">
        <f aca="false">AA13*117.82</f>
        <v>0</v>
      </c>
      <c r="AB52" s="0" t="n">
        <f aca="false">AB13*84.06</f>
        <v>0</v>
      </c>
      <c r="AC52" s="0" t="n">
        <f aca="false">AC13*72.75</f>
        <v>0</v>
      </c>
      <c r="AD52" s="0" t="n">
        <f aca="false">AD13*65.01</f>
        <v>130.02</v>
      </c>
      <c r="AE52" s="0" t="n">
        <f aca="false">AE13*61.13</f>
        <v>0</v>
      </c>
      <c r="AF52" s="0" t="n">
        <f aca="false">AF13*56.34</f>
        <v>56.34</v>
      </c>
      <c r="AG52" s="0" t="n">
        <f aca="false">AG13*50.76</f>
        <v>0</v>
      </c>
      <c r="AH52" s="0" t="n">
        <f aca="false">AH13*50.28</f>
        <v>0</v>
      </c>
      <c r="AI52" s="0" t="n">
        <f aca="false">AI13*44.19</f>
        <v>0</v>
      </c>
      <c r="AJ52" s="0" t="n">
        <f aca="false">AJ13*43.19</f>
        <v>0</v>
      </c>
      <c r="AK52" s="0" t="n">
        <f aca="false">AK13*36.1</f>
        <v>0</v>
      </c>
      <c r="AL52" s="0" t="n">
        <f aca="false">AL13*31.97</f>
        <v>0</v>
      </c>
      <c r="AM52" s="0" t="n">
        <f aca="false">AM13*27.57</f>
        <v>0</v>
      </c>
      <c r="AN52" s="0" t="n">
        <f aca="false">AN13*21.11</f>
        <v>0</v>
      </c>
      <c r="AO52" s="0" t="n">
        <f aca="false">AO13*0</f>
        <v>0</v>
      </c>
      <c r="AP52" s="0" t="n">
        <f aca="false">SUM(B52:AO52)</f>
        <v>884.1</v>
      </c>
    </row>
    <row r="53" customFormat="false" ht="12.8" hidden="false" customHeight="false" outlineLevel="0" collapsed="false">
      <c r="A53" s="0" t="s">
        <v>279</v>
      </c>
      <c r="B53" s="0" t="n">
        <f aca="false">B14*0</f>
        <v>0</v>
      </c>
      <c r="C53" s="0" t="n">
        <f aca="false">C14*1325.64</f>
        <v>0</v>
      </c>
      <c r="D53" s="0" t="n">
        <f aca="false">D14*652.38</f>
        <v>1304.76</v>
      </c>
      <c r="E53" s="0" t="n">
        <f aca="false">E14*576.49</f>
        <v>0</v>
      </c>
      <c r="F53" s="0" t="n">
        <f aca="false">F14*524.2</f>
        <v>0</v>
      </c>
      <c r="G53" s="0" t="n">
        <f aca="false">G14*427.11</f>
        <v>0</v>
      </c>
      <c r="H53" s="0" t="n">
        <f aca="false">H14*374.84</f>
        <v>0</v>
      </c>
      <c r="I53" s="0" t="n">
        <f aca="false">I14*328.34</f>
        <v>0</v>
      </c>
      <c r="J53" s="0" t="n">
        <f aca="false">J14*316.36</f>
        <v>0</v>
      </c>
      <c r="K53" s="0" t="n">
        <f aca="false">K14*281.32</f>
        <v>0</v>
      </c>
      <c r="L53" s="0" t="n">
        <f aca="false">L14*14.52</f>
        <v>29.04</v>
      </c>
      <c r="M53" s="0" t="n">
        <f aca="false">M14*248.34</f>
        <v>0</v>
      </c>
      <c r="N53" s="0" t="n">
        <f aca="false">N14*248.33</f>
        <v>0</v>
      </c>
      <c r="O53" s="0" t="n">
        <f aca="false">O14*243.03</f>
        <v>0</v>
      </c>
      <c r="P53" s="0" t="n">
        <f aca="false">P14*241.89</f>
        <v>0</v>
      </c>
      <c r="Q53" s="0" t="n">
        <f aca="false">Q14*232.58</f>
        <v>0</v>
      </c>
      <c r="R53" s="0" t="n">
        <f aca="false">R14*193.43</f>
        <v>0</v>
      </c>
      <c r="S53" s="0" t="n">
        <f aca="false">S14*180.88</f>
        <v>0</v>
      </c>
      <c r="T53" s="0" t="n">
        <f aca="false">T14*164.65</f>
        <v>0</v>
      </c>
      <c r="U53" s="0" t="n">
        <f aca="false">U14*162.78</f>
        <v>0</v>
      </c>
      <c r="V53" s="0" t="n">
        <f aca="false">V14*152.54</f>
        <v>0</v>
      </c>
      <c r="W53" s="0" t="n">
        <f aca="false">W14*151.82</f>
        <v>0</v>
      </c>
      <c r="X53" s="0" t="n">
        <f aca="false">X14*139.93</f>
        <v>0</v>
      </c>
      <c r="Y53" s="0" t="n">
        <f aca="false">Y14*127.46</f>
        <v>0</v>
      </c>
      <c r="Z53" s="0" t="n">
        <f aca="false">Z14*123.25</f>
        <v>0</v>
      </c>
      <c r="AA53" s="0" t="n">
        <f aca="false">AA14*117.82</f>
        <v>0</v>
      </c>
      <c r="AB53" s="0" t="n">
        <f aca="false">AB14*84.06</f>
        <v>0</v>
      </c>
      <c r="AC53" s="0" t="n">
        <f aca="false">AC14*72.75</f>
        <v>0</v>
      </c>
      <c r="AD53" s="0" t="n">
        <f aca="false">AD14*65.01</f>
        <v>0</v>
      </c>
      <c r="AE53" s="0" t="n">
        <f aca="false">AE14*61.13</f>
        <v>366.78</v>
      </c>
      <c r="AF53" s="0" t="n">
        <f aca="false">AF14*56.34</f>
        <v>0</v>
      </c>
      <c r="AG53" s="0" t="n">
        <f aca="false">AG14*50.76</f>
        <v>0</v>
      </c>
      <c r="AH53" s="0" t="n">
        <f aca="false">AH14*50.28</f>
        <v>0</v>
      </c>
      <c r="AI53" s="0" t="n">
        <f aca="false">AI14*44.19</f>
        <v>0</v>
      </c>
      <c r="AJ53" s="0" t="n">
        <f aca="false">AJ14*43.19</f>
        <v>0</v>
      </c>
      <c r="AK53" s="0" t="n">
        <f aca="false">AK14*36.1</f>
        <v>0</v>
      </c>
      <c r="AL53" s="0" t="n">
        <f aca="false">AL14*31.97</f>
        <v>0</v>
      </c>
      <c r="AM53" s="0" t="n">
        <f aca="false">AM14*27.57</f>
        <v>0</v>
      </c>
      <c r="AN53" s="0" t="n">
        <f aca="false">AN14*21.11</f>
        <v>0</v>
      </c>
      <c r="AO53" s="0" t="n">
        <f aca="false">AO14*0</f>
        <v>0</v>
      </c>
      <c r="AP53" s="0" t="n">
        <f aca="false">SUM(B53:AO53)</f>
        <v>1700.58</v>
      </c>
    </row>
    <row r="54" customFormat="false" ht="12.8" hidden="false" customHeight="false" outlineLevel="0" collapsed="false">
      <c r="A54" s="0" t="s">
        <v>282</v>
      </c>
      <c r="B54" s="0" t="n">
        <f aca="false">B15*0</f>
        <v>0</v>
      </c>
      <c r="C54" s="0" t="n">
        <f aca="false">C15*1325.64</f>
        <v>0</v>
      </c>
      <c r="D54" s="0" t="n">
        <f aca="false">D15*652.38</f>
        <v>0</v>
      </c>
      <c r="E54" s="0" t="n">
        <f aca="false">E15*576.49</f>
        <v>0</v>
      </c>
      <c r="F54" s="0" t="n">
        <f aca="false">F15*524.2</f>
        <v>0</v>
      </c>
      <c r="G54" s="0" t="n">
        <f aca="false">G15*427.11</f>
        <v>854.22</v>
      </c>
      <c r="H54" s="0" t="n">
        <f aca="false">H15*374.84</f>
        <v>0</v>
      </c>
      <c r="I54" s="0" t="n">
        <f aca="false">I15*328.34</f>
        <v>0</v>
      </c>
      <c r="J54" s="0" t="n">
        <f aca="false">J15*316.36</f>
        <v>0</v>
      </c>
      <c r="K54" s="0" t="n">
        <f aca="false">K15*281.32</f>
        <v>0</v>
      </c>
      <c r="L54" s="0" t="n">
        <f aca="false">L15*14.52</f>
        <v>0</v>
      </c>
      <c r="M54" s="0" t="n">
        <f aca="false">M15*248.34</f>
        <v>0</v>
      </c>
      <c r="N54" s="0" t="n">
        <f aca="false">N15*248.33</f>
        <v>0</v>
      </c>
      <c r="O54" s="0" t="n">
        <f aca="false">O15*243.03</f>
        <v>243.03</v>
      </c>
      <c r="P54" s="0" t="n">
        <f aca="false">P15*241.89</f>
        <v>0</v>
      </c>
      <c r="Q54" s="0" t="n">
        <f aca="false">Q15*232.58</f>
        <v>2093.22</v>
      </c>
      <c r="R54" s="0" t="n">
        <f aca="false">R15*193.43</f>
        <v>0</v>
      </c>
      <c r="S54" s="0" t="n">
        <f aca="false">S15*180.88</f>
        <v>0</v>
      </c>
      <c r="T54" s="0" t="n">
        <f aca="false">T15*164.65</f>
        <v>0</v>
      </c>
      <c r="U54" s="0" t="n">
        <f aca="false">U15*162.78</f>
        <v>162.78</v>
      </c>
      <c r="V54" s="0" t="n">
        <f aca="false">V15*152.54</f>
        <v>0</v>
      </c>
      <c r="W54" s="0" t="n">
        <f aca="false">W15*151.82</f>
        <v>151.82</v>
      </c>
      <c r="X54" s="0" t="n">
        <f aca="false">X15*139.93</f>
        <v>0</v>
      </c>
      <c r="Y54" s="0" t="n">
        <f aca="false">Y15*127.46</f>
        <v>0</v>
      </c>
      <c r="Z54" s="0" t="n">
        <f aca="false">Z15*123.25</f>
        <v>0</v>
      </c>
      <c r="AA54" s="0" t="n">
        <f aca="false">AA15*117.82</f>
        <v>0</v>
      </c>
      <c r="AB54" s="0" t="n">
        <f aca="false">AB15*84.06</f>
        <v>336.24</v>
      </c>
      <c r="AC54" s="0" t="n">
        <f aca="false">AC15*72.75</f>
        <v>0</v>
      </c>
      <c r="AD54" s="0" t="n">
        <f aca="false">AD15*65.01</f>
        <v>325.05</v>
      </c>
      <c r="AE54" s="0" t="n">
        <f aca="false">AE15*61.13</f>
        <v>0</v>
      </c>
      <c r="AF54" s="0" t="n">
        <f aca="false">AF15*56.34</f>
        <v>788.76</v>
      </c>
      <c r="AG54" s="0" t="n">
        <f aca="false">AG15*50.76</f>
        <v>0</v>
      </c>
      <c r="AH54" s="0" t="n">
        <f aca="false">AH15*50.28</f>
        <v>201.12</v>
      </c>
      <c r="AI54" s="0" t="n">
        <f aca="false">AI15*44.19</f>
        <v>0</v>
      </c>
      <c r="AJ54" s="0" t="n">
        <f aca="false">AJ15*43.19</f>
        <v>172.76</v>
      </c>
      <c r="AK54" s="0" t="n">
        <f aca="false">AK15*36.1</f>
        <v>72.2</v>
      </c>
      <c r="AL54" s="0" t="n">
        <f aca="false">AL15*31.97</f>
        <v>0</v>
      </c>
      <c r="AM54" s="0" t="n">
        <f aca="false">AM15*27.57</f>
        <v>27.57</v>
      </c>
      <c r="AN54" s="0" t="n">
        <f aca="false">AN15*21.11</f>
        <v>0</v>
      </c>
      <c r="AO54" s="0" t="n">
        <f aca="false">AO15*0</f>
        <v>0</v>
      </c>
      <c r="AP54" s="0" t="n">
        <f aca="false">SUM(B54:AO54)</f>
        <v>5428.77</v>
      </c>
    </row>
    <row r="55" customFormat="false" ht="12.8" hidden="false" customHeight="false" outlineLevel="0" collapsed="false">
      <c r="A55" s="0" t="s">
        <v>285</v>
      </c>
      <c r="B55" s="0" t="n">
        <f aca="false">B16*0</f>
        <v>0</v>
      </c>
      <c r="C55" s="0" t="n">
        <f aca="false">C16*1325.64</f>
        <v>0</v>
      </c>
      <c r="D55" s="0" t="n">
        <f aca="false">D16*652.38</f>
        <v>652.38</v>
      </c>
      <c r="E55" s="0" t="n">
        <f aca="false">E16*576.49</f>
        <v>0</v>
      </c>
      <c r="F55" s="0" t="n">
        <f aca="false">F16*524.2</f>
        <v>0</v>
      </c>
      <c r="G55" s="0" t="n">
        <f aca="false">G16*427.11</f>
        <v>0</v>
      </c>
      <c r="H55" s="0" t="n">
        <f aca="false">H16*374.84</f>
        <v>0</v>
      </c>
      <c r="I55" s="0" t="n">
        <f aca="false">I16*328.34</f>
        <v>0</v>
      </c>
      <c r="J55" s="0" t="n">
        <f aca="false">J16*316.36</f>
        <v>0</v>
      </c>
      <c r="K55" s="0" t="n">
        <f aca="false">K16*281.32</f>
        <v>0</v>
      </c>
      <c r="L55" s="0" t="n">
        <f aca="false">L16*14.52</f>
        <v>43.56</v>
      </c>
      <c r="M55" s="0" t="n">
        <f aca="false">M16*248.34</f>
        <v>0</v>
      </c>
      <c r="N55" s="0" t="n">
        <f aca="false">N16*248.33</f>
        <v>0</v>
      </c>
      <c r="O55" s="0" t="n">
        <f aca="false">O16*243.03</f>
        <v>0</v>
      </c>
      <c r="P55" s="0" t="n">
        <f aca="false">P16*241.89</f>
        <v>241.89</v>
      </c>
      <c r="Q55" s="0" t="n">
        <f aca="false">Q16*232.58</f>
        <v>0</v>
      </c>
      <c r="R55" s="0" t="n">
        <f aca="false">R16*193.43</f>
        <v>0</v>
      </c>
      <c r="S55" s="0" t="n">
        <f aca="false">S16*180.88</f>
        <v>0</v>
      </c>
      <c r="T55" s="0" t="n">
        <f aca="false">T16*164.65</f>
        <v>0</v>
      </c>
      <c r="U55" s="0" t="n">
        <f aca="false">U16*162.78</f>
        <v>162.78</v>
      </c>
      <c r="V55" s="0" t="n">
        <f aca="false">V16*152.54</f>
        <v>152.54</v>
      </c>
      <c r="W55" s="0" t="n">
        <f aca="false">W16*151.82</f>
        <v>0</v>
      </c>
      <c r="X55" s="0" t="n">
        <f aca="false">X16*139.93</f>
        <v>0</v>
      </c>
      <c r="Y55" s="0" t="n">
        <f aca="false">Y16*127.46</f>
        <v>0</v>
      </c>
      <c r="Z55" s="0" t="n">
        <f aca="false">Z16*123.25</f>
        <v>0</v>
      </c>
      <c r="AA55" s="0" t="n">
        <f aca="false">AA16*117.82</f>
        <v>0</v>
      </c>
      <c r="AB55" s="0" t="n">
        <f aca="false">AB16*84.06</f>
        <v>0</v>
      </c>
      <c r="AC55" s="0" t="n">
        <f aca="false">AC16*72.75</f>
        <v>0</v>
      </c>
      <c r="AD55" s="0" t="n">
        <f aca="false">AD16*65.01</f>
        <v>390.06</v>
      </c>
      <c r="AE55" s="0" t="n">
        <f aca="false">AE16*61.13</f>
        <v>122.26</v>
      </c>
      <c r="AF55" s="0" t="n">
        <f aca="false">AF16*56.34</f>
        <v>0</v>
      </c>
      <c r="AG55" s="0" t="n">
        <f aca="false">AG16*50.76</f>
        <v>0</v>
      </c>
      <c r="AH55" s="0" t="n">
        <f aca="false">AH16*50.28</f>
        <v>0</v>
      </c>
      <c r="AI55" s="0" t="n">
        <f aca="false">AI16*44.19</f>
        <v>0</v>
      </c>
      <c r="AJ55" s="0" t="n">
        <f aca="false">AJ16*43.19</f>
        <v>0</v>
      </c>
      <c r="AK55" s="0" t="n">
        <f aca="false">AK16*36.1</f>
        <v>0</v>
      </c>
      <c r="AL55" s="0" t="n">
        <f aca="false">AL16*31.97</f>
        <v>0</v>
      </c>
      <c r="AM55" s="0" t="n">
        <f aca="false">AM16*27.57</f>
        <v>0</v>
      </c>
      <c r="AN55" s="0" t="n">
        <f aca="false">AN16*21.11</f>
        <v>0</v>
      </c>
      <c r="AO55" s="0" t="n">
        <f aca="false">AO16*0</f>
        <v>0</v>
      </c>
      <c r="AP55" s="0" t="n">
        <f aca="false">SUM(B55:AO55)</f>
        <v>1765.47</v>
      </c>
    </row>
    <row r="56" customFormat="false" ht="12.8" hidden="false" customHeight="false" outlineLevel="0" collapsed="false">
      <c r="A56" s="0" t="s">
        <v>288</v>
      </c>
      <c r="B56" s="0" t="n">
        <f aca="false">B17*0</f>
        <v>0</v>
      </c>
      <c r="C56" s="0" t="n">
        <f aca="false">C17*1325.64</f>
        <v>0</v>
      </c>
      <c r="D56" s="0" t="n">
        <f aca="false">D17*652.38</f>
        <v>14352.36</v>
      </c>
      <c r="E56" s="0" t="n">
        <f aca="false">E17*576.49</f>
        <v>0</v>
      </c>
      <c r="F56" s="0" t="n">
        <f aca="false">F17*524.2</f>
        <v>0</v>
      </c>
      <c r="G56" s="0" t="n">
        <f aca="false">G17*427.11</f>
        <v>0</v>
      </c>
      <c r="H56" s="0" t="n">
        <f aca="false">H17*374.84</f>
        <v>0</v>
      </c>
      <c r="I56" s="0" t="n">
        <f aca="false">I17*328.34</f>
        <v>0</v>
      </c>
      <c r="J56" s="0" t="n">
        <f aca="false">J17*316.36</f>
        <v>0</v>
      </c>
      <c r="K56" s="0" t="n">
        <f aca="false">K17*281.32</f>
        <v>0</v>
      </c>
      <c r="L56" s="0" t="n">
        <f aca="false">L17*14.52</f>
        <v>0</v>
      </c>
      <c r="M56" s="0" t="n">
        <f aca="false">M17*248.34</f>
        <v>0</v>
      </c>
      <c r="N56" s="0" t="n">
        <f aca="false">N17*248.33</f>
        <v>0</v>
      </c>
      <c r="O56" s="0" t="n">
        <f aca="false">O17*243.03</f>
        <v>0</v>
      </c>
      <c r="P56" s="0" t="n">
        <f aca="false">P17*241.89</f>
        <v>241.89</v>
      </c>
      <c r="Q56" s="0" t="n">
        <f aca="false">Q17*232.58</f>
        <v>2558.38</v>
      </c>
      <c r="R56" s="0" t="n">
        <f aca="false">R17*193.43</f>
        <v>0</v>
      </c>
      <c r="S56" s="0" t="n">
        <f aca="false">S17*180.88</f>
        <v>0</v>
      </c>
      <c r="T56" s="0" t="n">
        <f aca="false">T17*164.65</f>
        <v>329.3</v>
      </c>
      <c r="U56" s="0" t="n">
        <f aca="false">U17*162.78</f>
        <v>162.78</v>
      </c>
      <c r="V56" s="0" t="n">
        <f aca="false">V17*152.54</f>
        <v>0</v>
      </c>
      <c r="W56" s="0" t="n">
        <f aca="false">W17*151.82</f>
        <v>0</v>
      </c>
      <c r="X56" s="0" t="n">
        <f aca="false">X17*139.93</f>
        <v>0</v>
      </c>
      <c r="Y56" s="0" t="n">
        <f aca="false">Y17*127.46</f>
        <v>0</v>
      </c>
      <c r="Z56" s="0" t="n">
        <f aca="false">Z17*123.25</f>
        <v>0</v>
      </c>
      <c r="AA56" s="0" t="n">
        <f aca="false">AA17*117.82</f>
        <v>117.82</v>
      </c>
      <c r="AB56" s="0" t="n">
        <f aca="false">AB17*84.06</f>
        <v>0</v>
      </c>
      <c r="AC56" s="0" t="n">
        <f aca="false">AC17*72.75</f>
        <v>0</v>
      </c>
      <c r="AD56" s="0" t="n">
        <f aca="false">AD17*65.01</f>
        <v>260.04</v>
      </c>
      <c r="AE56" s="0" t="n">
        <f aca="false">AE17*61.13</f>
        <v>1895.03</v>
      </c>
      <c r="AF56" s="0" t="n">
        <f aca="false">AF17*56.34</f>
        <v>507.06</v>
      </c>
      <c r="AG56" s="0" t="n">
        <f aca="false">AG17*50.76</f>
        <v>0</v>
      </c>
      <c r="AH56" s="0" t="n">
        <f aca="false">AH17*50.28</f>
        <v>0</v>
      </c>
      <c r="AI56" s="0" t="n">
        <f aca="false">AI17*44.19</f>
        <v>0</v>
      </c>
      <c r="AJ56" s="0" t="n">
        <f aca="false">AJ17*43.19</f>
        <v>0</v>
      </c>
      <c r="AK56" s="0" t="n">
        <f aca="false">AK17*36.1</f>
        <v>0</v>
      </c>
      <c r="AL56" s="0" t="n">
        <f aca="false">AL17*31.97</f>
        <v>31.97</v>
      </c>
      <c r="AM56" s="0" t="n">
        <f aca="false">AM17*27.57</f>
        <v>0</v>
      </c>
      <c r="AN56" s="0" t="n">
        <f aca="false">AN17*21.11</f>
        <v>0</v>
      </c>
      <c r="AO56" s="0" t="n">
        <f aca="false">AO17*0</f>
        <v>0</v>
      </c>
      <c r="AP56" s="0" t="n">
        <f aca="false">SUM(B56:AO56)</f>
        <v>20456.63</v>
      </c>
    </row>
    <row r="57" customFormat="false" ht="12.8" hidden="false" customHeight="false" outlineLevel="0" collapsed="false">
      <c r="A57" s="0" t="s">
        <v>291</v>
      </c>
      <c r="B57" s="0" t="n">
        <f aca="false">B18*0</f>
        <v>0</v>
      </c>
      <c r="C57" s="0" t="n">
        <f aca="false">C18*1325.64</f>
        <v>0</v>
      </c>
      <c r="D57" s="0" t="n">
        <f aca="false">D18*652.38</f>
        <v>652.38</v>
      </c>
      <c r="E57" s="0" t="n">
        <f aca="false">E18*576.49</f>
        <v>0</v>
      </c>
      <c r="F57" s="0" t="n">
        <f aca="false">F18*524.2</f>
        <v>0</v>
      </c>
      <c r="G57" s="0" t="n">
        <f aca="false">G18*427.11</f>
        <v>0</v>
      </c>
      <c r="H57" s="0" t="n">
        <f aca="false">H18*374.84</f>
        <v>374.84</v>
      </c>
      <c r="I57" s="0" t="n">
        <f aca="false">I18*328.34</f>
        <v>1641.7</v>
      </c>
      <c r="J57" s="0" t="n">
        <f aca="false">J18*316.36</f>
        <v>0</v>
      </c>
      <c r="K57" s="0" t="n">
        <f aca="false">K18*281.32</f>
        <v>0</v>
      </c>
      <c r="L57" s="0" t="n">
        <f aca="false">L18*14.52</f>
        <v>0</v>
      </c>
      <c r="M57" s="0" t="n">
        <f aca="false">M18*248.34</f>
        <v>2483.4</v>
      </c>
      <c r="N57" s="0" t="n">
        <f aca="false">N18*248.33</f>
        <v>0</v>
      </c>
      <c r="O57" s="0" t="n">
        <f aca="false">O18*243.03</f>
        <v>0</v>
      </c>
      <c r="P57" s="0" t="n">
        <f aca="false">P18*241.89</f>
        <v>2660.79</v>
      </c>
      <c r="Q57" s="0" t="n">
        <f aca="false">Q18*232.58</f>
        <v>1860.64</v>
      </c>
      <c r="R57" s="0" t="n">
        <f aca="false">R18*193.43</f>
        <v>0</v>
      </c>
      <c r="S57" s="0" t="n">
        <f aca="false">S18*180.88</f>
        <v>180.88</v>
      </c>
      <c r="T57" s="0" t="n">
        <f aca="false">T18*164.65</f>
        <v>0</v>
      </c>
      <c r="U57" s="0" t="n">
        <f aca="false">U18*162.78</f>
        <v>0</v>
      </c>
      <c r="V57" s="0" t="n">
        <f aca="false">V18*152.54</f>
        <v>0</v>
      </c>
      <c r="W57" s="0" t="n">
        <f aca="false">W18*151.82</f>
        <v>0</v>
      </c>
      <c r="X57" s="0" t="n">
        <f aca="false">X18*139.93</f>
        <v>0</v>
      </c>
      <c r="Y57" s="0" t="n">
        <f aca="false">Y18*127.46</f>
        <v>0</v>
      </c>
      <c r="Z57" s="0" t="n">
        <f aca="false">Z18*123.25</f>
        <v>0</v>
      </c>
      <c r="AA57" s="0" t="n">
        <f aca="false">AA18*117.82</f>
        <v>0</v>
      </c>
      <c r="AB57" s="0" t="n">
        <f aca="false">AB18*84.06</f>
        <v>0</v>
      </c>
      <c r="AC57" s="0" t="n">
        <f aca="false">AC18*72.75</f>
        <v>72.75</v>
      </c>
      <c r="AD57" s="0" t="n">
        <f aca="false">AD18*65.01</f>
        <v>260.04</v>
      </c>
      <c r="AE57" s="0" t="n">
        <f aca="false">AE18*61.13</f>
        <v>0</v>
      </c>
      <c r="AF57" s="0" t="n">
        <f aca="false">AF18*56.34</f>
        <v>169.02</v>
      </c>
      <c r="AG57" s="0" t="n">
        <f aca="false">AG18*50.76</f>
        <v>0</v>
      </c>
      <c r="AH57" s="0" t="n">
        <f aca="false">AH18*50.28</f>
        <v>50.28</v>
      </c>
      <c r="AI57" s="0" t="n">
        <f aca="false">AI18*44.19</f>
        <v>0</v>
      </c>
      <c r="AJ57" s="0" t="n">
        <f aca="false">AJ18*43.19</f>
        <v>518.28</v>
      </c>
      <c r="AK57" s="0" t="n">
        <f aca="false">AK18*36.1</f>
        <v>0</v>
      </c>
      <c r="AL57" s="0" t="n">
        <f aca="false">AL18*31.97</f>
        <v>127.88</v>
      </c>
      <c r="AM57" s="0" t="n">
        <f aca="false">AM18*27.57</f>
        <v>0</v>
      </c>
      <c r="AN57" s="0" t="n">
        <f aca="false">AN18*21.11</f>
        <v>0</v>
      </c>
      <c r="AO57" s="0" t="n">
        <f aca="false">AO18*0</f>
        <v>0</v>
      </c>
      <c r="AP57" s="0" t="n">
        <f aca="false">SUM(B57:AO57)</f>
        <v>11052.88</v>
      </c>
    </row>
    <row r="58" customFormat="false" ht="12.8" hidden="false" customHeight="false" outlineLevel="0" collapsed="false">
      <c r="A58" s="0" t="s">
        <v>294</v>
      </c>
      <c r="B58" s="0" t="n">
        <f aca="false">B19*0</f>
        <v>0</v>
      </c>
      <c r="C58" s="0" t="n">
        <f aca="false">C19*1325.64</f>
        <v>0</v>
      </c>
      <c r="D58" s="0" t="n">
        <f aca="false">D19*652.38</f>
        <v>3261.9</v>
      </c>
      <c r="E58" s="0" t="n">
        <f aca="false">E19*576.49</f>
        <v>0</v>
      </c>
      <c r="F58" s="0" t="n">
        <f aca="false">F19*524.2</f>
        <v>2096.8</v>
      </c>
      <c r="G58" s="0" t="n">
        <f aca="false">G19*427.11</f>
        <v>0</v>
      </c>
      <c r="H58" s="0" t="n">
        <f aca="false">H19*374.84</f>
        <v>749.68</v>
      </c>
      <c r="I58" s="0" t="n">
        <f aca="false">I19*328.34</f>
        <v>0</v>
      </c>
      <c r="J58" s="0" t="n">
        <f aca="false">J19*316.36</f>
        <v>0</v>
      </c>
      <c r="K58" s="0" t="n">
        <f aca="false">K19*281.32</f>
        <v>0</v>
      </c>
      <c r="L58" s="0" t="n">
        <f aca="false">L19*14.52</f>
        <v>0</v>
      </c>
      <c r="M58" s="0" t="n">
        <f aca="false">M19*248.34</f>
        <v>248.34</v>
      </c>
      <c r="N58" s="0" t="n">
        <f aca="false">N19*248.33</f>
        <v>0</v>
      </c>
      <c r="O58" s="0" t="n">
        <f aca="false">O19*243.03</f>
        <v>729.09</v>
      </c>
      <c r="P58" s="0" t="n">
        <f aca="false">P19*241.89</f>
        <v>0</v>
      </c>
      <c r="Q58" s="0" t="n">
        <f aca="false">Q19*232.58</f>
        <v>0</v>
      </c>
      <c r="R58" s="0" t="n">
        <f aca="false">R19*193.43</f>
        <v>386.86</v>
      </c>
      <c r="S58" s="0" t="n">
        <f aca="false">S19*180.88</f>
        <v>1085.28</v>
      </c>
      <c r="T58" s="0" t="n">
        <f aca="false">T19*164.65</f>
        <v>329.3</v>
      </c>
      <c r="U58" s="0" t="n">
        <f aca="false">U19*162.78</f>
        <v>1465.02</v>
      </c>
      <c r="V58" s="0" t="n">
        <f aca="false">V19*152.54</f>
        <v>0</v>
      </c>
      <c r="W58" s="0" t="n">
        <f aca="false">W19*151.82</f>
        <v>455.46</v>
      </c>
      <c r="X58" s="0" t="n">
        <f aca="false">X19*139.93</f>
        <v>0</v>
      </c>
      <c r="Y58" s="0" t="n">
        <f aca="false">Y19*127.46</f>
        <v>0</v>
      </c>
      <c r="Z58" s="0" t="n">
        <f aca="false">Z19*123.25</f>
        <v>123.25</v>
      </c>
      <c r="AA58" s="0" t="n">
        <f aca="false">AA19*117.82</f>
        <v>0</v>
      </c>
      <c r="AB58" s="0" t="n">
        <f aca="false">AB19*84.06</f>
        <v>168.12</v>
      </c>
      <c r="AC58" s="0" t="n">
        <f aca="false">AC19*72.75</f>
        <v>72.75</v>
      </c>
      <c r="AD58" s="0" t="n">
        <f aca="false">AD19*65.01</f>
        <v>195.03</v>
      </c>
      <c r="AE58" s="0" t="n">
        <f aca="false">AE19*61.13</f>
        <v>0</v>
      </c>
      <c r="AF58" s="0" t="n">
        <f aca="false">AF19*56.34</f>
        <v>0</v>
      </c>
      <c r="AG58" s="0" t="n">
        <f aca="false">AG19*50.76</f>
        <v>50.76</v>
      </c>
      <c r="AH58" s="0" t="n">
        <f aca="false">AH19*50.28</f>
        <v>100.56</v>
      </c>
      <c r="AI58" s="0" t="n">
        <f aca="false">AI19*44.19</f>
        <v>0</v>
      </c>
      <c r="AJ58" s="0" t="n">
        <f aca="false">AJ19*43.19</f>
        <v>0</v>
      </c>
      <c r="AK58" s="0" t="n">
        <f aca="false">AK19*36.1</f>
        <v>36.1</v>
      </c>
      <c r="AL58" s="0" t="n">
        <f aca="false">AL19*31.97</f>
        <v>0</v>
      </c>
      <c r="AM58" s="0" t="n">
        <f aca="false">AM19*27.57</f>
        <v>0</v>
      </c>
      <c r="AN58" s="0" t="n">
        <f aca="false">AN19*21.11</f>
        <v>0</v>
      </c>
      <c r="AO58" s="0" t="n">
        <f aca="false">AO19*0</f>
        <v>0</v>
      </c>
      <c r="AP58" s="0" t="n">
        <f aca="false">SUM(B58:AO58)</f>
        <v>11554.3</v>
      </c>
    </row>
    <row r="59" customFormat="false" ht="12.8" hidden="false" customHeight="false" outlineLevel="0" collapsed="false">
      <c r="A59" s="0" t="s">
        <v>296</v>
      </c>
      <c r="B59" s="0" t="n">
        <f aca="false">B20*0</f>
        <v>0</v>
      </c>
      <c r="C59" s="0" t="n">
        <f aca="false">C20*1325.64</f>
        <v>0</v>
      </c>
      <c r="D59" s="0" t="n">
        <f aca="false">D20*652.38</f>
        <v>0</v>
      </c>
      <c r="E59" s="0" t="n">
        <f aca="false">E20*576.49</f>
        <v>0</v>
      </c>
      <c r="F59" s="0" t="n">
        <f aca="false">F20*524.2</f>
        <v>0</v>
      </c>
      <c r="G59" s="0" t="n">
        <f aca="false">G20*427.11</f>
        <v>0</v>
      </c>
      <c r="H59" s="0" t="n">
        <f aca="false">H20*374.84</f>
        <v>0</v>
      </c>
      <c r="I59" s="0" t="n">
        <f aca="false">I20*328.34</f>
        <v>656.68</v>
      </c>
      <c r="J59" s="0" t="n">
        <f aca="false">J20*316.36</f>
        <v>0</v>
      </c>
      <c r="K59" s="0" t="n">
        <f aca="false">K20*281.32</f>
        <v>0</v>
      </c>
      <c r="L59" s="0" t="n">
        <f aca="false">L20*14.52</f>
        <v>0</v>
      </c>
      <c r="M59" s="0" t="n">
        <f aca="false">M20*248.34</f>
        <v>0</v>
      </c>
      <c r="N59" s="0" t="n">
        <f aca="false">N20*248.33</f>
        <v>0</v>
      </c>
      <c r="O59" s="0" t="n">
        <f aca="false">O20*243.03</f>
        <v>0</v>
      </c>
      <c r="P59" s="0" t="n">
        <f aca="false">P20*241.89</f>
        <v>0</v>
      </c>
      <c r="Q59" s="0" t="n">
        <f aca="false">Q20*232.58</f>
        <v>232.58</v>
      </c>
      <c r="R59" s="0" t="n">
        <f aca="false">R20*193.43</f>
        <v>0</v>
      </c>
      <c r="S59" s="0" t="n">
        <f aca="false">S20*180.88</f>
        <v>0</v>
      </c>
      <c r="T59" s="0" t="n">
        <f aca="false">T20*164.65</f>
        <v>0</v>
      </c>
      <c r="U59" s="0" t="n">
        <f aca="false">U20*162.78</f>
        <v>0</v>
      </c>
      <c r="V59" s="0" t="n">
        <f aca="false">V20*152.54</f>
        <v>0</v>
      </c>
      <c r="W59" s="0" t="n">
        <f aca="false">W20*151.82</f>
        <v>0</v>
      </c>
      <c r="X59" s="0" t="n">
        <f aca="false">X20*139.93</f>
        <v>0</v>
      </c>
      <c r="Y59" s="0" t="n">
        <f aca="false">Y20*127.46</f>
        <v>0</v>
      </c>
      <c r="Z59" s="0" t="n">
        <f aca="false">Z20*123.25</f>
        <v>0</v>
      </c>
      <c r="AA59" s="0" t="n">
        <f aca="false">AA20*117.82</f>
        <v>0</v>
      </c>
      <c r="AB59" s="0" t="n">
        <f aca="false">AB20*84.06</f>
        <v>0</v>
      </c>
      <c r="AC59" s="0" t="n">
        <f aca="false">AC20*72.75</f>
        <v>0</v>
      </c>
      <c r="AD59" s="0" t="n">
        <f aca="false">AD20*65.01</f>
        <v>0</v>
      </c>
      <c r="AE59" s="0" t="n">
        <f aca="false">AE20*61.13</f>
        <v>0</v>
      </c>
      <c r="AF59" s="0" t="n">
        <f aca="false">AF20*56.34</f>
        <v>0</v>
      </c>
      <c r="AG59" s="0" t="n">
        <f aca="false">AG20*50.76</f>
        <v>0</v>
      </c>
      <c r="AH59" s="0" t="n">
        <f aca="false">AH20*50.28</f>
        <v>0</v>
      </c>
      <c r="AI59" s="0" t="n">
        <f aca="false">AI20*44.19</f>
        <v>0</v>
      </c>
      <c r="AJ59" s="0" t="n">
        <f aca="false">AJ20*43.19</f>
        <v>0</v>
      </c>
      <c r="AK59" s="0" t="n">
        <f aca="false">AK20*36.1</f>
        <v>0</v>
      </c>
      <c r="AL59" s="0" t="n">
        <f aca="false">AL20*31.97</f>
        <v>0</v>
      </c>
      <c r="AM59" s="0" t="n">
        <f aca="false">AM20*27.57</f>
        <v>0</v>
      </c>
      <c r="AN59" s="0" t="n">
        <f aca="false">AN20*21.11</f>
        <v>0</v>
      </c>
      <c r="AO59" s="0" t="n">
        <f aca="false">AO20*0</f>
        <v>0</v>
      </c>
      <c r="AP59" s="0" t="n">
        <f aca="false">SUM(B59:AO59)</f>
        <v>889.26</v>
      </c>
    </row>
    <row r="60" customFormat="false" ht="12.8" hidden="false" customHeight="false" outlineLevel="0" collapsed="false">
      <c r="A60" s="0" t="s">
        <v>306</v>
      </c>
      <c r="B60" s="0" t="n">
        <f aca="false">B21*0</f>
        <v>0</v>
      </c>
      <c r="C60" s="0" t="n">
        <f aca="false">C21*1325.64</f>
        <v>0</v>
      </c>
      <c r="D60" s="0" t="n">
        <f aca="false">D21*652.38</f>
        <v>0</v>
      </c>
      <c r="E60" s="0" t="n">
        <f aca="false">E21*576.49</f>
        <v>0</v>
      </c>
      <c r="F60" s="0" t="n">
        <f aca="false">F21*524.2</f>
        <v>0</v>
      </c>
      <c r="G60" s="0" t="n">
        <f aca="false">G21*427.11</f>
        <v>0</v>
      </c>
      <c r="H60" s="0" t="n">
        <f aca="false">H21*374.84</f>
        <v>749.68</v>
      </c>
      <c r="I60" s="0" t="n">
        <f aca="false">I21*328.34</f>
        <v>0</v>
      </c>
      <c r="J60" s="0" t="n">
        <f aca="false">J21*316.36</f>
        <v>0</v>
      </c>
      <c r="K60" s="0" t="n">
        <f aca="false">K21*281.32</f>
        <v>0</v>
      </c>
      <c r="L60" s="0" t="n">
        <f aca="false">L21*14.52</f>
        <v>0</v>
      </c>
      <c r="M60" s="0" t="n">
        <f aca="false">M21*248.34</f>
        <v>248.34</v>
      </c>
      <c r="N60" s="0" t="n">
        <f aca="false">N21*248.33</f>
        <v>496.66</v>
      </c>
      <c r="O60" s="0" t="n">
        <f aca="false">O21*243.03</f>
        <v>0</v>
      </c>
      <c r="P60" s="0" t="n">
        <f aca="false">P21*241.89</f>
        <v>0</v>
      </c>
      <c r="Q60" s="0" t="n">
        <f aca="false">Q21*232.58</f>
        <v>0</v>
      </c>
      <c r="R60" s="0" t="n">
        <f aca="false">R21*193.43</f>
        <v>0</v>
      </c>
      <c r="S60" s="0" t="n">
        <f aca="false">S21*180.88</f>
        <v>0</v>
      </c>
      <c r="T60" s="0" t="n">
        <f aca="false">T21*164.65</f>
        <v>0</v>
      </c>
      <c r="U60" s="0" t="n">
        <f aca="false">U21*162.78</f>
        <v>0</v>
      </c>
      <c r="V60" s="0" t="n">
        <f aca="false">V21*152.54</f>
        <v>0</v>
      </c>
      <c r="W60" s="0" t="n">
        <f aca="false">W21*151.82</f>
        <v>0</v>
      </c>
      <c r="X60" s="0" t="n">
        <f aca="false">X21*139.93</f>
        <v>0</v>
      </c>
      <c r="Y60" s="0" t="n">
        <f aca="false">Y21*127.46</f>
        <v>0</v>
      </c>
      <c r="Z60" s="0" t="n">
        <f aca="false">Z21*123.25</f>
        <v>0</v>
      </c>
      <c r="AA60" s="0" t="n">
        <f aca="false">AA21*117.82</f>
        <v>0</v>
      </c>
      <c r="AB60" s="0" t="n">
        <f aca="false">AB21*84.06</f>
        <v>0</v>
      </c>
      <c r="AC60" s="0" t="n">
        <f aca="false">AC21*72.75</f>
        <v>0</v>
      </c>
      <c r="AD60" s="0" t="n">
        <f aca="false">AD21*65.01</f>
        <v>0</v>
      </c>
      <c r="AE60" s="0" t="n">
        <f aca="false">AE21*61.13</f>
        <v>0</v>
      </c>
      <c r="AF60" s="0" t="n">
        <f aca="false">AF21*56.34</f>
        <v>0</v>
      </c>
      <c r="AG60" s="0" t="n">
        <f aca="false">AG21*50.76</f>
        <v>0</v>
      </c>
      <c r="AH60" s="0" t="n">
        <f aca="false">AH21*50.28</f>
        <v>0</v>
      </c>
      <c r="AI60" s="0" t="n">
        <f aca="false">AI21*44.19</f>
        <v>0</v>
      </c>
      <c r="AJ60" s="0" t="n">
        <f aca="false">AJ21*43.19</f>
        <v>0</v>
      </c>
      <c r="AK60" s="0" t="n">
        <f aca="false">AK21*36.1</f>
        <v>0</v>
      </c>
      <c r="AL60" s="0" t="n">
        <f aca="false">AL21*31.97</f>
        <v>0</v>
      </c>
      <c r="AM60" s="0" t="n">
        <f aca="false">AM21*27.57</f>
        <v>0</v>
      </c>
      <c r="AN60" s="0" t="n">
        <f aca="false">AN21*21.11</f>
        <v>0</v>
      </c>
      <c r="AO60" s="0" t="n">
        <f aca="false">AO21*0</f>
        <v>0</v>
      </c>
      <c r="AP60" s="0" t="n">
        <f aca="false">SUM(B60:AO60)</f>
        <v>1494.68</v>
      </c>
    </row>
    <row r="61" customFormat="false" ht="12.8" hidden="false" customHeight="false" outlineLevel="0" collapsed="false">
      <c r="A61" s="0" t="s">
        <v>329</v>
      </c>
      <c r="B61" s="0" t="n">
        <f aca="false">B22*0</f>
        <v>0</v>
      </c>
      <c r="C61" s="0" t="n">
        <f aca="false">C22*1325.64</f>
        <v>0</v>
      </c>
      <c r="D61" s="0" t="n">
        <f aca="false">D22*652.38</f>
        <v>0</v>
      </c>
      <c r="E61" s="0" t="n">
        <f aca="false">E22*576.49</f>
        <v>0</v>
      </c>
      <c r="F61" s="0" t="n">
        <f aca="false">F22*524.2</f>
        <v>0</v>
      </c>
      <c r="G61" s="0" t="n">
        <f aca="false">G22*427.11</f>
        <v>0</v>
      </c>
      <c r="H61" s="0" t="n">
        <f aca="false">H22*374.84</f>
        <v>0</v>
      </c>
      <c r="I61" s="0" t="n">
        <f aca="false">I22*328.34</f>
        <v>0</v>
      </c>
      <c r="J61" s="0" t="n">
        <f aca="false">J22*316.36</f>
        <v>0</v>
      </c>
      <c r="K61" s="0" t="n">
        <f aca="false">K22*281.32</f>
        <v>0</v>
      </c>
      <c r="L61" s="0" t="n">
        <f aca="false">L22*14.52</f>
        <v>0</v>
      </c>
      <c r="M61" s="0" t="n">
        <f aca="false">M22*248.34</f>
        <v>0</v>
      </c>
      <c r="N61" s="0" t="n">
        <f aca="false">N22*248.33</f>
        <v>0</v>
      </c>
      <c r="O61" s="0" t="n">
        <f aca="false">O22*243.03</f>
        <v>0</v>
      </c>
      <c r="P61" s="0" t="n">
        <f aca="false">P22*241.89</f>
        <v>0</v>
      </c>
      <c r="Q61" s="0" t="n">
        <f aca="false">Q22*232.58</f>
        <v>0</v>
      </c>
      <c r="R61" s="0" t="n">
        <f aca="false">R22*193.43</f>
        <v>0</v>
      </c>
      <c r="S61" s="0" t="n">
        <f aca="false">S22*180.88</f>
        <v>0</v>
      </c>
      <c r="T61" s="0" t="n">
        <f aca="false">T22*164.65</f>
        <v>0</v>
      </c>
      <c r="U61" s="0" t="n">
        <f aca="false">U22*162.78</f>
        <v>0</v>
      </c>
      <c r="V61" s="0" t="n">
        <f aca="false">V22*152.54</f>
        <v>305.08</v>
      </c>
      <c r="W61" s="0" t="n">
        <f aca="false">W22*151.82</f>
        <v>0</v>
      </c>
      <c r="X61" s="0" t="n">
        <f aca="false">X22*139.93</f>
        <v>0</v>
      </c>
      <c r="Y61" s="0" t="n">
        <f aca="false">Y22*127.46</f>
        <v>0</v>
      </c>
      <c r="Z61" s="0" t="n">
        <f aca="false">Z22*123.25</f>
        <v>0</v>
      </c>
      <c r="AA61" s="0" t="n">
        <f aca="false">AA22*117.82</f>
        <v>0</v>
      </c>
      <c r="AB61" s="0" t="n">
        <f aca="false">AB22*84.06</f>
        <v>0</v>
      </c>
      <c r="AC61" s="0" t="n">
        <f aca="false">AC22*72.75</f>
        <v>0</v>
      </c>
      <c r="AD61" s="0" t="n">
        <f aca="false">AD22*65.01</f>
        <v>0</v>
      </c>
      <c r="AE61" s="0" t="n">
        <f aca="false">AE22*61.13</f>
        <v>61.13</v>
      </c>
      <c r="AF61" s="0" t="n">
        <f aca="false">AF22*56.34</f>
        <v>0</v>
      </c>
      <c r="AG61" s="0" t="n">
        <f aca="false">AG22*50.76</f>
        <v>0</v>
      </c>
      <c r="AH61" s="0" t="n">
        <f aca="false">AH22*50.28</f>
        <v>0</v>
      </c>
      <c r="AI61" s="0" t="n">
        <f aca="false">AI22*44.19</f>
        <v>0</v>
      </c>
      <c r="AJ61" s="0" t="n">
        <f aca="false">AJ22*43.19</f>
        <v>0</v>
      </c>
      <c r="AK61" s="0" t="n">
        <f aca="false">AK22*36.1</f>
        <v>0</v>
      </c>
      <c r="AL61" s="0" t="n">
        <f aca="false">AL22*31.97</f>
        <v>0</v>
      </c>
      <c r="AM61" s="0" t="n">
        <f aca="false">AM22*27.57</f>
        <v>0</v>
      </c>
      <c r="AN61" s="0" t="n">
        <f aca="false">AN22*21.11</f>
        <v>0</v>
      </c>
      <c r="AO61" s="0" t="n">
        <f aca="false">AO22*0</f>
        <v>0</v>
      </c>
      <c r="AP61" s="0" t="n">
        <f aca="false">SUM(B61:AO61)</f>
        <v>366.21</v>
      </c>
    </row>
    <row r="62" customFormat="false" ht="12.8" hidden="false" customHeight="false" outlineLevel="0" collapsed="false">
      <c r="A62" s="0" t="s">
        <v>361</v>
      </c>
      <c r="B62" s="0" t="n">
        <f aca="false">B23*0</f>
        <v>0</v>
      </c>
      <c r="C62" s="0" t="n">
        <f aca="false">C23*1325.64</f>
        <v>0</v>
      </c>
      <c r="D62" s="0" t="n">
        <f aca="false">D23*652.38</f>
        <v>0</v>
      </c>
      <c r="E62" s="0" t="n">
        <f aca="false">E23*576.49</f>
        <v>576.49</v>
      </c>
      <c r="F62" s="0" t="n">
        <f aca="false">F23*524.2</f>
        <v>1048.4</v>
      </c>
      <c r="G62" s="0" t="n">
        <f aca="false">G23*427.11</f>
        <v>0</v>
      </c>
      <c r="H62" s="0" t="n">
        <f aca="false">H23*374.84</f>
        <v>374.84</v>
      </c>
      <c r="I62" s="0" t="n">
        <f aca="false">I23*328.34</f>
        <v>0</v>
      </c>
      <c r="J62" s="0" t="n">
        <f aca="false">J23*316.36</f>
        <v>0</v>
      </c>
      <c r="K62" s="0" t="n">
        <f aca="false">K23*281.32</f>
        <v>0</v>
      </c>
      <c r="L62" s="0" t="n">
        <f aca="false">L23*14.52</f>
        <v>29.04</v>
      </c>
      <c r="M62" s="0" t="n">
        <f aca="false">M23*248.34</f>
        <v>0</v>
      </c>
      <c r="N62" s="0" t="n">
        <f aca="false">N23*248.33</f>
        <v>0</v>
      </c>
      <c r="O62" s="0" t="n">
        <f aca="false">O23*243.03</f>
        <v>243.03</v>
      </c>
      <c r="P62" s="0" t="n">
        <f aca="false">P23*241.89</f>
        <v>0</v>
      </c>
      <c r="Q62" s="0" t="n">
        <f aca="false">Q23*232.58</f>
        <v>232.58</v>
      </c>
      <c r="R62" s="0" t="n">
        <f aca="false">R23*193.43</f>
        <v>0</v>
      </c>
      <c r="S62" s="0" t="n">
        <f aca="false">S23*180.88</f>
        <v>361.76</v>
      </c>
      <c r="T62" s="0" t="n">
        <f aca="false">T23*164.65</f>
        <v>0</v>
      </c>
      <c r="U62" s="0" t="n">
        <f aca="false">U23*162.78</f>
        <v>0</v>
      </c>
      <c r="V62" s="0" t="n">
        <f aca="false">V23*152.54</f>
        <v>0</v>
      </c>
      <c r="W62" s="0" t="n">
        <f aca="false">W23*151.82</f>
        <v>0</v>
      </c>
      <c r="X62" s="0" t="n">
        <f aca="false">X23*139.93</f>
        <v>0</v>
      </c>
      <c r="Y62" s="0" t="n">
        <f aca="false">Y23*127.46</f>
        <v>254.92</v>
      </c>
      <c r="Z62" s="0" t="n">
        <f aca="false">Z23*123.25</f>
        <v>0</v>
      </c>
      <c r="AA62" s="0" t="n">
        <f aca="false">AA23*117.82</f>
        <v>0</v>
      </c>
      <c r="AB62" s="0" t="n">
        <f aca="false">AB23*84.06</f>
        <v>84.06</v>
      </c>
      <c r="AC62" s="0" t="n">
        <f aca="false">AC23*72.75</f>
        <v>0</v>
      </c>
      <c r="AD62" s="0" t="n">
        <f aca="false">AD23*65.01</f>
        <v>650.1</v>
      </c>
      <c r="AE62" s="0" t="n">
        <f aca="false">AE23*61.13</f>
        <v>550.17</v>
      </c>
      <c r="AF62" s="0" t="n">
        <f aca="false">AF23*56.34</f>
        <v>0</v>
      </c>
      <c r="AG62" s="0" t="n">
        <f aca="false">AG23*50.76</f>
        <v>0</v>
      </c>
      <c r="AH62" s="0" t="n">
        <f aca="false">AH23*50.28</f>
        <v>0</v>
      </c>
      <c r="AI62" s="0" t="n">
        <f aca="false">AI23*44.19</f>
        <v>0</v>
      </c>
      <c r="AJ62" s="0" t="n">
        <f aca="false">AJ23*43.19</f>
        <v>0</v>
      </c>
      <c r="AK62" s="0" t="n">
        <f aca="false">AK23*36.1</f>
        <v>0</v>
      </c>
      <c r="AL62" s="0" t="n">
        <f aca="false">AL23*31.97</f>
        <v>0</v>
      </c>
      <c r="AM62" s="0" t="n">
        <f aca="false">AM23*27.57</f>
        <v>110.28</v>
      </c>
      <c r="AN62" s="0" t="n">
        <f aca="false">AN23*21.11</f>
        <v>0</v>
      </c>
      <c r="AO62" s="0" t="n">
        <f aca="false">AO23*0</f>
        <v>0</v>
      </c>
      <c r="AP62" s="0" t="n">
        <f aca="false">SUM(B62:AO62)</f>
        <v>4515.67</v>
      </c>
    </row>
    <row r="63" customFormat="false" ht="12.8" hidden="false" customHeight="false" outlineLevel="0" collapsed="false">
      <c r="A63" s="0" t="s">
        <v>370</v>
      </c>
      <c r="B63" s="0" t="n">
        <f aca="false">B24*0</f>
        <v>0</v>
      </c>
      <c r="C63" s="0" t="n">
        <f aca="false">C24*1325.64</f>
        <v>0</v>
      </c>
      <c r="D63" s="0" t="n">
        <f aca="false">D24*652.38</f>
        <v>0</v>
      </c>
      <c r="E63" s="0" t="n">
        <f aca="false">E24*576.49</f>
        <v>0</v>
      </c>
      <c r="F63" s="0" t="n">
        <f aca="false">F24*524.2</f>
        <v>0</v>
      </c>
      <c r="G63" s="0" t="n">
        <f aca="false">G24*427.11</f>
        <v>0</v>
      </c>
      <c r="H63" s="0" t="n">
        <f aca="false">H24*374.84</f>
        <v>0</v>
      </c>
      <c r="I63" s="0" t="n">
        <f aca="false">I24*328.34</f>
        <v>0</v>
      </c>
      <c r="J63" s="0" t="n">
        <f aca="false">J24*316.36</f>
        <v>316.36</v>
      </c>
      <c r="K63" s="0" t="n">
        <f aca="false">K24*281.32</f>
        <v>0</v>
      </c>
      <c r="L63" s="0" t="n">
        <f aca="false">L24*14.52</f>
        <v>0</v>
      </c>
      <c r="M63" s="0" t="n">
        <f aca="false">M24*248.34</f>
        <v>0</v>
      </c>
      <c r="N63" s="0" t="n">
        <f aca="false">N24*248.33</f>
        <v>0</v>
      </c>
      <c r="O63" s="0" t="n">
        <f aca="false">O24*243.03</f>
        <v>0</v>
      </c>
      <c r="P63" s="0" t="n">
        <f aca="false">P24*241.89</f>
        <v>0</v>
      </c>
      <c r="Q63" s="0" t="n">
        <f aca="false">Q24*232.58</f>
        <v>0</v>
      </c>
      <c r="R63" s="0" t="n">
        <f aca="false">R24*193.43</f>
        <v>0</v>
      </c>
      <c r="S63" s="0" t="n">
        <f aca="false">S24*180.88</f>
        <v>361.76</v>
      </c>
      <c r="T63" s="0" t="n">
        <f aca="false">T24*164.65</f>
        <v>164.65</v>
      </c>
      <c r="U63" s="0" t="n">
        <f aca="false">U24*162.78</f>
        <v>0</v>
      </c>
      <c r="V63" s="0" t="n">
        <f aca="false">V24*152.54</f>
        <v>0</v>
      </c>
      <c r="W63" s="0" t="n">
        <f aca="false">W24*151.82</f>
        <v>0</v>
      </c>
      <c r="X63" s="0" t="n">
        <f aca="false">X24*139.93</f>
        <v>279.86</v>
      </c>
      <c r="Y63" s="0" t="n">
        <f aca="false">Y24*127.46</f>
        <v>0</v>
      </c>
      <c r="Z63" s="0" t="n">
        <f aca="false">Z24*123.25</f>
        <v>0</v>
      </c>
      <c r="AA63" s="0" t="n">
        <f aca="false">AA24*117.82</f>
        <v>0</v>
      </c>
      <c r="AB63" s="0" t="n">
        <f aca="false">AB24*84.06</f>
        <v>252.18</v>
      </c>
      <c r="AC63" s="0" t="n">
        <f aca="false">AC24*72.75</f>
        <v>0</v>
      </c>
      <c r="AD63" s="0" t="n">
        <f aca="false">AD24*65.01</f>
        <v>195.03</v>
      </c>
      <c r="AE63" s="0" t="n">
        <f aca="false">AE24*61.13</f>
        <v>0</v>
      </c>
      <c r="AF63" s="0" t="n">
        <f aca="false">AF24*56.34</f>
        <v>56.34</v>
      </c>
      <c r="AG63" s="0" t="n">
        <f aca="false">AG24*50.76</f>
        <v>0</v>
      </c>
      <c r="AH63" s="0" t="n">
        <f aca="false">AH24*50.28</f>
        <v>0</v>
      </c>
      <c r="AI63" s="0" t="n">
        <f aca="false">AI24*44.19</f>
        <v>0</v>
      </c>
      <c r="AJ63" s="0" t="n">
        <f aca="false">AJ24*43.19</f>
        <v>43.19</v>
      </c>
      <c r="AK63" s="0" t="n">
        <f aca="false">AK24*36.1</f>
        <v>36.1</v>
      </c>
      <c r="AL63" s="0" t="n">
        <f aca="false">AL24*31.97</f>
        <v>0</v>
      </c>
      <c r="AM63" s="0" t="n">
        <f aca="false">AM24*27.57</f>
        <v>27.57</v>
      </c>
      <c r="AN63" s="0" t="n">
        <f aca="false">AN24*21.11</f>
        <v>0</v>
      </c>
      <c r="AO63" s="0" t="n">
        <f aca="false">AO24*0</f>
        <v>0</v>
      </c>
      <c r="AP63" s="0" t="n">
        <f aca="false">SUM(B63:AO63)</f>
        <v>1733.04</v>
      </c>
    </row>
    <row r="64" customFormat="false" ht="12.8" hidden="false" customHeight="false" outlineLevel="0" collapsed="false">
      <c r="A64" s="0" t="s">
        <v>372</v>
      </c>
      <c r="B64" s="0" t="n">
        <f aca="false">B25*0</f>
        <v>0</v>
      </c>
      <c r="C64" s="0" t="n">
        <f aca="false">C25*1325.64</f>
        <v>0</v>
      </c>
      <c r="D64" s="0" t="n">
        <f aca="false">D25*652.38</f>
        <v>0</v>
      </c>
      <c r="E64" s="0" t="n">
        <f aca="false">E25*576.49</f>
        <v>576.49</v>
      </c>
      <c r="F64" s="0" t="n">
        <f aca="false">F25*524.2</f>
        <v>0</v>
      </c>
      <c r="G64" s="0" t="n">
        <f aca="false">G25*427.11</f>
        <v>0</v>
      </c>
      <c r="H64" s="0" t="n">
        <f aca="false">H25*374.84</f>
        <v>374.84</v>
      </c>
      <c r="I64" s="0" t="n">
        <f aca="false">I25*328.34</f>
        <v>0</v>
      </c>
      <c r="J64" s="0" t="n">
        <f aca="false">J25*316.36</f>
        <v>0</v>
      </c>
      <c r="K64" s="0" t="n">
        <f aca="false">K25*281.32</f>
        <v>0</v>
      </c>
      <c r="L64" s="0" t="n">
        <f aca="false">L25*14.52</f>
        <v>0</v>
      </c>
      <c r="M64" s="0" t="n">
        <f aca="false">M25*248.34</f>
        <v>0</v>
      </c>
      <c r="N64" s="0" t="n">
        <f aca="false">N25*248.33</f>
        <v>0</v>
      </c>
      <c r="O64" s="0" t="n">
        <f aca="false">O25*243.03</f>
        <v>0</v>
      </c>
      <c r="P64" s="0" t="n">
        <f aca="false">P25*241.89</f>
        <v>241.89</v>
      </c>
      <c r="Q64" s="0" t="n">
        <f aca="false">Q25*232.58</f>
        <v>232.58</v>
      </c>
      <c r="R64" s="0" t="n">
        <f aca="false">R25*193.43</f>
        <v>0</v>
      </c>
      <c r="S64" s="0" t="n">
        <f aca="false">S25*180.88</f>
        <v>542.64</v>
      </c>
      <c r="T64" s="0" t="n">
        <f aca="false">T25*164.65</f>
        <v>0</v>
      </c>
      <c r="U64" s="0" t="n">
        <f aca="false">U25*162.78</f>
        <v>0</v>
      </c>
      <c r="V64" s="0" t="n">
        <f aca="false">V25*152.54</f>
        <v>0</v>
      </c>
      <c r="W64" s="0" t="n">
        <f aca="false">W25*151.82</f>
        <v>0</v>
      </c>
      <c r="X64" s="0" t="n">
        <f aca="false">X25*139.93</f>
        <v>279.86</v>
      </c>
      <c r="Y64" s="0" t="n">
        <f aca="false">Y25*127.46</f>
        <v>0</v>
      </c>
      <c r="Z64" s="0" t="n">
        <f aca="false">Z25*123.25</f>
        <v>0</v>
      </c>
      <c r="AA64" s="0" t="n">
        <f aca="false">AA25*117.82</f>
        <v>0</v>
      </c>
      <c r="AB64" s="0" t="n">
        <f aca="false">AB25*84.06</f>
        <v>0</v>
      </c>
      <c r="AC64" s="0" t="n">
        <f aca="false">AC25*72.75</f>
        <v>0</v>
      </c>
      <c r="AD64" s="0" t="n">
        <f aca="false">AD25*65.01</f>
        <v>65.01</v>
      </c>
      <c r="AE64" s="0" t="n">
        <f aca="false">AE25*61.13</f>
        <v>0</v>
      </c>
      <c r="AF64" s="0" t="n">
        <f aca="false">AF25*56.34</f>
        <v>0</v>
      </c>
      <c r="AG64" s="0" t="n">
        <f aca="false">AG25*50.76</f>
        <v>0</v>
      </c>
      <c r="AH64" s="0" t="n">
        <f aca="false">AH25*50.28</f>
        <v>50.28</v>
      </c>
      <c r="AI64" s="0" t="n">
        <f aca="false">AI25*44.19</f>
        <v>132.57</v>
      </c>
      <c r="AJ64" s="0" t="n">
        <f aca="false">AJ25*43.19</f>
        <v>43.19</v>
      </c>
      <c r="AK64" s="0" t="n">
        <f aca="false">AK25*36.1</f>
        <v>0</v>
      </c>
      <c r="AL64" s="0" t="n">
        <f aca="false">AL25*31.97</f>
        <v>31.97</v>
      </c>
      <c r="AM64" s="0" t="n">
        <f aca="false">AM25*27.57</f>
        <v>0</v>
      </c>
      <c r="AN64" s="0" t="n">
        <f aca="false">AN25*21.11</f>
        <v>21.11</v>
      </c>
      <c r="AO64" s="0" t="n">
        <f aca="false">AO25*0</f>
        <v>0</v>
      </c>
      <c r="AP64" s="0" t="n">
        <f aca="false">SUM(B64:AO64)</f>
        <v>2592.43</v>
      </c>
    </row>
    <row r="65" customFormat="false" ht="12.8" hidden="false" customHeight="false" outlineLevel="0" collapsed="false">
      <c r="A65" s="0" t="s">
        <v>380</v>
      </c>
      <c r="B65" s="0" t="n">
        <f aca="false">B26*0</f>
        <v>0</v>
      </c>
      <c r="C65" s="0" t="n">
        <f aca="false">C26*1325.64</f>
        <v>0</v>
      </c>
      <c r="D65" s="0" t="n">
        <f aca="false">D26*652.38</f>
        <v>0</v>
      </c>
      <c r="E65" s="0" t="n">
        <f aca="false">E26*576.49</f>
        <v>0</v>
      </c>
      <c r="F65" s="0" t="n">
        <f aca="false">F26*524.2</f>
        <v>0</v>
      </c>
      <c r="G65" s="0" t="n">
        <f aca="false">G26*427.11</f>
        <v>0</v>
      </c>
      <c r="H65" s="0" t="n">
        <f aca="false">H26*374.84</f>
        <v>0</v>
      </c>
      <c r="I65" s="0" t="n">
        <f aca="false">I26*328.34</f>
        <v>0</v>
      </c>
      <c r="J65" s="0" t="n">
        <f aca="false">J26*316.36</f>
        <v>0</v>
      </c>
      <c r="K65" s="0" t="n">
        <f aca="false">K26*281.32</f>
        <v>0</v>
      </c>
      <c r="L65" s="0" t="n">
        <f aca="false">L26*14.52</f>
        <v>0</v>
      </c>
      <c r="M65" s="0" t="n">
        <f aca="false">M26*248.34</f>
        <v>0</v>
      </c>
      <c r="N65" s="0" t="n">
        <f aca="false">N26*248.33</f>
        <v>0</v>
      </c>
      <c r="O65" s="0" t="n">
        <f aca="false">O26*243.03</f>
        <v>0</v>
      </c>
      <c r="P65" s="0" t="n">
        <f aca="false">P26*241.89</f>
        <v>483.78</v>
      </c>
      <c r="Q65" s="0" t="n">
        <f aca="false">Q26*232.58</f>
        <v>465.16</v>
      </c>
      <c r="R65" s="0" t="n">
        <f aca="false">R26*193.43</f>
        <v>0</v>
      </c>
      <c r="S65" s="0" t="n">
        <f aca="false">S26*180.88</f>
        <v>0</v>
      </c>
      <c r="T65" s="0" t="n">
        <f aca="false">T26*164.65</f>
        <v>0</v>
      </c>
      <c r="U65" s="0" t="n">
        <f aca="false">U26*162.78</f>
        <v>0</v>
      </c>
      <c r="V65" s="0" t="n">
        <f aca="false">V26*152.54</f>
        <v>0</v>
      </c>
      <c r="W65" s="0" t="n">
        <f aca="false">W26*151.82</f>
        <v>0</v>
      </c>
      <c r="X65" s="0" t="n">
        <f aca="false">X26*139.93</f>
        <v>0</v>
      </c>
      <c r="Y65" s="0" t="n">
        <f aca="false">Y26*127.46</f>
        <v>0</v>
      </c>
      <c r="Z65" s="0" t="n">
        <f aca="false">Z26*123.25</f>
        <v>0</v>
      </c>
      <c r="AA65" s="0" t="n">
        <f aca="false">AA26*117.82</f>
        <v>0</v>
      </c>
      <c r="AB65" s="0" t="n">
        <f aca="false">AB26*84.06</f>
        <v>0</v>
      </c>
      <c r="AC65" s="0" t="n">
        <f aca="false">AC26*72.75</f>
        <v>0</v>
      </c>
      <c r="AD65" s="0" t="n">
        <f aca="false">AD26*65.01</f>
        <v>65.01</v>
      </c>
      <c r="AE65" s="0" t="n">
        <f aca="false">AE26*61.13</f>
        <v>0</v>
      </c>
      <c r="AF65" s="0" t="n">
        <f aca="false">AF26*56.34</f>
        <v>0</v>
      </c>
      <c r="AG65" s="0" t="n">
        <f aca="false">AG26*50.76</f>
        <v>0</v>
      </c>
      <c r="AH65" s="0" t="n">
        <f aca="false">AH26*50.28</f>
        <v>0</v>
      </c>
      <c r="AI65" s="0" t="n">
        <f aca="false">AI26*44.19</f>
        <v>0</v>
      </c>
      <c r="AJ65" s="0" t="n">
        <f aca="false">AJ26*43.19</f>
        <v>0</v>
      </c>
      <c r="AK65" s="0" t="n">
        <f aca="false">AK26*36.1</f>
        <v>0</v>
      </c>
      <c r="AL65" s="0" t="n">
        <f aca="false">AL26*31.97</f>
        <v>0</v>
      </c>
      <c r="AM65" s="0" t="n">
        <f aca="false">AM26*27.57</f>
        <v>0</v>
      </c>
      <c r="AN65" s="0" t="n">
        <f aca="false">AN26*21.11</f>
        <v>0</v>
      </c>
      <c r="AO65" s="0" t="n">
        <f aca="false">AO26*0</f>
        <v>0</v>
      </c>
      <c r="AP65" s="0" t="n">
        <f aca="false">SUM(B65:AO65)</f>
        <v>1013.95</v>
      </c>
    </row>
    <row r="66" customFormat="false" ht="12.8" hidden="false" customHeight="false" outlineLevel="0" collapsed="false">
      <c r="A66" s="0" t="s">
        <v>562</v>
      </c>
      <c r="B66" s="0" t="n">
        <f aca="false">B27*0</f>
        <v>0</v>
      </c>
      <c r="C66" s="0" t="n">
        <f aca="false">C27*1325.64</f>
        <v>0</v>
      </c>
      <c r="D66" s="0" t="n">
        <f aca="false">D27*652.38</f>
        <v>0</v>
      </c>
      <c r="E66" s="0" t="n">
        <f aca="false">E27*576.49</f>
        <v>0</v>
      </c>
      <c r="F66" s="0" t="n">
        <f aca="false">F27*524.2</f>
        <v>0</v>
      </c>
      <c r="G66" s="0" t="n">
        <f aca="false">G27*427.11</f>
        <v>0</v>
      </c>
      <c r="H66" s="0" t="n">
        <f aca="false">H27*374.84</f>
        <v>0</v>
      </c>
      <c r="I66" s="0" t="n">
        <f aca="false">I27*328.34</f>
        <v>0</v>
      </c>
      <c r="J66" s="0" t="n">
        <f aca="false">J27*316.36</f>
        <v>0</v>
      </c>
      <c r="K66" s="0" t="n">
        <f aca="false">K27*281.32</f>
        <v>0</v>
      </c>
      <c r="L66" s="0" t="n">
        <f aca="false">L27*14.52</f>
        <v>14.52</v>
      </c>
      <c r="M66" s="0" t="n">
        <f aca="false">M27*248.34</f>
        <v>0</v>
      </c>
      <c r="N66" s="0" t="n">
        <f aca="false">N27*248.33</f>
        <v>0</v>
      </c>
      <c r="O66" s="0" t="n">
        <f aca="false">O27*243.03</f>
        <v>0</v>
      </c>
      <c r="P66" s="0" t="n">
        <f aca="false">P27*241.89</f>
        <v>0</v>
      </c>
      <c r="Q66" s="0" t="n">
        <f aca="false">Q27*232.58</f>
        <v>0</v>
      </c>
      <c r="R66" s="0" t="n">
        <f aca="false">R27*193.43</f>
        <v>0</v>
      </c>
      <c r="S66" s="0" t="n">
        <f aca="false">S27*180.88</f>
        <v>361.76</v>
      </c>
      <c r="T66" s="0" t="n">
        <f aca="false">T27*164.65</f>
        <v>0</v>
      </c>
      <c r="U66" s="0" t="n">
        <f aca="false">U27*162.78</f>
        <v>0</v>
      </c>
      <c r="V66" s="0" t="n">
        <f aca="false">V27*152.54</f>
        <v>0</v>
      </c>
      <c r="W66" s="0" t="n">
        <f aca="false">W27*151.82</f>
        <v>0</v>
      </c>
      <c r="X66" s="0" t="n">
        <f aca="false">X27*139.93</f>
        <v>0</v>
      </c>
      <c r="Y66" s="0" t="n">
        <f aca="false">Y27*127.46</f>
        <v>0</v>
      </c>
      <c r="Z66" s="0" t="n">
        <f aca="false">Z27*123.25</f>
        <v>0</v>
      </c>
      <c r="AA66" s="0" t="n">
        <f aca="false">AA27*117.82</f>
        <v>0</v>
      </c>
      <c r="AB66" s="0" t="n">
        <f aca="false">AB27*84.06</f>
        <v>0</v>
      </c>
      <c r="AC66" s="0" t="n">
        <f aca="false">AC27*72.75</f>
        <v>0</v>
      </c>
      <c r="AD66" s="0" t="n">
        <f aca="false">AD27*65.01</f>
        <v>65.01</v>
      </c>
      <c r="AE66" s="0" t="n">
        <f aca="false">AE27*61.13</f>
        <v>305.65</v>
      </c>
      <c r="AF66" s="0" t="n">
        <f aca="false">AF27*56.34</f>
        <v>0</v>
      </c>
      <c r="AG66" s="0" t="n">
        <f aca="false">AG27*50.76</f>
        <v>0</v>
      </c>
      <c r="AH66" s="0" t="n">
        <f aca="false">AH27*50.28</f>
        <v>0</v>
      </c>
      <c r="AI66" s="0" t="n">
        <f aca="false">AI27*44.19</f>
        <v>0</v>
      </c>
      <c r="AJ66" s="0" t="n">
        <f aca="false">AJ27*43.19</f>
        <v>43.19</v>
      </c>
      <c r="AK66" s="0" t="n">
        <f aca="false">AK27*36.1</f>
        <v>0</v>
      </c>
      <c r="AL66" s="0" t="n">
        <f aca="false">AL27*31.97</f>
        <v>0</v>
      </c>
      <c r="AM66" s="0" t="n">
        <f aca="false">AM27*27.57</f>
        <v>0</v>
      </c>
      <c r="AN66" s="0" t="n">
        <f aca="false">AN27*21.11</f>
        <v>0</v>
      </c>
      <c r="AO66" s="0" t="n">
        <f aca="false">AO27*0</f>
        <v>0</v>
      </c>
      <c r="AP66" s="0" t="n">
        <f aca="false">SUM(B66:AO66)</f>
        <v>790.13</v>
      </c>
    </row>
    <row r="67" customFormat="false" ht="12.8" hidden="false" customHeight="false" outlineLevel="0" collapsed="false">
      <c r="A67" s="0" t="s">
        <v>563</v>
      </c>
      <c r="B67" s="0" t="n">
        <f aca="false">B28*0</f>
        <v>0</v>
      </c>
      <c r="C67" s="0" t="n">
        <f aca="false">C28*1325.64</f>
        <v>0</v>
      </c>
      <c r="D67" s="0" t="n">
        <f aca="false">D28*652.38</f>
        <v>0</v>
      </c>
      <c r="E67" s="0" t="n">
        <f aca="false">E28*576.49</f>
        <v>0</v>
      </c>
      <c r="F67" s="0" t="n">
        <f aca="false">F28*524.2</f>
        <v>0</v>
      </c>
      <c r="G67" s="0" t="n">
        <f aca="false">G28*427.11</f>
        <v>0</v>
      </c>
      <c r="H67" s="0" t="n">
        <f aca="false">H28*374.84</f>
        <v>0</v>
      </c>
      <c r="I67" s="0" t="n">
        <f aca="false">I28*328.34</f>
        <v>0</v>
      </c>
      <c r="J67" s="0" t="n">
        <f aca="false">J28*316.36</f>
        <v>0</v>
      </c>
      <c r="K67" s="0" t="n">
        <f aca="false">K28*281.32</f>
        <v>0</v>
      </c>
      <c r="L67" s="0" t="n">
        <f aca="false">L28*14.52</f>
        <v>0</v>
      </c>
      <c r="M67" s="0" t="n">
        <f aca="false">M28*248.34</f>
        <v>0</v>
      </c>
      <c r="N67" s="0" t="n">
        <f aca="false">N28*248.33</f>
        <v>0</v>
      </c>
      <c r="O67" s="0" t="n">
        <f aca="false">O28*243.03</f>
        <v>0</v>
      </c>
      <c r="P67" s="0" t="n">
        <f aca="false">P28*241.89</f>
        <v>0</v>
      </c>
      <c r="Q67" s="0" t="n">
        <f aca="false">Q28*232.58</f>
        <v>0</v>
      </c>
      <c r="R67" s="0" t="n">
        <f aca="false">R28*193.43</f>
        <v>0</v>
      </c>
      <c r="S67" s="0" t="n">
        <f aca="false">S28*180.88</f>
        <v>1989.68</v>
      </c>
      <c r="T67" s="0" t="n">
        <f aca="false">T28*164.65</f>
        <v>0</v>
      </c>
      <c r="U67" s="0" t="n">
        <f aca="false">U28*162.78</f>
        <v>488.34</v>
      </c>
      <c r="V67" s="0" t="n">
        <f aca="false">V28*152.54</f>
        <v>0</v>
      </c>
      <c r="W67" s="0" t="n">
        <f aca="false">W28*151.82</f>
        <v>151.82</v>
      </c>
      <c r="X67" s="0" t="n">
        <f aca="false">X28*139.93</f>
        <v>0</v>
      </c>
      <c r="Y67" s="0" t="n">
        <f aca="false">Y28*127.46</f>
        <v>0</v>
      </c>
      <c r="Z67" s="0" t="n">
        <f aca="false">Z28*123.25</f>
        <v>0</v>
      </c>
      <c r="AA67" s="0" t="n">
        <f aca="false">AA28*117.82</f>
        <v>0</v>
      </c>
      <c r="AB67" s="0" t="n">
        <f aca="false">AB28*84.06</f>
        <v>0</v>
      </c>
      <c r="AC67" s="0" t="n">
        <f aca="false">AC28*72.75</f>
        <v>0</v>
      </c>
      <c r="AD67" s="0" t="n">
        <f aca="false">AD28*65.01</f>
        <v>390.06</v>
      </c>
      <c r="AE67" s="0" t="n">
        <f aca="false">AE28*61.13</f>
        <v>0</v>
      </c>
      <c r="AF67" s="0" t="n">
        <f aca="false">AF28*56.34</f>
        <v>0</v>
      </c>
      <c r="AG67" s="0" t="n">
        <f aca="false">AG28*50.76</f>
        <v>0</v>
      </c>
      <c r="AH67" s="0" t="n">
        <f aca="false">AH28*50.28</f>
        <v>0</v>
      </c>
      <c r="AI67" s="0" t="n">
        <f aca="false">AI28*44.19</f>
        <v>0</v>
      </c>
      <c r="AJ67" s="0" t="n">
        <f aca="false">AJ28*43.19</f>
        <v>0</v>
      </c>
      <c r="AK67" s="0" t="n">
        <f aca="false">AK28*36.1</f>
        <v>0</v>
      </c>
      <c r="AL67" s="0" t="n">
        <f aca="false">AL28*31.97</f>
        <v>0</v>
      </c>
      <c r="AM67" s="0" t="n">
        <f aca="false">AM28*27.57</f>
        <v>0</v>
      </c>
      <c r="AN67" s="0" t="n">
        <f aca="false">AN28*21.11</f>
        <v>0</v>
      </c>
      <c r="AO67" s="0" t="n">
        <f aca="false">AO28*0</f>
        <v>0</v>
      </c>
      <c r="AP67" s="0" t="n">
        <f aca="false">SUM(B67:AO67)</f>
        <v>3019.9</v>
      </c>
    </row>
    <row r="68" customFormat="false" ht="12.8" hidden="false" customHeight="false" outlineLevel="0" collapsed="false">
      <c r="A68" s="0" t="s">
        <v>449</v>
      </c>
      <c r="B68" s="0" t="n">
        <f aca="false">B29*0</f>
        <v>0</v>
      </c>
      <c r="C68" s="0" t="n">
        <f aca="false">C29*1325.64</f>
        <v>0</v>
      </c>
      <c r="D68" s="0" t="n">
        <f aca="false">D29*652.38</f>
        <v>0</v>
      </c>
      <c r="E68" s="0" t="n">
        <f aca="false">E29*576.49</f>
        <v>0</v>
      </c>
      <c r="F68" s="0" t="n">
        <f aca="false">F29*524.2</f>
        <v>0</v>
      </c>
      <c r="G68" s="0" t="n">
        <f aca="false">G29*427.11</f>
        <v>0</v>
      </c>
      <c r="H68" s="0" t="n">
        <f aca="false">H29*374.84</f>
        <v>374.84</v>
      </c>
      <c r="I68" s="0" t="n">
        <f aca="false">I29*328.34</f>
        <v>0</v>
      </c>
      <c r="J68" s="0" t="n">
        <f aca="false">J29*316.36</f>
        <v>0</v>
      </c>
      <c r="K68" s="0" t="n">
        <f aca="false">K29*281.32</f>
        <v>0</v>
      </c>
      <c r="L68" s="0" t="n">
        <f aca="false">L29*14.52</f>
        <v>0</v>
      </c>
      <c r="M68" s="0" t="n">
        <f aca="false">M29*248.34</f>
        <v>0</v>
      </c>
      <c r="N68" s="0" t="n">
        <f aca="false">N29*248.33</f>
        <v>0</v>
      </c>
      <c r="O68" s="0" t="n">
        <f aca="false">O29*243.03</f>
        <v>729.09</v>
      </c>
      <c r="P68" s="0" t="n">
        <f aca="false">P29*241.89</f>
        <v>0</v>
      </c>
      <c r="Q68" s="0" t="n">
        <f aca="false">Q29*232.58</f>
        <v>0</v>
      </c>
      <c r="R68" s="0" t="n">
        <f aca="false">R29*193.43</f>
        <v>193.43</v>
      </c>
      <c r="S68" s="0" t="n">
        <f aca="false">S29*180.88</f>
        <v>0</v>
      </c>
      <c r="T68" s="0" t="n">
        <f aca="false">T29*164.65</f>
        <v>0</v>
      </c>
      <c r="U68" s="0" t="n">
        <f aca="false">U29*162.78</f>
        <v>813.9</v>
      </c>
      <c r="V68" s="0" t="n">
        <f aca="false">V29*152.54</f>
        <v>0</v>
      </c>
      <c r="W68" s="0" t="n">
        <f aca="false">W29*151.82</f>
        <v>303.64</v>
      </c>
      <c r="X68" s="0" t="n">
        <f aca="false">X29*139.93</f>
        <v>0</v>
      </c>
      <c r="Y68" s="0" t="n">
        <f aca="false">Y29*127.46</f>
        <v>0</v>
      </c>
      <c r="Z68" s="0" t="n">
        <f aca="false">Z29*123.25</f>
        <v>246.5</v>
      </c>
      <c r="AA68" s="0" t="n">
        <f aca="false">AA29*117.82</f>
        <v>0</v>
      </c>
      <c r="AB68" s="0" t="n">
        <f aca="false">AB29*84.06</f>
        <v>84.06</v>
      </c>
      <c r="AC68" s="0" t="n">
        <f aca="false">AC29*72.75</f>
        <v>0</v>
      </c>
      <c r="AD68" s="0" t="n">
        <f aca="false">AD29*65.01</f>
        <v>520.08</v>
      </c>
      <c r="AE68" s="0" t="n">
        <f aca="false">AE29*61.13</f>
        <v>672.43</v>
      </c>
      <c r="AF68" s="0" t="n">
        <f aca="false">AF29*56.34</f>
        <v>56.34</v>
      </c>
      <c r="AG68" s="0" t="n">
        <f aca="false">AG29*50.76</f>
        <v>0</v>
      </c>
      <c r="AH68" s="0" t="n">
        <f aca="false">AH29*50.28</f>
        <v>0</v>
      </c>
      <c r="AI68" s="0" t="n">
        <f aca="false">AI29*44.19</f>
        <v>0</v>
      </c>
      <c r="AJ68" s="0" t="n">
        <f aca="false">AJ29*43.19</f>
        <v>0</v>
      </c>
      <c r="AK68" s="0" t="n">
        <f aca="false">AK29*36.1</f>
        <v>36.1</v>
      </c>
      <c r="AL68" s="0" t="n">
        <f aca="false">AL29*31.97</f>
        <v>0</v>
      </c>
      <c r="AM68" s="0" t="n">
        <f aca="false">AM29*27.57</f>
        <v>0</v>
      </c>
      <c r="AN68" s="0" t="n">
        <f aca="false">AN29*21.11</f>
        <v>0</v>
      </c>
      <c r="AO68" s="0" t="n">
        <f aca="false">AO29*0</f>
        <v>0</v>
      </c>
      <c r="AP68" s="0" t="n">
        <f aca="false">SUM(B68:AO68)</f>
        <v>4030.41</v>
      </c>
    </row>
    <row r="69" customFormat="false" ht="12.8" hidden="false" customHeight="false" outlineLevel="0" collapsed="false">
      <c r="A69" s="0" t="s">
        <v>564</v>
      </c>
      <c r="B69" s="0" t="n">
        <f aca="false">B30*0</f>
        <v>0</v>
      </c>
      <c r="C69" s="0" t="n">
        <f aca="false">C30*1325.64</f>
        <v>0</v>
      </c>
      <c r="D69" s="0" t="n">
        <f aca="false">D30*652.38</f>
        <v>0</v>
      </c>
      <c r="E69" s="0" t="n">
        <f aca="false">E30*576.49</f>
        <v>0</v>
      </c>
      <c r="F69" s="0" t="n">
        <f aca="false">F30*524.2</f>
        <v>0</v>
      </c>
      <c r="G69" s="0" t="n">
        <f aca="false">G30*427.11</f>
        <v>0</v>
      </c>
      <c r="H69" s="0" t="n">
        <f aca="false">H30*374.84</f>
        <v>0</v>
      </c>
      <c r="I69" s="0" t="n">
        <f aca="false">I30*328.34</f>
        <v>656.68</v>
      </c>
      <c r="J69" s="0" t="n">
        <f aca="false">J30*316.36</f>
        <v>0</v>
      </c>
      <c r="K69" s="0" t="n">
        <f aca="false">K30*281.32</f>
        <v>0</v>
      </c>
      <c r="L69" s="0" t="n">
        <f aca="false">L30*14.52</f>
        <v>0</v>
      </c>
      <c r="M69" s="0" t="n">
        <f aca="false">M30*248.34</f>
        <v>248.34</v>
      </c>
      <c r="N69" s="0" t="n">
        <f aca="false">N30*248.33</f>
        <v>0</v>
      </c>
      <c r="O69" s="0" t="n">
        <f aca="false">O30*243.03</f>
        <v>0</v>
      </c>
      <c r="P69" s="0" t="n">
        <f aca="false">P30*241.89</f>
        <v>241.89</v>
      </c>
      <c r="Q69" s="0" t="n">
        <f aca="false">Q30*232.58</f>
        <v>0</v>
      </c>
      <c r="R69" s="0" t="n">
        <f aca="false">R30*193.43</f>
        <v>193.43</v>
      </c>
      <c r="S69" s="0" t="n">
        <f aca="false">S30*180.88</f>
        <v>1808.8</v>
      </c>
      <c r="T69" s="0" t="n">
        <f aca="false">T30*164.65</f>
        <v>0</v>
      </c>
      <c r="U69" s="0" t="n">
        <f aca="false">U30*162.78</f>
        <v>3581.16</v>
      </c>
      <c r="V69" s="0" t="n">
        <f aca="false">V30*152.54</f>
        <v>0</v>
      </c>
      <c r="W69" s="0" t="n">
        <f aca="false">W30*151.82</f>
        <v>303.64</v>
      </c>
      <c r="X69" s="0" t="n">
        <f aca="false">X30*139.93</f>
        <v>699.65</v>
      </c>
      <c r="Y69" s="0" t="n">
        <f aca="false">Y30*127.46</f>
        <v>0</v>
      </c>
      <c r="Z69" s="0" t="n">
        <f aca="false">Z30*123.25</f>
        <v>123.25</v>
      </c>
      <c r="AA69" s="0" t="n">
        <f aca="false">AA30*117.82</f>
        <v>0</v>
      </c>
      <c r="AB69" s="0" t="n">
        <f aca="false">AB30*84.06</f>
        <v>0</v>
      </c>
      <c r="AC69" s="0" t="n">
        <f aca="false">AC30*72.75</f>
        <v>0</v>
      </c>
      <c r="AD69" s="0" t="n">
        <f aca="false">AD30*65.01</f>
        <v>390.06</v>
      </c>
      <c r="AE69" s="0" t="n">
        <f aca="false">AE30*61.13</f>
        <v>0</v>
      </c>
      <c r="AF69" s="0" t="n">
        <f aca="false">AF30*56.34</f>
        <v>0</v>
      </c>
      <c r="AG69" s="0" t="n">
        <f aca="false">AG30*50.76</f>
        <v>0</v>
      </c>
      <c r="AH69" s="0" t="n">
        <f aca="false">AH30*50.28</f>
        <v>0</v>
      </c>
      <c r="AI69" s="0" t="n">
        <f aca="false">AI30*44.19</f>
        <v>0</v>
      </c>
      <c r="AJ69" s="0" t="n">
        <f aca="false">AJ30*43.19</f>
        <v>43.19</v>
      </c>
      <c r="AK69" s="0" t="n">
        <f aca="false">AK30*36.1</f>
        <v>0</v>
      </c>
      <c r="AL69" s="0" t="n">
        <f aca="false">AL30*31.97</f>
        <v>0</v>
      </c>
      <c r="AM69" s="0" t="n">
        <f aca="false">AM30*27.57</f>
        <v>0</v>
      </c>
      <c r="AN69" s="0" t="n">
        <f aca="false">AN30*21.11</f>
        <v>0</v>
      </c>
      <c r="AO69" s="0" t="n">
        <f aca="false">AO30*0</f>
        <v>0</v>
      </c>
      <c r="AP69" s="0" t="n">
        <f aca="false">SUM(B69:AO69)</f>
        <v>8290.09</v>
      </c>
    </row>
    <row r="70" customFormat="false" ht="12.8" hidden="false" customHeight="false" outlineLevel="0" collapsed="false">
      <c r="A70" s="0" t="s">
        <v>488</v>
      </c>
      <c r="B70" s="0" t="n">
        <f aca="false">B31*0</f>
        <v>0</v>
      </c>
      <c r="C70" s="0" t="n">
        <f aca="false">C31*1325.64</f>
        <v>7953.84</v>
      </c>
      <c r="D70" s="0" t="n">
        <f aca="false">D31*652.38</f>
        <v>0</v>
      </c>
      <c r="E70" s="0" t="n">
        <f aca="false">E31*576.49</f>
        <v>0</v>
      </c>
      <c r="F70" s="0" t="n">
        <f aca="false">F31*524.2</f>
        <v>0</v>
      </c>
      <c r="G70" s="0" t="n">
        <f aca="false">G31*427.11</f>
        <v>0</v>
      </c>
      <c r="H70" s="0" t="n">
        <f aca="false">H31*374.84</f>
        <v>0</v>
      </c>
      <c r="I70" s="0" t="n">
        <f aca="false">I31*328.34</f>
        <v>0</v>
      </c>
      <c r="J70" s="0" t="n">
        <f aca="false">J31*316.36</f>
        <v>0</v>
      </c>
      <c r="K70" s="0" t="n">
        <f aca="false">K31*281.32</f>
        <v>281.32</v>
      </c>
      <c r="L70" s="0" t="n">
        <f aca="false">L31*14.52</f>
        <v>0</v>
      </c>
      <c r="M70" s="0" t="n">
        <f aca="false">M31*248.34</f>
        <v>0</v>
      </c>
      <c r="N70" s="0" t="n">
        <f aca="false">N31*248.33</f>
        <v>0</v>
      </c>
      <c r="O70" s="0" t="n">
        <f aca="false">O31*243.03</f>
        <v>0</v>
      </c>
      <c r="P70" s="0" t="n">
        <f aca="false">P31*241.89</f>
        <v>241.89</v>
      </c>
      <c r="Q70" s="0" t="n">
        <f aca="false">Q31*232.58</f>
        <v>0</v>
      </c>
      <c r="R70" s="0" t="n">
        <f aca="false">R31*193.43</f>
        <v>0</v>
      </c>
      <c r="S70" s="0" t="n">
        <f aca="false">S31*180.88</f>
        <v>0</v>
      </c>
      <c r="T70" s="0" t="n">
        <f aca="false">T31*164.65</f>
        <v>0</v>
      </c>
      <c r="U70" s="0" t="n">
        <f aca="false">U31*162.78</f>
        <v>0</v>
      </c>
      <c r="V70" s="0" t="n">
        <f aca="false">V31*152.54</f>
        <v>0</v>
      </c>
      <c r="W70" s="0" t="n">
        <f aca="false">W31*151.82</f>
        <v>0</v>
      </c>
      <c r="X70" s="0" t="n">
        <f aca="false">X31*139.93</f>
        <v>0</v>
      </c>
      <c r="Y70" s="0" t="n">
        <f aca="false">Y31*127.46</f>
        <v>0</v>
      </c>
      <c r="Z70" s="0" t="n">
        <f aca="false">Z31*123.25</f>
        <v>0</v>
      </c>
      <c r="AA70" s="0" t="n">
        <f aca="false">AA31*117.82</f>
        <v>0</v>
      </c>
      <c r="AB70" s="0" t="n">
        <f aca="false">AB31*84.06</f>
        <v>0</v>
      </c>
      <c r="AC70" s="0" t="n">
        <f aca="false">AC31*72.75</f>
        <v>0</v>
      </c>
      <c r="AD70" s="0" t="n">
        <f aca="false">AD31*65.01</f>
        <v>0</v>
      </c>
      <c r="AE70" s="0" t="n">
        <f aca="false">AE31*61.13</f>
        <v>0</v>
      </c>
      <c r="AF70" s="0" t="n">
        <f aca="false">AF31*56.34</f>
        <v>0</v>
      </c>
      <c r="AG70" s="0" t="n">
        <f aca="false">AG31*50.76</f>
        <v>0</v>
      </c>
      <c r="AH70" s="0" t="n">
        <f aca="false">AH31*50.28</f>
        <v>0</v>
      </c>
      <c r="AI70" s="0" t="n">
        <f aca="false">AI31*44.19</f>
        <v>0</v>
      </c>
      <c r="AJ70" s="0" t="n">
        <f aca="false">AJ31*43.19</f>
        <v>43.19</v>
      </c>
      <c r="AK70" s="0" t="n">
        <f aca="false">AK31*36.1</f>
        <v>0</v>
      </c>
      <c r="AL70" s="0" t="n">
        <f aca="false">AL31*31.97</f>
        <v>0</v>
      </c>
      <c r="AM70" s="0" t="n">
        <f aca="false">AM31*27.57</f>
        <v>0</v>
      </c>
      <c r="AN70" s="0" t="n">
        <f aca="false">AN31*21.11</f>
        <v>0</v>
      </c>
      <c r="AO70" s="0" t="n">
        <f aca="false">AO31*0</f>
        <v>0</v>
      </c>
      <c r="AP70" s="0" t="n">
        <f aca="false">SUM(B70:AO70)</f>
        <v>8520.24</v>
      </c>
    </row>
    <row r="71" customFormat="false" ht="12.8" hidden="false" customHeight="false" outlineLevel="0" collapsed="false">
      <c r="A71" s="0" t="s">
        <v>492</v>
      </c>
      <c r="B71" s="0" t="n">
        <f aca="false">B32*0</f>
        <v>0</v>
      </c>
      <c r="C71" s="0" t="n">
        <f aca="false">C32*1325.64</f>
        <v>0</v>
      </c>
      <c r="D71" s="0" t="n">
        <f aca="false">D32*652.38</f>
        <v>652.38</v>
      </c>
      <c r="E71" s="0" t="n">
        <f aca="false">E32*576.49</f>
        <v>0</v>
      </c>
      <c r="F71" s="0" t="n">
        <f aca="false">F32*524.2</f>
        <v>0</v>
      </c>
      <c r="G71" s="0" t="n">
        <f aca="false">G32*427.11</f>
        <v>0</v>
      </c>
      <c r="H71" s="0" t="n">
        <f aca="false">H32*374.84</f>
        <v>0</v>
      </c>
      <c r="I71" s="0" t="n">
        <f aca="false">I32*328.34</f>
        <v>0</v>
      </c>
      <c r="J71" s="0" t="n">
        <f aca="false">J32*316.36</f>
        <v>0</v>
      </c>
      <c r="K71" s="0" t="n">
        <f aca="false">K32*281.32</f>
        <v>0</v>
      </c>
      <c r="L71" s="0" t="n">
        <f aca="false">L32*14.52</f>
        <v>0</v>
      </c>
      <c r="M71" s="0" t="n">
        <f aca="false">M32*248.34</f>
        <v>0</v>
      </c>
      <c r="N71" s="0" t="n">
        <f aca="false">N32*248.33</f>
        <v>0</v>
      </c>
      <c r="O71" s="0" t="n">
        <f aca="false">O32*243.03</f>
        <v>0</v>
      </c>
      <c r="P71" s="0" t="n">
        <f aca="false">P32*241.89</f>
        <v>16448.52</v>
      </c>
      <c r="Q71" s="0" t="n">
        <f aca="false">Q32*232.58</f>
        <v>0</v>
      </c>
      <c r="R71" s="0" t="n">
        <f aca="false">R32*193.43</f>
        <v>0</v>
      </c>
      <c r="S71" s="0" t="n">
        <f aca="false">S32*180.88</f>
        <v>542.64</v>
      </c>
      <c r="T71" s="0" t="n">
        <f aca="false">T32*164.65</f>
        <v>0</v>
      </c>
      <c r="U71" s="0" t="n">
        <f aca="false">U32*162.78</f>
        <v>0</v>
      </c>
      <c r="V71" s="0" t="n">
        <f aca="false">V32*152.54</f>
        <v>0</v>
      </c>
      <c r="W71" s="0" t="n">
        <f aca="false">W32*151.82</f>
        <v>0</v>
      </c>
      <c r="X71" s="0" t="n">
        <f aca="false">X32*139.93</f>
        <v>0</v>
      </c>
      <c r="Y71" s="0" t="n">
        <f aca="false">Y32*127.46</f>
        <v>0</v>
      </c>
      <c r="Z71" s="0" t="n">
        <f aca="false">Z32*123.25</f>
        <v>0</v>
      </c>
      <c r="AA71" s="0" t="n">
        <f aca="false">AA32*117.82</f>
        <v>0</v>
      </c>
      <c r="AB71" s="0" t="n">
        <f aca="false">AB32*84.06</f>
        <v>0</v>
      </c>
      <c r="AC71" s="0" t="n">
        <f aca="false">AC32*72.75</f>
        <v>0</v>
      </c>
      <c r="AD71" s="0" t="n">
        <f aca="false">AD32*65.01</f>
        <v>0</v>
      </c>
      <c r="AE71" s="0" t="n">
        <f aca="false">AE32*61.13</f>
        <v>61.13</v>
      </c>
      <c r="AF71" s="0" t="n">
        <f aca="false">AF32*56.34</f>
        <v>0</v>
      </c>
      <c r="AG71" s="0" t="n">
        <f aca="false">AG32*50.76</f>
        <v>0</v>
      </c>
      <c r="AH71" s="0" t="n">
        <f aca="false">AH32*50.28</f>
        <v>0</v>
      </c>
      <c r="AI71" s="0" t="n">
        <f aca="false">AI32*44.19</f>
        <v>0</v>
      </c>
      <c r="AJ71" s="0" t="n">
        <f aca="false">AJ32*43.19</f>
        <v>0</v>
      </c>
      <c r="AK71" s="0" t="n">
        <f aca="false">AK32*36.1</f>
        <v>0</v>
      </c>
      <c r="AL71" s="0" t="n">
        <f aca="false">AL32*31.97</f>
        <v>0</v>
      </c>
      <c r="AM71" s="0" t="n">
        <f aca="false">AM32*27.57</f>
        <v>0</v>
      </c>
      <c r="AN71" s="0" t="n">
        <f aca="false">AN32*21.11</f>
        <v>0</v>
      </c>
      <c r="AO71" s="0" t="n">
        <f aca="false">AO32*0</f>
        <v>0</v>
      </c>
      <c r="AP71" s="0" t="n">
        <f aca="false">SUM(B71:AO71)</f>
        <v>17704.67</v>
      </c>
    </row>
    <row r="72" customFormat="false" ht="12.8" hidden="false" customHeight="false" outlineLevel="0" collapsed="false">
      <c r="A72" s="0" t="s">
        <v>565</v>
      </c>
      <c r="B72" s="0" t="n">
        <f aca="false">B33*0</f>
        <v>0</v>
      </c>
      <c r="C72" s="0" t="n">
        <f aca="false">C33*1325.64</f>
        <v>0</v>
      </c>
      <c r="D72" s="0" t="n">
        <f aca="false">D33*652.38</f>
        <v>0</v>
      </c>
      <c r="E72" s="0" t="n">
        <f aca="false">E33*576.49</f>
        <v>0</v>
      </c>
      <c r="F72" s="0" t="n">
        <f aca="false">F33*524.2</f>
        <v>0</v>
      </c>
      <c r="G72" s="0" t="n">
        <f aca="false">G33*427.11</f>
        <v>0</v>
      </c>
      <c r="H72" s="0" t="n">
        <f aca="false">H33*374.84</f>
        <v>0</v>
      </c>
      <c r="I72" s="0" t="n">
        <f aca="false">I33*328.34</f>
        <v>0</v>
      </c>
      <c r="J72" s="0" t="n">
        <f aca="false">J33*316.36</f>
        <v>0</v>
      </c>
      <c r="K72" s="0" t="n">
        <f aca="false">K33*281.32</f>
        <v>0</v>
      </c>
      <c r="L72" s="0" t="n">
        <f aca="false">L33*14.52</f>
        <v>0</v>
      </c>
      <c r="M72" s="0" t="n">
        <f aca="false">M33*248.34</f>
        <v>0</v>
      </c>
      <c r="N72" s="0" t="n">
        <f aca="false">N33*248.33</f>
        <v>0</v>
      </c>
      <c r="O72" s="0" t="n">
        <f aca="false">O33*243.03</f>
        <v>0</v>
      </c>
      <c r="P72" s="0" t="n">
        <f aca="false">P33*241.89</f>
        <v>0</v>
      </c>
      <c r="Q72" s="0" t="n">
        <f aca="false">Q33*232.58</f>
        <v>0</v>
      </c>
      <c r="R72" s="0" t="n">
        <f aca="false">R33*193.43</f>
        <v>0</v>
      </c>
      <c r="S72" s="0" t="n">
        <f aca="false">S33*180.88</f>
        <v>0</v>
      </c>
      <c r="T72" s="0" t="n">
        <f aca="false">T33*164.65</f>
        <v>0</v>
      </c>
      <c r="U72" s="0" t="n">
        <f aca="false">U33*162.78</f>
        <v>0</v>
      </c>
      <c r="V72" s="0" t="n">
        <f aca="false">V33*152.54</f>
        <v>0</v>
      </c>
      <c r="W72" s="0" t="n">
        <f aca="false">W33*151.82</f>
        <v>0</v>
      </c>
      <c r="X72" s="0" t="n">
        <f aca="false">X33*139.93</f>
        <v>0</v>
      </c>
      <c r="Y72" s="0" t="n">
        <f aca="false">Y33*127.46</f>
        <v>0</v>
      </c>
      <c r="Z72" s="0" t="n">
        <f aca="false">Z33*123.25</f>
        <v>0</v>
      </c>
      <c r="AA72" s="0" t="n">
        <f aca="false">AA33*117.82</f>
        <v>0</v>
      </c>
      <c r="AB72" s="0" t="n">
        <f aca="false">AB33*84.06</f>
        <v>0</v>
      </c>
      <c r="AC72" s="0" t="n">
        <f aca="false">AC33*72.75</f>
        <v>0</v>
      </c>
      <c r="AD72" s="0" t="n">
        <f aca="false">AD33*65.01</f>
        <v>0</v>
      </c>
      <c r="AE72" s="0" t="n">
        <f aca="false">AE33*61.13</f>
        <v>0</v>
      </c>
      <c r="AF72" s="0" t="n">
        <f aca="false">AF33*56.34</f>
        <v>0</v>
      </c>
      <c r="AG72" s="0" t="n">
        <f aca="false">AG33*50.76</f>
        <v>0</v>
      </c>
      <c r="AH72" s="0" t="n">
        <f aca="false">AH33*50.28</f>
        <v>0</v>
      </c>
      <c r="AI72" s="0" t="n">
        <f aca="false">AI33*44.19</f>
        <v>0</v>
      </c>
      <c r="AJ72" s="0" t="n">
        <f aca="false">AJ33*43.19</f>
        <v>0</v>
      </c>
      <c r="AK72" s="0" t="n">
        <f aca="false">AK33*36.1</f>
        <v>0</v>
      </c>
      <c r="AL72" s="0" t="n">
        <f aca="false">AL33*31.97</f>
        <v>0</v>
      </c>
      <c r="AM72" s="0" t="n">
        <f aca="false">AM33*27.57</f>
        <v>0</v>
      </c>
      <c r="AN72" s="0" t="n">
        <f aca="false">AN33*21.11</f>
        <v>0</v>
      </c>
      <c r="AO72" s="0" t="n">
        <f aca="false">AO33*0</f>
        <v>0</v>
      </c>
      <c r="AP72" s="0" t="n">
        <f aca="false">SUM(B72:AO72)</f>
        <v>0</v>
      </c>
    </row>
    <row r="73" customFormat="false" ht="12.8" hidden="false" customHeight="false" outlineLevel="0" collapsed="false">
      <c r="A73" s="0" t="s">
        <v>518</v>
      </c>
      <c r="B73" s="0" t="n">
        <f aca="false">B34*0</f>
        <v>0</v>
      </c>
      <c r="C73" s="0" t="n">
        <f aca="false">C34*1325.64</f>
        <v>0</v>
      </c>
      <c r="D73" s="0" t="n">
        <f aca="false">D34*652.38</f>
        <v>3914.28</v>
      </c>
      <c r="E73" s="0" t="n">
        <f aca="false">E34*576.49</f>
        <v>1729.47</v>
      </c>
      <c r="F73" s="0" t="n">
        <f aca="false">F34*524.2</f>
        <v>0</v>
      </c>
      <c r="G73" s="0" t="n">
        <f aca="false">G34*427.11</f>
        <v>427.11</v>
      </c>
      <c r="H73" s="0" t="n">
        <f aca="false">H34*374.84</f>
        <v>374.84</v>
      </c>
      <c r="I73" s="0" t="n">
        <f aca="false">I34*328.34</f>
        <v>0</v>
      </c>
      <c r="J73" s="0" t="n">
        <f aca="false">J34*316.36</f>
        <v>0</v>
      </c>
      <c r="K73" s="0" t="n">
        <f aca="false">K34*281.32</f>
        <v>0</v>
      </c>
      <c r="L73" s="0" t="n">
        <f aca="false">L34*14.52</f>
        <v>29.04</v>
      </c>
      <c r="M73" s="0" t="n">
        <f aca="false">M34*248.34</f>
        <v>745.02</v>
      </c>
      <c r="N73" s="0" t="n">
        <f aca="false">N34*248.33</f>
        <v>0</v>
      </c>
      <c r="O73" s="0" t="n">
        <f aca="false">O34*243.03</f>
        <v>0</v>
      </c>
      <c r="P73" s="0" t="n">
        <f aca="false">P34*241.89</f>
        <v>0</v>
      </c>
      <c r="Q73" s="0" t="n">
        <f aca="false">Q34*232.58</f>
        <v>465.16</v>
      </c>
      <c r="R73" s="0" t="n">
        <f aca="false">R34*193.43</f>
        <v>0</v>
      </c>
      <c r="S73" s="0" t="n">
        <f aca="false">S34*180.88</f>
        <v>361.76</v>
      </c>
      <c r="T73" s="0" t="n">
        <f aca="false">T34*164.65</f>
        <v>0</v>
      </c>
      <c r="U73" s="0" t="n">
        <f aca="false">U34*162.78</f>
        <v>0</v>
      </c>
      <c r="V73" s="0" t="n">
        <f aca="false">V34*152.54</f>
        <v>0</v>
      </c>
      <c r="W73" s="0" t="n">
        <f aca="false">W34*151.82</f>
        <v>0</v>
      </c>
      <c r="X73" s="0" t="n">
        <f aca="false">X34*139.93</f>
        <v>0</v>
      </c>
      <c r="Y73" s="0" t="n">
        <f aca="false">Y34*127.46</f>
        <v>127.46</v>
      </c>
      <c r="Z73" s="0" t="n">
        <f aca="false">Z34*123.25</f>
        <v>0</v>
      </c>
      <c r="AA73" s="0" t="n">
        <f aca="false">AA34*117.82</f>
        <v>0</v>
      </c>
      <c r="AB73" s="0" t="n">
        <f aca="false">AB34*84.06</f>
        <v>0</v>
      </c>
      <c r="AC73" s="0" t="n">
        <f aca="false">AC34*72.75</f>
        <v>0</v>
      </c>
      <c r="AD73" s="0" t="n">
        <f aca="false">AD34*65.01</f>
        <v>195.03</v>
      </c>
      <c r="AE73" s="0" t="n">
        <f aca="false">AE34*61.13</f>
        <v>855.82</v>
      </c>
      <c r="AF73" s="0" t="n">
        <f aca="false">AF34*56.34</f>
        <v>0</v>
      </c>
      <c r="AG73" s="0" t="n">
        <f aca="false">AG34*50.76</f>
        <v>0</v>
      </c>
      <c r="AH73" s="0" t="n">
        <f aca="false">AH34*50.28</f>
        <v>50.28</v>
      </c>
      <c r="AI73" s="0" t="n">
        <f aca="false">AI34*44.19</f>
        <v>0</v>
      </c>
      <c r="AJ73" s="0" t="n">
        <f aca="false">AJ34*43.19</f>
        <v>0</v>
      </c>
      <c r="AK73" s="0" t="n">
        <f aca="false">AK34*36.1</f>
        <v>0</v>
      </c>
      <c r="AL73" s="0" t="n">
        <f aca="false">AL34*31.97</f>
        <v>0</v>
      </c>
      <c r="AM73" s="0" t="n">
        <f aca="false">AM34*27.57</f>
        <v>110.28</v>
      </c>
      <c r="AN73" s="0" t="n">
        <f aca="false">AN34*21.11</f>
        <v>0</v>
      </c>
      <c r="AO73" s="0" t="n">
        <f aca="false">AO34*0</f>
        <v>0</v>
      </c>
      <c r="AP73" s="0" t="n">
        <f aca="false">SUM(B73:AO73)</f>
        <v>9385.55</v>
      </c>
    </row>
    <row r="74" customFormat="false" ht="12.8" hidden="false" customHeight="false" outlineLevel="0" collapsed="false">
      <c r="A74" s="0" t="s">
        <v>521</v>
      </c>
      <c r="B74" s="0" t="n">
        <f aca="false">B35*0</f>
        <v>0</v>
      </c>
      <c r="C74" s="0" t="n">
        <f aca="false">C35*1325.64</f>
        <v>0</v>
      </c>
      <c r="D74" s="0" t="n">
        <f aca="false">D35*652.38</f>
        <v>0</v>
      </c>
      <c r="E74" s="0" t="n">
        <f aca="false">E35*576.49</f>
        <v>0</v>
      </c>
      <c r="F74" s="0" t="n">
        <f aca="false">F35*524.2</f>
        <v>0</v>
      </c>
      <c r="G74" s="0" t="n">
        <f aca="false">G35*427.11</f>
        <v>0</v>
      </c>
      <c r="H74" s="0" t="n">
        <f aca="false">H35*374.84</f>
        <v>0</v>
      </c>
      <c r="I74" s="0" t="n">
        <f aca="false">I35*328.34</f>
        <v>0</v>
      </c>
      <c r="J74" s="0" t="n">
        <f aca="false">J35*316.36</f>
        <v>0</v>
      </c>
      <c r="K74" s="0" t="n">
        <f aca="false">K35*281.32</f>
        <v>0</v>
      </c>
      <c r="L74" s="0" t="n">
        <f aca="false">L35*14.52</f>
        <v>14.52</v>
      </c>
      <c r="M74" s="0" t="n">
        <f aca="false">M35*248.34</f>
        <v>0</v>
      </c>
      <c r="N74" s="0" t="n">
        <f aca="false">N35*248.33</f>
        <v>0</v>
      </c>
      <c r="O74" s="0" t="n">
        <f aca="false">O35*243.03</f>
        <v>0</v>
      </c>
      <c r="P74" s="0" t="n">
        <f aca="false">P35*241.89</f>
        <v>0</v>
      </c>
      <c r="Q74" s="0" t="n">
        <f aca="false">Q35*232.58</f>
        <v>0</v>
      </c>
      <c r="R74" s="0" t="n">
        <f aca="false">R35*193.43</f>
        <v>0</v>
      </c>
      <c r="S74" s="0" t="n">
        <f aca="false">S35*180.88</f>
        <v>0</v>
      </c>
      <c r="T74" s="0" t="n">
        <f aca="false">T35*164.65</f>
        <v>0</v>
      </c>
      <c r="U74" s="0" t="n">
        <f aca="false">U35*162.78</f>
        <v>0</v>
      </c>
      <c r="V74" s="0" t="n">
        <f aca="false">V35*152.54</f>
        <v>0</v>
      </c>
      <c r="W74" s="0" t="n">
        <f aca="false">W35*151.82</f>
        <v>0</v>
      </c>
      <c r="X74" s="0" t="n">
        <f aca="false">X35*139.93</f>
        <v>0</v>
      </c>
      <c r="Y74" s="0" t="n">
        <f aca="false">Y35*127.46</f>
        <v>0</v>
      </c>
      <c r="Z74" s="0" t="n">
        <f aca="false">Z35*123.25</f>
        <v>0</v>
      </c>
      <c r="AA74" s="0" t="n">
        <f aca="false">AA35*117.82</f>
        <v>0</v>
      </c>
      <c r="AB74" s="0" t="n">
        <f aca="false">AB35*84.06</f>
        <v>0</v>
      </c>
      <c r="AC74" s="0" t="n">
        <f aca="false">AC35*72.75</f>
        <v>0</v>
      </c>
      <c r="AD74" s="0" t="n">
        <f aca="false">AD35*65.01</f>
        <v>0</v>
      </c>
      <c r="AE74" s="0" t="n">
        <f aca="false">AE35*61.13</f>
        <v>0</v>
      </c>
      <c r="AF74" s="0" t="n">
        <f aca="false">AF35*56.34</f>
        <v>0</v>
      </c>
      <c r="AG74" s="0" t="n">
        <f aca="false">AG35*50.76</f>
        <v>0</v>
      </c>
      <c r="AH74" s="0" t="n">
        <f aca="false">AH35*50.28</f>
        <v>0</v>
      </c>
      <c r="AI74" s="0" t="n">
        <f aca="false">AI35*44.19</f>
        <v>0</v>
      </c>
      <c r="AJ74" s="0" t="n">
        <f aca="false">AJ35*43.19</f>
        <v>0</v>
      </c>
      <c r="AK74" s="0" t="n">
        <f aca="false">AK35*36.1</f>
        <v>0</v>
      </c>
      <c r="AL74" s="0" t="n">
        <f aca="false">AL35*31.97</f>
        <v>0</v>
      </c>
      <c r="AM74" s="0" t="n">
        <f aca="false">AM35*27.57</f>
        <v>0</v>
      </c>
      <c r="AN74" s="0" t="n">
        <f aca="false">AN35*21.11</f>
        <v>0</v>
      </c>
      <c r="AO74" s="0" t="n">
        <f aca="false">AO35*0</f>
        <v>0</v>
      </c>
      <c r="AP74" s="0" t="n">
        <f aca="false">SUM(B74:AO74)</f>
        <v>14.52</v>
      </c>
    </row>
    <row r="75" customFormat="false" ht="12.8" hidden="false" customHeight="false" outlineLevel="0" collapsed="false">
      <c r="A75" s="0" t="s">
        <v>527</v>
      </c>
      <c r="B75" s="0" t="n">
        <f aca="false">B36*0</f>
        <v>0</v>
      </c>
      <c r="C75" s="0" t="n">
        <f aca="false">C36*1325.64</f>
        <v>0</v>
      </c>
      <c r="D75" s="0" t="n">
        <f aca="false">D36*652.38</f>
        <v>0</v>
      </c>
      <c r="E75" s="0" t="n">
        <f aca="false">E36*576.49</f>
        <v>0</v>
      </c>
      <c r="F75" s="0" t="n">
        <f aca="false">F36*524.2</f>
        <v>1572.6</v>
      </c>
      <c r="G75" s="0" t="n">
        <f aca="false">G36*427.11</f>
        <v>0</v>
      </c>
      <c r="H75" s="0" t="n">
        <f aca="false">H36*374.84</f>
        <v>0</v>
      </c>
      <c r="I75" s="0" t="n">
        <f aca="false">I36*328.34</f>
        <v>328.34</v>
      </c>
      <c r="J75" s="0" t="n">
        <f aca="false">J36*316.36</f>
        <v>0</v>
      </c>
      <c r="K75" s="0" t="n">
        <f aca="false">K36*281.32</f>
        <v>0</v>
      </c>
      <c r="L75" s="0" t="n">
        <f aca="false">L36*14.52</f>
        <v>0</v>
      </c>
      <c r="M75" s="0" t="n">
        <f aca="false">M36*248.34</f>
        <v>0</v>
      </c>
      <c r="N75" s="0" t="n">
        <f aca="false">N36*248.33</f>
        <v>0</v>
      </c>
      <c r="O75" s="0" t="n">
        <f aca="false">O36*243.03</f>
        <v>486.06</v>
      </c>
      <c r="P75" s="0" t="n">
        <f aca="false">P36*241.89</f>
        <v>241.89</v>
      </c>
      <c r="Q75" s="0" t="n">
        <f aca="false">Q36*232.58</f>
        <v>0</v>
      </c>
      <c r="R75" s="0" t="n">
        <f aca="false">R36*193.43</f>
        <v>0</v>
      </c>
      <c r="S75" s="0" t="n">
        <f aca="false">S36*180.88</f>
        <v>1085.28</v>
      </c>
      <c r="T75" s="0" t="n">
        <f aca="false">T36*164.65</f>
        <v>0</v>
      </c>
      <c r="U75" s="0" t="n">
        <f aca="false">U36*162.78</f>
        <v>162.78</v>
      </c>
      <c r="V75" s="0" t="n">
        <f aca="false">V36*152.54</f>
        <v>0</v>
      </c>
      <c r="W75" s="0" t="n">
        <f aca="false">W36*151.82</f>
        <v>303.64</v>
      </c>
      <c r="X75" s="0" t="n">
        <f aca="false">X36*139.93</f>
        <v>0</v>
      </c>
      <c r="Y75" s="0" t="n">
        <f aca="false">Y36*127.46</f>
        <v>0</v>
      </c>
      <c r="Z75" s="0" t="n">
        <f aca="false">Z36*123.25</f>
        <v>0</v>
      </c>
      <c r="AA75" s="0" t="n">
        <f aca="false">AA36*117.82</f>
        <v>0</v>
      </c>
      <c r="AB75" s="0" t="n">
        <f aca="false">AB36*84.06</f>
        <v>84.06</v>
      </c>
      <c r="AC75" s="0" t="n">
        <f aca="false">AC36*72.75</f>
        <v>0</v>
      </c>
      <c r="AD75" s="0" t="n">
        <f aca="false">AD36*65.01</f>
        <v>130.02</v>
      </c>
      <c r="AE75" s="0" t="n">
        <f aca="false">AE36*61.13</f>
        <v>0</v>
      </c>
      <c r="AF75" s="0" t="n">
        <f aca="false">AF36*56.34</f>
        <v>0</v>
      </c>
      <c r="AG75" s="0" t="n">
        <f aca="false">AG36*50.76</f>
        <v>0</v>
      </c>
      <c r="AH75" s="0" t="n">
        <f aca="false">AH36*50.28</f>
        <v>0</v>
      </c>
      <c r="AI75" s="0" t="n">
        <f aca="false">AI36*44.19</f>
        <v>0</v>
      </c>
      <c r="AJ75" s="0" t="n">
        <f aca="false">AJ36*43.19</f>
        <v>0</v>
      </c>
      <c r="AK75" s="0" t="n">
        <f aca="false">AK36*36.1</f>
        <v>36.1</v>
      </c>
      <c r="AL75" s="0" t="n">
        <f aca="false">AL36*31.97</f>
        <v>95.91</v>
      </c>
      <c r="AM75" s="0" t="n">
        <f aca="false">AM36*27.57</f>
        <v>0</v>
      </c>
      <c r="AN75" s="0" t="n">
        <f aca="false">AN36*21.11</f>
        <v>0</v>
      </c>
      <c r="AO75" s="0" t="n">
        <f aca="false">AO36*0</f>
        <v>0</v>
      </c>
      <c r="AP75" s="0" t="n">
        <f aca="false">SUM(B75:AO75)</f>
        <v>4526.68</v>
      </c>
    </row>
    <row r="76" customFormat="false" ht="12.8" hidden="false" customHeight="false" outlineLevel="0" collapsed="false">
      <c r="A76" s="0" t="s">
        <v>567</v>
      </c>
      <c r="B76" s="0" t="n">
        <f aca="false">B37*0</f>
        <v>0</v>
      </c>
      <c r="C76" s="0" t="n">
        <f aca="false">C37*1325.64</f>
        <v>7953.84</v>
      </c>
      <c r="D76" s="0" t="n">
        <f aca="false">D37*652.38</f>
        <v>37838.04</v>
      </c>
      <c r="E76" s="0" t="n">
        <f aca="false">E37*576.49</f>
        <v>15565.23</v>
      </c>
      <c r="F76" s="0" t="n">
        <f aca="false">F37*524.2</f>
        <v>6290.4</v>
      </c>
      <c r="G76" s="0" t="n">
        <f aca="false">G37*427.11</f>
        <v>5552.43</v>
      </c>
      <c r="H76" s="0" t="n">
        <f aca="false">H37*374.84</f>
        <v>5997.44</v>
      </c>
      <c r="I76" s="0" t="n">
        <f aca="false">I37*328.34</f>
        <v>7551.82</v>
      </c>
      <c r="J76" s="0" t="n">
        <f aca="false">J37*316.36</f>
        <v>316.36</v>
      </c>
      <c r="K76" s="0" t="n">
        <f aca="false">K37*281.32</f>
        <v>281.32</v>
      </c>
      <c r="L76" s="0" t="n">
        <f aca="false">L37*14.52</f>
        <v>363</v>
      </c>
      <c r="M76" s="0" t="n">
        <f aca="false">M37*248.34</f>
        <v>4221.78</v>
      </c>
      <c r="N76" s="0" t="n">
        <f aca="false">N37*248.33</f>
        <v>496.66</v>
      </c>
      <c r="O76" s="0" t="n">
        <f aca="false">O37*243.03</f>
        <v>2430.3</v>
      </c>
      <c r="P76" s="0" t="n">
        <f aca="false">P37*241.89</f>
        <v>23221.44</v>
      </c>
      <c r="Q76" s="0" t="n">
        <f aca="false">Q37*232.58</f>
        <v>13257.06</v>
      </c>
      <c r="R76" s="0" t="n">
        <f aca="false">R37*193.43</f>
        <v>1740.87</v>
      </c>
      <c r="S76" s="0" t="n">
        <f aca="false">S37*180.88</f>
        <v>13204.24</v>
      </c>
      <c r="T76" s="0" t="n">
        <f aca="false">T37*164.65</f>
        <v>823.25</v>
      </c>
      <c r="U76" s="0" t="n">
        <f aca="false">U37*162.78</f>
        <v>7813.44</v>
      </c>
      <c r="V76" s="0" t="n">
        <f aca="false">V37*152.54</f>
        <v>610.16</v>
      </c>
      <c r="W76" s="0" t="n">
        <f aca="false">W37*151.82</f>
        <v>1821.84</v>
      </c>
      <c r="X76" s="0" t="n">
        <f aca="false">X37*139.93</f>
        <v>1259.37</v>
      </c>
      <c r="Y76" s="0" t="n">
        <f aca="false">Y37*127.46</f>
        <v>509.84</v>
      </c>
      <c r="Z76" s="0" t="n">
        <f aca="false">Z37*123.25</f>
        <v>493</v>
      </c>
      <c r="AA76" s="0" t="n">
        <f aca="false">AA37*117.82</f>
        <v>117.82</v>
      </c>
      <c r="AB76" s="0" t="n">
        <f aca="false">AB37*84.06</f>
        <v>1429.02</v>
      </c>
      <c r="AC76" s="0" t="n">
        <f aca="false">AC37*72.75</f>
        <v>145.5</v>
      </c>
      <c r="AD76" s="0" t="n">
        <f aca="false">AD37*65.01</f>
        <v>5590.86</v>
      </c>
      <c r="AE76" s="0" t="n">
        <f aca="false">AE37*61.13</f>
        <v>7641.25</v>
      </c>
      <c r="AF76" s="0" t="n">
        <f aca="false">AF37*56.34</f>
        <v>1690.2</v>
      </c>
      <c r="AG76" s="0" t="n">
        <f aca="false">AG37*50.76</f>
        <v>50.76</v>
      </c>
      <c r="AH76" s="0" t="n">
        <f aca="false">AH37*50.28</f>
        <v>553.08</v>
      </c>
      <c r="AI76" s="0" t="n">
        <f aca="false">AI37*44.19</f>
        <v>353.52</v>
      </c>
      <c r="AJ76" s="0" t="n">
        <f aca="false">AJ37*43.19</f>
        <v>950.18</v>
      </c>
      <c r="AK76" s="0" t="n">
        <f aca="false">AK37*36.1</f>
        <v>216.6</v>
      </c>
      <c r="AL76" s="0" t="n">
        <f aca="false">AL37*31.97</f>
        <v>319.7</v>
      </c>
      <c r="AM76" s="0" t="n">
        <f aca="false">AM37*27.57</f>
        <v>385.98</v>
      </c>
      <c r="AN76" s="0" t="n">
        <f aca="false">AN37*21.11</f>
        <v>21.11</v>
      </c>
      <c r="AO76" s="0" t="n">
        <f aca="false">AO37*0</f>
        <v>0</v>
      </c>
      <c r="AP76" s="0" t="n">
        <f aca="false">SUM(B76:AO76)</f>
        <v>179078.71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2023-06-21T13:33:37Z</dcterms:created>
  <dc:creator/>
  <dc:description/>
  <dc:language>pt-BR</dc:language>
  <cp:lastModifiedBy/>
  <cp:lastPrinted>2023-06-22T13:04:40Z</cp:lastPrinted>
  <dcterms:modified xsi:type="dcterms:W3CDTF">2023-08-17T12:24:38Z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