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procv BSIH" sheetId="1" state="hidden" r:id="rId2"/>
    <sheet name="Gerais MAC" sheetId="2" state="hidden" r:id="rId3"/>
    <sheet name="SCa" sheetId="3" state="hidden" r:id="rId4"/>
    <sheet name="SCb" sheetId="4" state="hidden" r:id="rId5"/>
    <sheet name="Pacotes SC" sheetId="5" state="hidden" r:id="rId6"/>
    <sheet name="Prêmios SC" sheetId="6" state="hidden" r:id="rId7"/>
    <sheet name="Total Procv" sheetId="7" state="hidden" r:id="rId8"/>
    <sheet name="Total" sheetId="8" state="visible" r:id="rId9"/>
  </sheets>
  <definedNames>
    <definedName function="false" hidden="true" localSheetId="7" name="_xlnm._FilterDatabase" vbProcedure="false">Total!$A$8:$B$55</definedName>
    <definedName function="false" hidden="false" name="bsih" vbProcedure="false">'procv BSIH'!$A$1:$F$189</definedName>
    <definedName function="false" hidden="false" name="Geralm" vbProcedure="false">'Gerais MAC'!$A$1:$C$48</definedName>
    <definedName function="false" hidden="false" name="pacasc" vbProcedure="false">'Pacotes SC'!$A$50:$N$97</definedName>
    <definedName function="false" hidden="false" name="pacsc" vbProcedure="false">'Pacotes SC'!$A$1:$N$48</definedName>
    <definedName function="false" hidden="false" name="preasc" vbProcedure="false">'Prêmios SC'!$A$50:$AB$97</definedName>
    <definedName function="false" hidden="false" name="presc" vbProcedure="false">'Prêmios SC'!$A$1:$AB$48</definedName>
    <definedName function="false" hidden="false" name="santaa" vbProcedure="false">SCa!$A$1:$C$8</definedName>
    <definedName function="false" hidden="false" name="santab" vbProcedure="false">SCb!$A$1:$C$33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<sst xmlns="http://schemas.openxmlformats.org/spreadsheetml/2006/main" count="1529" uniqueCount="621">
  <si>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</si>
  <si>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</si>
  <si>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</si>
  <si>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</si>
  <si>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</si>
  <si>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</si>
  <si>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</si>
  <si>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</si>
  <si>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</si>
  <si>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</si>
  <si>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</si>
  <si>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</si>
  <si>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</si>
  <si>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</si>
  <si>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</si>
  <si>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</si>
  <si>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</si>
  <si>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</si>
  <si>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</si>
  <si>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</si>
  <si>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</si>
  <si>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</si>
  <si>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</si>
  <si>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</si>
  <si>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</si>
  <si>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</si>
  <si>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</si>
  <si>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</si>
  <si>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</si>
  <si>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</si>
  <si>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</si>
  <si>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</si>
  <si>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</si>
  <si>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</si>
  <si>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</si>
  <si>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</si>
  <si>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</si>
  <si>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</si>
  <si>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</si>
  <si>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</si>
  <si>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</si>
  <si>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</si>
  <si>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</si>
  <si>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</si>
  <si>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</si>
  <si>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</si>
  <si>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</si>
  <si>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</si>
  <si>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</si>
  <si>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</si>
  <si>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</si>
  <si>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</si>
  <si>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</si>
  <si>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</si>
  <si>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</si>
  <si>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</si>
  <si>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</si>
  <si>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</si>
  <si>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</si>
  <si>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</si>
  <si>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</si>
  <si>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</si>
  <si>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</si>
  <si>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</si>
  <si>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</si>
  <si>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</si>
  <si>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</si>
  <si>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</si>
  <si>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</si>
  <si>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</si>
  <si>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</si>
  <si>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</si>
  <si>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</si>
  <si>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</si>
  <si>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</si>
  <si>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</si>
  <si>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</si>
  <si>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</si>
  <si>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</si>
  <si>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</si>
  <si>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</si>
  <si>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</si>
  <si>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</si>
  <si>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</si>
  <si>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</si>
  <si>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</si>
  <si>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</si>
  <si>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</si>
  <si>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</si>
  <si>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</si>
  <si>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</si>
  <si>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</si>
  <si>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</si>
  <si>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</si>
  <si>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</si>
  <si>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</si>
  <si>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</si>
  <si>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</si>
  <si>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</si>
  <si>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</si>
  <si>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</si>
  <si>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</si>
  <si>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</si>
  <si>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</si>
  <si>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</si>
  <si>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</si>
  <si>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</si>
  <si>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</si>
  <si>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</si>
  <si>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</si>
  <si>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</si>
  <si>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</si>
  <si>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</si>
  <si>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</si>
  <si>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</si>
  <si>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</si>
  <si>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</si>
  <si>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</si>
  <si>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</si>
  <si>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</si>
  <si>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</si>
  <si>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</si>
  <si>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</si>
  <si>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</si>
  <si>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</si>
  <si>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</si>
  <si>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</si>
  <si>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</si>
  <si>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</si>
  <si>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</si>
  <si>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</si>
  <si>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</si>
  <si>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</si>
  <si>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</si>
  <si>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</si>
  <si>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</si>
  <si>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</si>
  <si>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</si>
  <si>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</si>
  <si>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</si>
  <si>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</si>
  <si>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</si>
  <si>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</si>
  <si>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</si>
  <si>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</si>
  <si>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</si>
  <si>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</si>
  <si>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</si>
  <si>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</si>
  <si>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</si>
  <si>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</si>
  <si>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</si>
  <si>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</si>
  <si>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</si>
  <si>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</si>
  <si>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</si>
  <si>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</si>
  <si>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</si>
  <si>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</si>
  <si>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</si>
  <si>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</si>
  <si>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</si>
  <si>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</si>
  <si>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</si>
  <si>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</si>
  <si>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</si>
  <si>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</si>
  <si>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</si>
  <si>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</si>
  <si>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</si>
  <si>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</si>
  <si>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</si>
  <si>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</si>
  <si>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</si>
  <si>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</si>
  <si>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</si>
  <si>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</si>
  <si>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</si>
  <si>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</si>
  <si>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</si>
  <si>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</si>
  <si>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</si>
  <si>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</si>
  <si>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</si>
  <si>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</si>
  <si>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</si>
  <si>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</si>
  <si>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</si>
  <si>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</si>
  <si>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</si>
  <si>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</si>
  <si>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</si>
  <si>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</si>
  <si>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</si>
  <si>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</si>
  <si>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</si>
  <si>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</si>
  <si>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</si>
  <si>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</si>
  <si>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</si>
  <si>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</si>
  <si>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</si>
  <si>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</si>
  <si>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</si>
  <si>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</si>
  <si>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</si>
  <si>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</si>
  <si>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</si>
  <si>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</si>
  <si>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</si>
  <si>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</si>
  <si>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</si>
  <si>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</si>
  <si>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</si>
  <si>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</si>
  <si>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</si>
  <si>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</si>
  <si>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</si>
  <si>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</si>
  <si>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</si>
  <si>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</si>
  <si>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</si>
  <si>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</si>
  <si>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</si>
  <si>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</si>
  <si>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</si>
  <si>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</si>
  <si>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</si>
  <si>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</si>
  <si>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</si>
  <si>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</si>
  <si>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</si>
  <si>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</si>
  <si>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</si>
  <si>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</si>
  <si>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</si>
  <si>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</si>
  <si>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</si>
  <si>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</si>
  <si>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</si>
  <si>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</si>
  <si>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</si>
  <si>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</si>
  <si>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</si>
  <si>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</si>
  <si>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</si>
  <si>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</si>
  <si>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</si>
  <si>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</si>
  <si>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</si>
  <si>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</si>
  <si>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</si>
  <si>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</si>
  <si>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</si>
  <si>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</si>
  <si>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</si>
  <si>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</si>
  <si>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</si>
  <si>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</si>
  <si>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</si>
  <si>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</si>
  <si>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</si>
  <si>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</si>
  <si>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</si>
  <si>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</si>
  <si>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</si>
  <si>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</si>
  <si>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</si>
  <si>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</si>
  <si>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</si>
  <si>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</si>
  <si>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</si>
  <si>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</si>
  <si>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</si>
  <si>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</si>
  <si>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</si>
  <si>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</si>
  <si>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</si>
  <si>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</si>
  <si>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</si>
  <si>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</si>
  <si>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</si>
  <si>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</si>
  <si>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</si>
  <si>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</si>
  <si>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</si>
  <si>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</si>
  <si>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</si>
  <si>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</si>
  <si>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</si>
  <si>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</si>
  <si>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</si>
  <si>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</si>
  <si>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</si>
  <si>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</si>
  <si>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</si>
  <si>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</si>
  <si>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</si>
  <si>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</si>
  <si>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</si>
  <si>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</si>
  <si>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</si>
  <si>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</si>
  <si>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</si>
  <si>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</si>
  <si>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</si>
  <si>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</si>
  <si>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</si>
  <si>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</si>
  <si>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</si>
  <si>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</si>
  <si>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</si>
  <si>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</si>
  <si>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</si>
  <si>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</si>
  <si>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</si>
  <si>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</si>
  <si>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</si>
  <si>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</si>
  <si>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</si>
  <si>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</si>
  <si>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</si>
  <si>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</si>
  <si>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</si>
  <si>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</si>
  <si>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</si>
  <si>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</si>
  <si>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</si>
  <si>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</si>
  <si>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</si>
  <si>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</si>
  <si>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</si>
  <si>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</si>
  <si>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</si>
  <si>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</si>
  <si>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</si>
  <si>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</si>
  <si>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</si>
  <si>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</si>
  <si>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</si>
  <si>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</si>
  <si>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</si>
  <si>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</si>
  <si>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</si>
  <si>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</si>
  <si>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</si>
  <si>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</si>
  <si>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</si>
  <si>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</si>
  <si>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</si>
  <si>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</si>
  <si>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</si>
  <si>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</si>
  <si>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</si>
  <si>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</si>
  <si>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</si>
  <si>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</si>
  <si>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</si>
  <si>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</si>
  <si>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</si>
  <si>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</si>
  <si>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</si>
  <si>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</si>
  <si>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</si>
  <si>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</si>
  <si>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</si>
  <si>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</si>
  <si>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</si>
  <si>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</si>
  <si>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</si>
  <si>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</si>
  <si>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</si>
  <si>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</si>
  <si>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</si>
  <si>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</si>
  <si>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</si>
  <si>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</si>
  <si>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</si>
  <si>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</si>
  <si>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</si>
  <si>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</si>
  <si>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</si>
  <si>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</si>
  <si>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</si>
  <si>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</si>
  <si>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</si>
  <si>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</si>
  <si>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</si>
  <si>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</si>
  <si>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</si>
  <si>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</si>
  <si>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</si>
  <si>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</si>
  <si>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</si>
  <si>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</si>
  <si>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</si>
  <si>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</si>
  <si>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</si>
  <si>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</si>
  <si>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</si>
  <si>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</si>
  <si>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</si>
  <si>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</si>
  <si>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</si>
  <si>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</si>
  <si>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</si>
  <si>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</si>
  <si>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</si>
  <si>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</si>
  <si>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</si>
  <si>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</si>
  <si>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</si>
  <si>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</si>
  <si>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</si>
  <si>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</si>
  <si>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</si>
  <si>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</si>
  <si>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</si>
  <si>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</si>
  <si>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</si>
  <si>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</si>
  <si>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</si>
  <si>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</si>
  <si>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</si>
  <si>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</si>
  <si>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</si>
  <si>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</si>
  <si>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</si>
  <si>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</si>
  <si>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</si>
  <si>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</si>
  <si>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</si>
  <si>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</si>
  <si>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</si>
  <si>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</si>
  <si>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</si>
  <si>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</si>
  <si>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</si>
  <si>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</si>
  <si>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</si>
  <si>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</si>
  <si>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</si>
  <si>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</si>
  <si>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</si>
  <si>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</si>
  <si>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</si>
  <si>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</si>
  <si>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</si>
  <si>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</si>
  <si>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</si>
  <si>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</si>
  <si>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</si>
  <si>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</si>
  <si>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</si>
  <si>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</si>
  <si>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</si>
  <si>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</si>
  <si>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</si>
  <si>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</si>
  <si>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</si>
  <si>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</si>
  <si>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</si>
  <si>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</si>
  <si>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</si>
  <si>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</si>
  <si>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</si>
  <si>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</si>
  <si>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</si>
  <si>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</si>
  <si>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</si>
  <si>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</si>
  <si>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</si>
  <si>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</si>
  <si>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</si>
  <si>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</si>
  <si>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</si>
  <si>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</si>
  <si>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</si>
  <si>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</si>
  <si>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</si>
  <si>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</si>
  <si>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</si>
  <si>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</si>
  <si>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</si>
  <si>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</si>
  <si>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</si>
  <si>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</si>
  <si>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</si>
  <si>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</si>
  <si>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</si>
  <si>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</si>
  <si>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</si>
  <si>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</si>
  <si>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</si>
  <si>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</si>
  <si>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</si>
  <si>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</si>
  <si>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</si>
  <si>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</si>
  <si>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</si>
  <si>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</si>
  <si>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</si>
  <si>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</si>
  <si>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</si>
  <si>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</si>
  <si>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</si>
  <si>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</si>
  <si>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</si>
  <si>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</si>
  <si>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</si>
  <si>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</si>
  <si>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</si>
  <si>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</si>
  <si>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</si>
  <si>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</si>
  <si>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</si>
  <si>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</si>
  <si>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</si>
  <si>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</si>
  <si>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</si>
  <si>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</si>
  <si>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</si>
  <si>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</si>
  <si>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</si>
  <si>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</si>
  <si>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</si>
  <si>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</si>
  <si>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</si>
  <si>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</si>
  <si>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</si>
  <si>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</si>
  <si>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</si>
  <si>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</si>
  <si>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</si>
  <si>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</si>
  <si>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</si>
  <si>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</si>
  <si>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</si>
  <si>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</si>
  <si>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</si>
  <si>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</si>
  <si>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</si>
  <si>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</si>
  <si>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</si>
  <si>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</si>
  <si>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</si>
  <si>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</si>
  <si>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</si>
  <si>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</si>
  <si>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</si>
  <si>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</si>
  <si>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</si>
  <si>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</si>
  <si>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</si>
  <si>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</si>
  <si>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</si>
  <si>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</si>
  <si>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</si>
  <si>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</si>
  <si>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</si>
  <si>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</si>
  <si>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</si>
  <si>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</si>
  <si>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</si>
  <si>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</si>
  <si>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7486596 HOSPITAL REGIONAL DE BIGUACU HELMUTH NASS</t>
  </si>
  <si>
    <t xml:space="preserve">7847777 HOSPITAL JOAO SCHREIBER</t>
  </si>
  <si>
    <t xml:space="preserve">Total</t>
  </si>
  <si>
    <t xml:space="preserve">Oftalmo 150</t>
  </si>
  <si>
    <t xml:space="preserve">Bucomax 200</t>
  </si>
  <si>
    <t xml:space="preserve">Geral   250</t>
  </si>
  <si>
    <t xml:space="preserve">Gineco  250</t>
  </si>
  <si>
    <t xml:space="preserve">Uro/Nef 250</t>
  </si>
  <si>
    <t xml:space="preserve">Vasc    300</t>
  </si>
  <si>
    <t xml:space="preserve">Geral   400</t>
  </si>
  <si>
    <t xml:space="preserve">Orl/Cab 400</t>
  </si>
  <si>
    <t xml:space="preserve">Geral   500</t>
  </si>
  <si>
    <t xml:space="preserve">MULTS   500</t>
  </si>
  <si>
    <t xml:space="preserve">Neuro   500</t>
  </si>
  <si>
    <t xml:space="preserve">Ortop   500</t>
  </si>
  <si>
    <t xml:space="preserve">Oftalmo 300</t>
  </si>
  <si>
    <t xml:space="preserve">Gineco  400</t>
  </si>
  <si>
    <t xml:space="preserve">Ortop   400</t>
  </si>
  <si>
    <t xml:space="preserve">Uro/Nef 400</t>
  </si>
  <si>
    <t xml:space="preserve">Gineco  500</t>
  </si>
  <si>
    <t xml:space="preserve">Orl/Cab 500</t>
  </si>
  <si>
    <t xml:space="preserve">Uro/Nef 500</t>
  </si>
  <si>
    <t xml:space="preserve">Vasc    500</t>
  </si>
  <si>
    <t xml:space="preserve">Ortop   600</t>
  </si>
  <si>
    <t xml:space="preserve">Uro/Nef 600</t>
  </si>
  <si>
    <t xml:space="preserve">Orl/Cab 600</t>
  </si>
  <si>
    <t xml:space="preserve">Bucomax 656,68</t>
  </si>
  <si>
    <t xml:space="preserve">Geral   800</t>
  </si>
  <si>
    <t xml:space="preserve">Gineco  800</t>
  </si>
  <si>
    <t xml:space="preserve">M/SEQ   800</t>
  </si>
  <si>
    <t xml:space="preserve">Uro/Nef 800</t>
  </si>
  <si>
    <t xml:space="preserve">Ortop  1000</t>
  </si>
  <si>
    <t xml:space="preserve">Oftalmo1862,63</t>
  </si>
  <si>
    <t xml:space="preserve">Ortop  2102,18</t>
  </si>
  <si>
    <t xml:space="preserve">Oftalmo2921,17</t>
  </si>
  <si>
    <t xml:space="preserve">Oftalmo3283,41</t>
  </si>
  <si>
    <t xml:space="preserve">Munícipios-SC</t>
  </si>
  <si>
    <t xml:space="preserve">Geral MAC</t>
  </si>
  <si>
    <t xml:space="preserve">PPI</t>
  </si>
  <si>
    <t xml:space="preserve">Faixa Estadual A</t>
  </si>
  <si>
    <t xml:space="preserve">Faixa Estadual B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</si>
  <si>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</si>
  <si>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</si>
  <si>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</si>
  <si>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</si>
  <si>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</si>
  <si>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</si>
  <si>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</si>
  <si>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</si>
  <si>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</si>
  <si>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</si>
  <si>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</si>
  <si>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</si>
  <si>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Fevereiro / 2023 – HOSPITALAR</t>
  </si>
  <si>
    <t xml:space="preserve">Encontro de Contas Programa Estadual de Redução das Filas de Cirurgias Eletivas – Gestão Plena – Competência Fevereiro / 2023 – HOSPITALAR</t>
  </si>
  <si>
    <t xml:space="preserve">*Os dados podem sofrer alterações. Dados extraidos das bases SIH DATASUS/MS em 20 de Junho de 2023.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</si>
</sst>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&quot;BOOL&quot;e&quot;AN&quot;"/>
    <numFmt numFmtId="168" formatCode="&quot;BOOL&quot;e&quot;AN&quot;"/>
    <numFmt numFmtId="169" formatCode="[$R$-416]\ #,##0.00;[RED]\-[$R$-416]\ #,##0.00"/>
    <numFmt numFmtId="170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DDDDDD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BEEF4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7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89" activeCellId="0" sqref="A89"/>
    </sheetView>
  </sheetViews>
  <sheetFormatPr defaultColWidth="11.742187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48" activeCellId="0" sqref="C48"/>
    </sheetView>
  </sheetViews>
  <sheetFormatPr defaultColWidth="11.7421875" defaultRowHeight="12.75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14</v>
      </c>
      <c r="B2" s="0" t="n">
        <v>1</v>
      </c>
      <c r="C2" s="0" t="n">
        <v>1209.79</v>
      </c>
    </row>
    <row r="3" customFormat="false" ht="12.8" hidden="false" customHeight="false" outlineLevel="0" collapsed="false">
      <c r="A3" s="0" t="s">
        <v>555</v>
      </c>
      <c r="B3" s="0" t="n">
        <v>29</v>
      </c>
      <c r="C3" s="0" t="n">
        <v>13582.23</v>
      </c>
    </row>
    <row r="4" customFormat="false" ht="12.8" hidden="false" customHeight="false" outlineLevel="0" collapsed="false">
      <c r="A4" s="0" t="s">
        <v>80</v>
      </c>
      <c r="B4" s="0" t="n">
        <v>6</v>
      </c>
      <c r="C4" s="0" t="n">
        <v>3827.73</v>
      </c>
    </row>
    <row r="5" customFormat="false" ht="12.8" hidden="false" customHeight="false" outlineLevel="0" collapsed="false">
      <c r="A5" s="0" t="s">
        <v>84</v>
      </c>
      <c r="B5" s="0" t="n">
        <v>22</v>
      </c>
      <c r="C5" s="0" t="n">
        <v>17000.08</v>
      </c>
    </row>
    <row r="6" customFormat="false" ht="12.8" hidden="false" customHeight="false" outlineLevel="0" collapsed="false">
      <c r="A6" s="0" t="s">
        <v>96</v>
      </c>
      <c r="B6" s="0" t="n">
        <v>72</v>
      </c>
      <c r="C6" s="0" t="n">
        <v>89910.5</v>
      </c>
    </row>
    <row r="7" customFormat="false" ht="12.8" hidden="false" customHeight="false" outlineLevel="0" collapsed="false">
      <c r="A7" s="0" t="s">
        <v>556</v>
      </c>
      <c r="B7" s="0" t="n">
        <v>156</v>
      </c>
      <c r="C7" s="0" t="n">
        <v>125480.98</v>
      </c>
    </row>
    <row r="8" customFormat="false" ht="12.8" hidden="false" customHeight="false" outlineLevel="0" collapsed="false">
      <c r="A8" s="15" t="s">
        <v>176</v>
      </c>
      <c r="B8" s="0" t="n">
        <v>36</v>
      </c>
      <c r="C8" s="0" t="n">
        <v>36244.28</v>
      </c>
    </row>
    <row r="9" customFormat="false" ht="12.8" hidden="false" customHeight="false" outlineLevel="0" collapsed="false">
      <c r="A9" s="0" t="s">
        <v>557</v>
      </c>
      <c r="B9" s="0" t="n">
        <v>151</v>
      </c>
      <c r="C9" s="0" t="n">
        <v>146920.14</v>
      </c>
    </row>
    <row r="10" customFormat="false" ht="12.8" hidden="false" customHeight="false" outlineLevel="0" collapsed="false">
      <c r="A10" s="0" t="s">
        <v>558</v>
      </c>
      <c r="B10" s="0" t="n">
        <v>26</v>
      </c>
      <c r="C10" s="0" t="n">
        <v>34199.03</v>
      </c>
    </row>
    <row r="11" customFormat="false" ht="12.8" hidden="false" customHeight="false" outlineLevel="0" collapsed="false">
      <c r="A11" s="0" t="s">
        <v>235</v>
      </c>
      <c r="B11" s="0" t="n">
        <v>49</v>
      </c>
      <c r="C11" s="0" t="n">
        <v>29428.15</v>
      </c>
    </row>
    <row r="12" customFormat="false" ht="12.8" hidden="false" customHeight="false" outlineLevel="0" collapsed="false">
      <c r="A12" s="0" t="s">
        <v>241</v>
      </c>
      <c r="B12" s="0" t="n">
        <v>55</v>
      </c>
      <c r="C12" s="0" t="n">
        <v>64066.08</v>
      </c>
    </row>
    <row r="13" customFormat="false" ht="12.8" hidden="false" customHeight="false" outlineLevel="0" collapsed="false">
      <c r="A13" s="0" t="s">
        <v>245</v>
      </c>
      <c r="B13" s="0" t="n">
        <v>148</v>
      </c>
      <c r="C13" s="0" t="n">
        <v>130940.76</v>
      </c>
    </row>
    <row r="14" customFormat="false" ht="12.8" hidden="false" customHeight="false" outlineLevel="0" collapsed="false">
      <c r="A14" s="0" t="s">
        <v>247</v>
      </c>
      <c r="B14" s="0" t="n">
        <v>1</v>
      </c>
      <c r="C14" s="0" t="n">
        <v>238.07</v>
      </c>
    </row>
    <row r="15" customFormat="false" ht="12.8" hidden="false" customHeight="false" outlineLevel="0" collapsed="false">
      <c r="A15" s="0" t="s">
        <v>249</v>
      </c>
      <c r="B15" s="0" t="n">
        <v>24</v>
      </c>
      <c r="C15" s="0" t="n">
        <v>15132.15</v>
      </c>
    </row>
    <row r="16" customFormat="false" ht="12.8" hidden="false" customHeight="false" outlineLevel="0" collapsed="false">
      <c r="A16" s="15" t="s">
        <v>252</v>
      </c>
      <c r="B16" s="0" t="n">
        <v>17</v>
      </c>
      <c r="C16" s="0" t="n">
        <v>10843.81</v>
      </c>
    </row>
    <row r="17" customFormat="false" ht="12.8" hidden="false" customHeight="false" outlineLevel="0" collapsed="false">
      <c r="A17" s="0" t="s">
        <v>559</v>
      </c>
      <c r="B17" s="0" t="n">
        <v>10</v>
      </c>
      <c r="C17" s="0" t="n">
        <v>67977.3</v>
      </c>
    </row>
    <row r="18" customFormat="false" ht="12.8" hidden="false" customHeight="false" outlineLevel="0" collapsed="false">
      <c r="A18" s="0" t="s">
        <v>560</v>
      </c>
      <c r="B18" s="0" t="n">
        <v>21</v>
      </c>
      <c r="C18" s="0" t="n">
        <v>19012.65</v>
      </c>
    </row>
    <row r="19" customFormat="false" ht="12.8" hidden="false" customHeight="false" outlineLevel="0" collapsed="false">
      <c r="A19" s="0" t="s">
        <v>273</v>
      </c>
      <c r="B19" s="0" t="n">
        <v>310</v>
      </c>
      <c r="C19" s="0" t="n">
        <v>412240.76</v>
      </c>
    </row>
    <row r="20" customFormat="false" ht="12.8" hidden="false" customHeight="false" outlineLevel="0" collapsed="false">
      <c r="A20" s="0" t="s">
        <v>279</v>
      </c>
      <c r="B20" s="0" t="n">
        <v>15</v>
      </c>
      <c r="C20" s="0" t="n">
        <v>6758.39</v>
      </c>
    </row>
    <row r="21" customFormat="false" ht="12.8" hidden="false" customHeight="false" outlineLevel="0" collapsed="false">
      <c r="A21" s="0" t="s">
        <v>282</v>
      </c>
      <c r="B21" s="0" t="n">
        <v>66</v>
      </c>
      <c r="C21" s="0" t="n">
        <v>55829.21</v>
      </c>
    </row>
    <row r="22" customFormat="false" ht="12.8" hidden="false" customHeight="false" outlineLevel="0" collapsed="false">
      <c r="A22" s="0" t="s">
        <v>285</v>
      </c>
      <c r="B22" s="0" t="n">
        <v>34</v>
      </c>
      <c r="C22" s="0" t="n">
        <v>23185.77</v>
      </c>
    </row>
    <row r="23" customFormat="false" ht="12.8" hidden="false" customHeight="false" outlineLevel="0" collapsed="false">
      <c r="A23" s="0" t="s">
        <v>288</v>
      </c>
      <c r="B23" s="0" t="n">
        <v>110</v>
      </c>
      <c r="C23" s="0" t="n">
        <v>67320.64</v>
      </c>
    </row>
    <row r="24" customFormat="false" ht="12.8" hidden="false" customHeight="false" outlineLevel="0" collapsed="false">
      <c r="A24" s="0" t="s">
        <v>291</v>
      </c>
      <c r="B24" s="0" t="n">
        <v>136</v>
      </c>
      <c r="C24" s="0" t="n">
        <v>85402.84</v>
      </c>
    </row>
    <row r="25" customFormat="false" ht="12.8" hidden="false" customHeight="false" outlineLevel="0" collapsed="false">
      <c r="A25" s="0" t="s">
        <v>294</v>
      </c>
      <c r="B25" s="0" t="n">
        <v>83</v>
      </c>
      <c r="C25" s="0" t="n">
        <v>50912.95</v>
      </c>
    </row>
    <row r="26" customFormat="false" ht="12.8" hidden="false" customHeight="false" outlineLevel="0" collapsed="false">
      <c r="A26" s="0" t="s">
        <v>296</v>
      </c>
      <c r="B26" s="0" t="n">
        <v>54</v>
      </c>
      <c r="C26" s="0" t="n">
        <v>157053.72</v>
      </c>
    </row>
    <row r="27" customFormat="false" ht="12.8" hidden="false" customHeight="false" outlineLevel="0" collapsed="false">
      <c r="A27" s="0" t="s">
        <v>306</v>
      </c>
      <c r="B27" s="0" t="n">
        <v>134</v>
      </c>
      <c r="C27" s="0" t="n">
        <v>172309.96</v>
      </c>
    </row>
    <row r="28" customFormat="false" ht="12.8" hidden="false" customHeight="false" outlineLevel="0" collapsed="false">
      <c r="A28" s="0" t="s">
        <v>338</v>
      </c>
      <c r="B28" s="0" t="n">
        <v>20</v>
      </c>
      <c r="C28" s="0" t="n">
        <v>9104.34</v>
      </c>
    </row>
    <row r="29" customFormat="false" ht="12.8" hidden="false" customHeight="false" outlineLevel="0" collapsed="false">
      <c r="A29" s="0" t="s">
        <v>361</v>
      </c>
      <c r="B29" s="0" t="n">
        <v>12</v>
      </c>
      <c r="C29" s="0" t="n">
        <v>7708.86</v>
      </c>
    </row>
    <row r="30" customFormat="false" ht="12.8" hidden="false" customHeight="false" outlineLevel="0" collapsed="false">
      <c r="A30" s="0" t="s">
        <v>367</v>
      </c>
      <c r="B30" s="0" t="n">
        <v>80</v>
      </c>
      <c r="C30" s="0" t="n">
        <v>70314.8</v>
      </c>
    </row>
    <row r="31" customFormat="false" ht="12.8" hidden="false" customHeight="false" outlineLevel="0" collapsed="false">
      <c r="A31" s="0" t="s">
        <v>370</v>
      </c>
      <c r="B31" s="0" t="n">
        <v>59</v>
      </c>
      <c r="C31" s="0" t="n">
        <v>145036.88</v>
      </c>
    </row>
    <row r="32" customFormat="false" ht="12.8" hidden="false" customHeight="false" outlineLevel="0" collapsed="false">
      <c r="A32" s="0" t="s">
        <v>372</v>
      </c>
      <c r="B32" s="0" t="n">
        <v>113</v>
      </c>
      <c r="C32" s="0" t="n">
        <v>198177.53</v>
      </c>
    </row>
    <row r="33" customFormat="false" ht="12.8" hidden="false" customHeight="false" outlineLevel="0" collapsed="false">
      <c r="A33" s="0" t="s">
        <v>380</v>
      </c>
      <c r="B33" s="0" t="n">
        <v>43</v>
      </c>
      <c r="C33" s="0" t="n">
        <v>50780.87</v>
      </c>
    </row>
    <row r="34" customFormat="false" ht="12.8" hidden="false" customHeight="false" outlineLevel="0" collapsed="false">
      <c r="A34" s="0" t="s">
        <v>561</v>
      </c>
      <c r="B34" s="0" t="n">
        <v>15</v>
      </c>
      <c r="C34" s="0" t="n">
        <v>6848.92</v>
      </c>
    </row>
    <row r="35" customFormat="false" ht="12.8" hidden="false" customHeight="false" outlineLevel="0" collapsed="false">
      <c r="A35" s="0" t="s">
        <v>562</v>
      </c>
      <c r="B35" s="0" t="n">
        <v>40</v>
      </c>
      <c r="C35" s="0" t="n">
        <v>15487.5</v>
      </c>
    </row>
    <row r="36" customFormat="false" ht="12.8" hidden="false" customHeight="false" outlineLevel="0" collapsed="false">
      <c r="A36" s="0" t="s">
        <v>437</v>
      </c>
      <c r="B36" s="0" t="n">
        <v>45</v>
      </c>
      <c r="C36" s="0" t="n">
        <v>29315.78</v>
      </c>
    </row>
    <row r="37" customFormat="false" ht="12.8" hidden="false" customHeight="false" outlineLevel="0" collapsed="false">
      <c r="A37" s="0" t="s">
        <v>449</v>
      </c>
      <c r="B37" s="0" t="n">
        <v>67</v>
      </c>
      <c r="C37" s="0" t="n">
        <v>33941.4</v>
      </c>
    </row>
    <row r="38" customFormat="false" ht="12.8" hidden="false" customHeight="false" outlineLevel="0" collapsed="false">
      <c r="A38" s="0" t="s">
        <v>461</v>
      </c>
      <c r="B38" s="0" t="n">
        <v>95</v>
      </c>
      <c r="C38" s="0" t="n">
        <v>55321.59</v>
      </c>
    </row>
    <row r="39" customFormat="false" ht="12.8" hidden="false" customHeight="false" outlineLevel="0" collapsed="false">
      <c r="A39" s="0" t="s">
        <v>563</v>
      </c>
      <c r="B39" s="0" t="n">
        <v>79</v>
      </c>
      <c r="C39" s="0" t="n">
        <v>36248.38</v>
      </c>
    </row>
    <row r="40" customFormat="false" ht="12.8" hidden="false" customHeight="false" outlineLevel="0" collapsed="false">
      <c r="A40" s="0" t="s">
        <v>488</v>
      </c>
      <c r="B40" s="0" t="n">
        <v>142</v>
      </c>
      <c r="C40" s="0" t="n">
        <v>546819.08</v>
      </c>
    </row>
    <row r="41" customFormat="false" ht="12.8" hidden="false" customHeight="false" outlineLevel="0" collapsed="false">
      <c r="A41" s="0" t="s">
        <v>499</v>
      </c>
      <c r="B41" s="0" t="n">
        <v>1</v>
      </c>
      <c r="C41" s="0" t="n">
        <v>4701.84</v>
      </c>
    </row>
    <row r="42" customFormat="false" ht="12.8" hidden="false" customHeight="false" outlineLevel="0" collapsed="false">
      <c r="A42" s="0" t="s">
        <v>564</v>
      </c>
      <c r="B42" s="0" t="n">
        <v>184</v>
      </c>
      <c r="C42" s="0" t="n">
        <v>308220.45</v>
      </c>
    </row>
    <row r="43" customFormat="false" ht="12.8" hidden="false" customHeight="false" outlineLevel="0" collapsed="false">
      <c r="A43" s="0" t="s">
        <v>518</v>
      </c>
      <c r="B43" s="0" t="n">
        <v>69</v>
      </c>
      <c r="C43" s="0" t="n">
        <v>37671.3</v>
      </c>
    </row>
    <row r="44" customFormat="false" ht="12.8" hidden="false" customHeight="false" outlineLevel="0" collapsed="false">
      <c r="A44" s="0" t="s">
        <v>527</v>
      </c>
      <c r="B44" s="0" t="n">
        <v>115</v>
      </c>
      <c r="C44" s="0" t="n">
        <v>67596.8</v>
      </c>
    </row>
    <row r="45" customFormat="false" ht="12.8" hidden="false" customHeight="false" outlineLevel="0" collapsed="false">
      <c r="A45" s="0" t="s">
        <v>565</v>
      </c>
      <c r="B45" s="0" t="n">
        <v>130</v>
      </c>
      <c r="C45" s="0" t="n">
        <v>78881.49</v>
      </c>
    </row>
    <row r="46" customFormat="false" ht="12.8" hidden="false" customHeight="false" outlineLevel="0" collapsed="false">
      <c r="A46" s="0" t="s">
        <v>566</v>
      </c>
      <c r="B46" s="0" t="n">
        <v>8</v>
      </c>
      <c r="C46" s="0" t="n">
        <v>5147.36</v>
      </c>
    </row>
    <row r="47" customFormat="false" ht="12.75" hidden="false" customHeight="false" outlineLevel="0" collapsed="false">
      <c r="A47" s="0" t="s">
        <v>552</v>
      </c>
      <c r="B47" s="0" t="n">
        <v>6</v>
      </c>
      <c r="C47" s="0" t="n">
        <v>25657.77</v>
      </c>
    </row>
    <row r="48" customFormat="false" ht="12.75" hidden="false" customHeight="false" outlineLevel="0" collapsed="false">
      <c r="A48" s="0" t="s">
        <v>567</v>
      </c>
      <c r="B48" s="0" t="n">
        <v>3089</v>
      </c>
      <c r="C48" s="0" t="n">
        <v>3570010.91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74218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16" width="11.57"/>
    <col collapsed="false" customWidth="true" hidden="false" outlineLevel="0" max="4" min="4" style="17" width="13.97"/>
  </cols>
  <sheetData>
    <row r="1" customFormat="false" ht="12.8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8" hidden="false" customHeight="false" outlineLevel="0" collapsed="false">
      <c r="A2" s="0" t="s">
        <v>96</v>
      </c>
      <c r="B2" s="16" t="n">
        <v>18</v>
      </c>
      <c r="C2" s="16" t="n">
        <v>21467.67</v>
      </c>
    </row>
    <row r="3" customFormat="false" ht="12.8" hidden="false" customHeight="false" outlineLevel="0" collapsed="false">
      <c r="A3" s="0" t="s">
        <v>279</v>
      </c>
      <c r="B3" s="16" t="n">
        <v>1</v>
      </c>
      <c r="C3" s="16" t="n">
        <v>255.46</v>
      </c>
    </row>
    <row r="4" customFormat="false" ht="12.8" hidden="false" customHeight="false" outlineLevel="0" collapsed="false">
      <c r="A4" s="0" t="s">
        <v>306</v>
      </c>
      <c r="B4" s="16" t="n">
        <v>9</v>
      </c>
      <c r="C4" s="16" t="n">
        <v>6748.62</v>
      </c>
    </row>
    <row r="5" customFormat="false" ht="12.8" hidden="false" customHeight="false" outlineLevel="0" collapsed="false">
      <c r="A5" s="0" t="s">
        <v>367</v>
      </c>
      <c r="B5" s="16" t="n">
        <v>2</v>
      </c>
      <c r="C5" s="16" t="n">
        <v>1014.51</v>
      </c>
    </row>
    <row r="6" customFormat="false" ht="12.8" hidden="false" customHeight="false" outlineLevel="0" collapsed="false">
      <c r="A6" s="0" t="s">
        <v>518</v>
      </c>
      <c r="B6" s="16" t="n">
        <v>2</v>
      </c>
      <c r="C6" s="16" t="n">
        <v>1511.47</v>
      </c>
    </row>
    <row r="7" customFormat="false" ht="12.8" hidden="false" customHeight="false" outlineLevel="0" collapsed="false">
      <c r="A7" s="0" t="s">
        <v>527</v>
      </c>
      <c r="B7" s="16" t="n">
        <v>8</v>
      </c>
      <c r="C7" s="16" t="n">
        <v>7808.78</v>
      </c>
    </row>
    <row r="8" customFormat="false" ht="12.8" hidden="false" customHeight="false" outlineLevel="0" collapsed="false">
      <c r="A8" s="0" t="s">
        <v>567</v>
      </c>
      <c r="B8" s="16" t="n">
        <v>40</v>
      </c>
      <c r="C8" s="16" t="n">
        <v>38806.51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33" activeCellId="0" sqref="C3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63.85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28</v>
      </c>
      <c r="C2" s="0" t="n">
        <v>12903.86</v>
      </c>
    </row>
    <row r="3" customFormat="false" ht="12.8" hidden="false" customHeight="false" outlineLevel="0" collapsed="false">
      <c r="A3" s="0" t="s">
        <v>80</v>
      </c>
      <c r="B3" s="0" t="n">
        <v>2</v>
      </c>
      <c r="C3" s="0" t="n">
        <v>656.68</v>
      </c>
    </row>
    <row r="4" customFormat="false" ht="12.8" hidden="false" customHeight="false" outlineLevel="0" collapsed="false">
      <c r="A4" s="0" t="s">
        <v>84</v>
      </c>
      <c r="B4" s="0" t="n">
        <v>17</v>
      </c>
      <c r="C4" s="0" t="n">
        <v>13409.46</v>
      </c>
    </row>
    <row r="5" customFormat="false" ht="12.8" hidden="false" customHeight="false" outlineLevel="0" collapsed="false">
      <c r="A5" s="0" t="s">
        <v>96</v>
      </c>
      <c r="B5" s="0" t="n">
        <v>40</v>
      </c>
      <c r="C5" s="0" t="n">
        <v>41329.12</v>
      </c>
    </row>
    <row r="6" customFormat="false" ht="12.8" hidden="false" customHeight="false" outlineLevel="0" collapsed="false">
      <c r="A6" s="0" t="s">
        <v>556</v>
      </c>
      <c r="B6" s="0" t="n">
        <v>155</v>
      </c>
      <c r="C6" s="0" t="n">
        <v>125063.25</v>
      </c>
    </row>
    <row r="7" customFormat="false" ht="12.8" hidden="false" customHeight="false" outlineLevel="0" collapsed="false">
      <c r="A7" s="0" t="s">
        <v>176</v>
      </c>
      <c r="B7" s="0" t="n">
        <v>8</v>
      </c>
      <c r="C7" s="0" t="n">
        <v>5233.69</v>
      </c>
    </row>
    <row r="8" customFormat="false" ht="12.8" hidden="false" customHeight="false" outlineLevel="0" collapsed="false">
      <c r="A8" s="0" t="s">
        <v>557</v>
      </c>
      <c r="B8" s="0" t="n">
        <v>53</v>
      </c>
      <c r="C8" s="0" t="n">
        <v>40895.84</v>
      </c>
    </row>
    <row r="9" customFormat="false" ht="12.8" hidden="false" customHeight="false" outlineLevel="0" collapsed="false">
      <c r="A9" s="0" t="s">
        <v>558</v>
      </c>
      <c r="B9" s="0" t="n">
        <v>13</v>
      </c>
      <c r="C9" s="0" t="n">
        <v>27299.12</v>
      </c>
    </row>
    <row r="10" customFormat="false" ht="12.8" hidden="false" customHeight="false" outlineLevel="0" collapsed="false">
      <c r="A10" s="0" t="s">
        <v>235</v>
      </c>
      <c r="B10" s="0" t="n">
        <v>24</v>
      </c>
      <c r="C10" s="0" t="n">
        <v>14573.75</v>
      </c>
    </row>
    <row r="11" customFormat="false" ht="12.8" hidden="false" customHeight="false" outlineLevel="0" collapsed="false">
      <c r="A11" s="0" t="s">
        <v>249</v>
      </c>
      <c r="B11" s="0" t="n">
        <v>24</v>
      </c>
      <c r="C11" s="0" t="n">
        <v>15132.15</v>
      </c>
    </row>
    <row r="12" customFormat="false" ht="12.8" hidden="false" customHeight="false" outlineLevel="0" collapsed="false">
      <c r="A12" s="0" t="s">
        <v>252</v>
      </c>
      <c r="B12" s="0" t="n">
        <v>17</v>
      </c>
      <c r="C12" s="0" t="n">
        <v>10843.81</v>
      </c>
    </row>
    <row r="13" customFormat="false" ht="12.8" hidden="false" customHeight="false" outlineLevel="0" collapsed="false">
      <c r="A13" s="0" t="s">
        <v>559</v>
      </c>
      <c r="B13" s="0" t="n">
        <v>1</v>
      </c>
      <c r="C13" s="0" t="n">
        <v>21302.18</v>
      </c>
    </row>
    <row r="14" customFormat="false" ht="12.8" hidden="false" customHeight="false" outlineLevel="0" collapsed="false">
      <c r="A14" s="0" t="s">
        <v>273</v>
      </c>
      <c r="B14" s="0" t="n">
        <v>219</v>
      </c>
      <c r="C14" s="0" t="n">
        <v>358269.02</v>
      </c>
    </row>
    <row r="15" customFormat="false" ht="12.8" hidden="false" customHeight="false" outlineLevel="0" collapsed="false">
      <c r="A15" s="0" t="s">
        <v>279</v>
      </c>
      <c r="B15" s="0" t="n">
        <v>14</v>
      </c>
      <c r="C15" s="0" t="n">
        <v>6502.93</v>
      </c>
    </row>
    <row r="16" customFormat="false" ht="12.8" hidden="false" customHeight="false" outlineLevel="0" collapsed="false">
      <c r="A16" s="0" t="s">
        <v>282</v>
      </c>
      <c r="B16" s="0" t="n">
        <v>46</v>
      </c>
      <c r="C16" s="0" t="n">
        <v>35369.85</v>
      </c>
    </row>
    <row r="17" customFormat="false" ht="12.8" hidden="false" customHeight="false" outlineLevel="0" collapsed="false">
      <c r="A17" s="0" t="s">
        <v>285</v>
      </c>
      <c r="B17" s="0" t="n">
        <v>24</v>
      </c>
      <c r="C17" s="0" t="n">
        <v>17510.25</v>
      </c>
    </row>
    <row r="18" customFormat="false" ht="12.8" hidden="false" customHeight="false" outlineLevel="0" collapsed="false">
      <c r="A18" s="0" t="s">
        <v>288</v>
      </c>
      <c r="B18" s="0" t="n">
        <v>74</v>
      </c>
      <c r="C18" s="0" t="n">
        <v>49754.41</v>
      </c>
    </row>
    <row r="19" customFormat="false" ht="12.8" hidden="false" customHeight="false" outlineLevel="0" collapsed="false">
      <c r="A19" s="0" t="s">
        <v>291</v>
      </c>
      <c r="B19" s="0" t="n">
        <v>64</v>
      </c>
      <c r="C19" s="0" t="n">
        <v>43581.55</v>
      </c>
    </row>
    <row r="20" customFormat="false" ht="12.8" hidden="false" customHeight="false" outlineLevel="0" collapsed="false">
      <c r="A20" s="0" t="s">
        <v>306</v>
      </c>
      <c r="B20" s="0" t="n">
        <v>5</v>
      </c>
      <c r="C20" s="0" t="n">
        <v>5676.49</v>
      </c>
    </row>
    <row r="21" customFormat="false" ht="12.8" hidden="false" customHeight="false" outlineLevel="0" collapsed="false">
      <c r="A21" s="0" t="s">
        <v>361</v>
      </c>
      <c r="B21" s="0" t="n">
        <v>7</v>
      </c>
      <c r="C21" s="0" t="n">
        <v>3788.14</v>
      </c>
    </row>
    <row r="22" customFormat="false" ht="12.8" hidden="false" customHeight="false" outlineLevel="0" collapsed="false">
      <c r="A22" s="0" t="s">
        <v>367</v>
      </c>
      <c r="B22" s="0" t="n">
        <v>77</v>
      </c>
      <c r="C22" s="0" t="n">
        <v>67051.23</v>
      </c>
    </row>
    <row r="23" customFormat="false" ht="12.8" hidden="false" customHeight="false" outlineLevel="0" collapsed="false">
      <c r="A23" s="0" t="s">
        <v>370</v>
      </c>
      <c r="B23" s="0" t="n">
        <v>7</v>
      </c>
      <c r="C23" s="0" t="n">
        <v>105220.93</v>
      </c>
    </row>
    <row r="24" customFormat="false" ht="12.8" hidden="false" customHeight="false" outlineLevel="0" collapsed="false">
      <c r="A24" s="0" t="s">
        <v>372</v>
      </c>
      <c r="B24" s="0" t="n">
        <v>24</v>
      </c>
      <c r="C24" s="0" t="n">
        <v>85992.37</v>
      </c>
    </row>
    <row r="25" customFormat="false" ht="12.8" hidden="false" customHeight="false" outlineLevel="0" collapsed="false">
      <c r="A25" s="0" t="s">
        <v>561</v>
      </c>
      <c r="B25" s="0" t="n">
        <v>1</v>
      </c>
      <c r="C25" s="0" t="n">
        <v>637.97</v>
      </c>
    </row>
    <row r="26" customFormat="false" ht="12.8" hidden="false" customHeight="false" outlineLevel="0" collapsed="false">
      <c r="A26" s="0" t="s">
        <v>562</v>
      </c>
      <c r="B26" s="0" t="n">
        <v>2</v>
      </c>
      <c r="C26" s="0" t="n">
        <v>690.44</v>
      </c>
    </row>
    <row r="27" customFormat="false" ht="12.8" hidden="false" customHeight="false" outlineLevel="0" collapsed="false">
      <c r="A27" s="0" t="s">
        <v>461</v>
      </c>
      <c r="B27" s="0" t="n">
        <v>21</v>
      </c>
      <c r="C27" s="0" t="n">
        <v>7385.88</v>
      </c>
    </row>
    <row r="28" customFormat="false" ht="12.8" hidden="false" customHeight="false" outlineLevel="0" collapsed="false">
      <c r="A28" s="0" t="s">
        <v>488</v>
      </c>
      <c r="B28" s="0" t="n">
        <v>4</v>
      </c>
      <c r="C28" s="0" t="n">
        <v>41562.14</v>
      </c>
    </row>
    <row r="29" customFormat="false" ht="12.8" hidden="false" customHeight="false" outlineLevel="0" collapsed="false">
      <c r="A29" s="0" t="s">
        <v>518</v>
      </c>
      <c r="B29" s="0" t="n">
        <v>8</v>
      </c>
      <c r="C29" s="0" t="n">
        <v>3119.03</v>
      </c>
    </row>
    <row r="30" customFormat="false" ht="12.8" hidden="false" customHeight="false" outlineLevel="0" collapsed="false">
      <c r="A30" s="0" t="s">
        <v>527</v>
      </c>
      <c r="B30" s="0" t="n">
        <v>17</v>
      </c>
      <c r="C30" s="0" t="n">
        <v>15319.28</v>
      </c>
    </row>
    <row r="31" customFormat="false" ht="12.8" hidden="false" customHeight="false" outlineLevel="0" collapsed="false">
      <c r="A31" s="0" t="s">
        <v>565</v>
      </c>
      <c r="B31" s="0" t="n">
        <v>110</v>
      </c>
      <c r="C31" s="0" t="n">
        <v>66259.75</v>
      </c>
    </row>
    <row r="32" customFormat="false" ht="12.8" hidden="false" customHeight="false" outlineLevel="0" collapsed="false">
      <c r="A32" s="0" t="s">
        <v>552</v>
      </c>
      <c r="B32" s="0" t="n">
        <v>6</v>
      </c>
      <c r="C32" s="0" t="n">
        <v>25657.77</v>
      </c>
    </row>
    <row r="33" customFormat="false" ht="12.8" hidden="false" customHeight="false" outlineLevel="0" collapsed="false">
      <c r="A33" s="0" t="s">
        <v>567</v>
      </c>
      <c r="B33" s="0" t="n">
        <v>1112</v>
      </c>
      <c r="C33" s="0" t="n">
        <v>1267992.34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97"/>
  <sheetViews>
    <sheetView showFormulas="false" showGridLines="true" showRowColHeaders="true" showZeros="true" rightToLeft="false" tabSelected="false" showOutlineSymbols="true" defaultGridColor="true" view="normal" topLeftCell="A67" colorId="64" zoomScale="80" zoomScaleNormal="80" zoomScalePageLayoutView="100" workbookViewId="0">
      <selection pane="topLeft" activeCell="A50" activeCellId="0" sqref="A50"/>
    </sheetView>
  </sheetViews>
  <sheetFormatPr defaultColWidth="11.74218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3" min="3" style="0" width="13.21"/>
    <col collapsed="false" customWidth="true" hidden="false" outlineLevel="0" max="4" min="4" style="0" width="10.89"/>
    <col collapsed="false" customWidth="true" hidden="false" outlineLevel="0" max="6" min="5" style="0" width="11.84"/>
    <col collapsed="false" customWidth="true" hidden="false" outlineLevel="0" max="7" min="7" style="0" width="10.73"/>
    <col collapsed="false" customWidth="true" hidden="false" outlineLevel="0" max="8" min="8" style="0" width="10.89"/>
    <col collapsed="false" customWidth="true" hidden="false" outlineLevel="0" max="9" min="9" style="0" width="11.84"/>
    <col collapsed="false" customWidth="true" hidden="false" outlineLevel="0" max="10" min="10" style="0" width="10.89"/>
    <col collapsed="false" customWidth="true" hidden="false" outlineLevel="0" max="11" min="11" style="0" width="12.44"/>
    <col collapsed="false" customWidth="true" hidden="false" outlineLevel="0" max="12" min="12" style="0" width="11.51"/>
    <col collapsed="false" customWidth="true" hidden="false" outlineLevel="0" max="13" min="13" style="0" width="10.89"/>
    <col collapsed="false" customWidth="true" hidden="false" outlineLevel="0" max="14" min="14" style="0" width="9.26"/>
    <col collapsed="false" customWidth="true" hidden="false" outlineLevel="0" max="15" min="15" style="0" width="11.52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567</v>
      </c>
    </row>
    <row r="2" customFormat="false" ht="12.8" hidden="false" customHeight="false" outlineLevel="0" collapsed="false">
      <c r="A2" s="0" t="s">
        <v>14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1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1</v>
      </c>
    </row>
    <row r="3" customFormat="false" ht="12.8" hidden="false" customHeight="false" outlineLevel="0" collapsed="false">
      <c r="A3" s="0" t="s">
        <v>555</v>
      </c>
      <c r="B3" s="0" t="n">
        <v>0</v>
      </c>
      <c r="C3" s="0" t="n">
        <v>0</v>
      </c>
      <c r="D3" s="0" t="n">
        <v>12</v>
      </c>
      <c r="E3" s="0" t="n">
        <v>1</v>
      </c>
      <c r="F3" s="0" t="n">
        <v>5</v>
      </c>
      <c r="G3" s="0" t="n">
        <v>0</v>
      </c>
      <c r="H3" s="0" t="n">
        <v>0</v>
      </c>
      <c r="I3" s="0" t="n">
        <v>8</v>
      </c>
      <c r="J3" s="0" t="n">
        <v>0</v>
      </c>
      <c r="K3" s="0" t="n">
        <v>1</v>
      </c>
      <c r="L3" s="0" t="n">
        <v>0</v>
      </c>
      <c r="M3" s="0" t="n">
        <v>2</v>
      </c>
      <c r="N3" s="0" t="n">
        <v>29</v>
      </c>
    </row>
    <row r="4" customFormat="false" ht="12.8" hidden="false" customHeight="false" outlineLevel="0" collapsed="false">
      <c r="A4" s="0" t="s">
        <v>80</v>
      </c>
      <c r="B4" s="0" t="n">
        <v>0</v>
      </c>
      <c r="C4" s="0" t="n">
        <v>2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2</v>
      </c>
      <c r="L4" s="0" t="n">
        <v>0</v>
      </c>
      <c r="M4" s="0" t="n">
        <v>2</v>
      </c>
      <c r="N4" s="0" t="n">
        <v>6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0</v>
      </c>
      <c r="D5" s="0" t="n">
        <v>3</v>
      </c>
      <c r="E5" s="0" t="n">
        <v>16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3</v>
      </c>
      <c r="L5" s="0" t="n">
        <v>0</v>
      </c>
      <c r="M5" s="0" t="n">
        <v>0</v>
      </c>
      <c r="N5" s="0" t="n">
        <v>22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0</v>
      </c>
      <c r="D6" s="0" t="n">
        <v>19</v>
      </c>
      <c r="E6" s="0" t="n">
        <v>6</v>
      </c>
      <c r="F6" s="0" t="n">
        <v>17</v>
      </c>
      <c r="G6" s="0" t="n">
        <v>0</v>
      </c>
      <c r="H6" s="0" t="n">
        <v>1</v>
      </c>
      <c r="I6" s="0" t="n">
        <v>1</v>
      </c>
      <c r="J6" s="0" t="n">
        <v>0</v>
      </c>
      <c r="K6" s="0" t="n">
        <v>25</v>
      </c>
      <c r="L6" s="0" t="n">
        <v>0</v>
      </c>
      <c r="M6" s="0" t="n">
        <v>3</v>
      </c>
      <c r="N6" s="0" t="n">
        <v>72</v>
      </c>
    </row>
    <row r="7" customFormat="false" ht="12.8" hidden="false" customHeight="false" outlineLevel="0" collapsed="false">
      <c r="A7" s="0" t="s">
        <v>556</v>
      </c>
      <c r="B7" s="0" t="n">
        <v>0</v>
      </c>
      <c r="C7" s="0" t="n">
        <v>5</v>
      </c>
      <c r="D7" s="0" t="n">
        <v>61</v>
      </c>
      <c r="E7" s="0" t="n">
        <v>29</v>
      </c>
      <c r="F7" s="0" t="n">
        <v>25</v>
      </c>
      <c r="G7" s="0" t="n">
        <v>0</v>
      </c>
      <c r="H7" s="0" t="n">
        <v>0</v>
      </c>
      <c r="I7" s="0" t="n">
        <v>2</v>
      </c>
      <c r="J7" s="0" t="n">
        <v>0</v>
      </c>
      <c r="K7" s="0" t="n">
        <v>22</v>
      </c>
      <c r="L7" s="0" t="n">
        <v>0</v>
      </c>
      <c r="M7" s="0" t="n">
        <v>12</v>
      </c>
      <c r="N7" s="0" t="n">
        <v>156</v>
      </c>
    </row>
    <row r="8" customFormat="false" ht="12.8" hidden="false" customHeight="false" outlineLevel="0" collapsed="false">
      <c r="A8" s="18" t="s">
        <v>176</v>
      </c>
      <c r="B8" s="0" t="n">
        <v>0</v>
      </c>
      <c r="C8" s="0" t="n">
        <v>10</v>
      </c>
      <c r="D8" s="0" t="n">
        <v>0</v>
      </c>
      <c r="E8" s="0" t="n">
        <v>0</v>
      </c>
      <c r="F8" s="0" t="n">
        <v>11</v>
      </c>
      <c r="G8" s="0" t="n">
        <v>8</v>
      </c>
      <c r="H8" s="0" t="n">
        <v>0</v>
      </c>
      <c r="I8" s="0" t="n">
        <v>1</v>
      </c>
      <c r="J8" s="0" t="n">
        <v>0</v>
      </c>
      <c r="K8" s="0" t="n">
        <v>6</v>
      </c>
      <c r="L8" s="0" t="n">
        <v>0</v>
      </c>
      <c r="M8" s="0" t="n">
        <v>0</v>
      </c>
      <c r="N8" s="0" t="n">
        <v>36</v>
      </c>
    </row>
    <row r="9" customFormat="false" ht="12.8" hidden="false" customHeight="false" outlineLevel="0" collapsed="false">
      <c r="A9" s="0" t="s">
        <v>557</v>
      </c>
      <c r="B9" s="0" t="n">
        <v>0</v>
      </c>
      <c r="C9" s="0" t="n">
        <v>0</v>
      </c>
      <c r="D9" s="0" t="n">
        <v>31</v>
      </c>
      <c r="E9" s="0" t="n">
        <v>7</v>
      </c>
      <c r="F9" s="0" t="n">
        <v>25</v>
      </c>
      <c r="G9" s="0" t="n">
        <v>14</v>
      </c>
      <c r="H9" s="0" t="n">
        <v>0</v>
      </c>
      <c r="I9" s="0" t="n">
        <v>10</v>
      </c>
      <c r="J9" s="0" t="n">
        <v>1</v>
      </c>
      <c r="K9" s="0" t="n">
        <v>37</v>
      </c>
      <c r="L9" s="0" t="n">
        <v>0</v>
      </c>
      <c r="M9" s="0" t="n">
        <v>26</v>
      </c>
      <c r="N9" s="0" t="n">
        <v>151</v>
      </c>
    </row>
    <row r="10" customFormat="false" ht="12.8" hidden="false" customHeight="false" outlineLevel="0" collapsed="false">
      <c r="A10" s="0" t="s">
        <v>558</v>
      </c>
      <c r="B10" s="0" t="n">
        <v>0</v>
      </c>
      <c r="C10" s="0" t="n">
        <v>0</v>
      </c>
      <c r="D10" s="0" t="n">
        <v>12</v>
      </c>
      <c r="E10" s="0" t="n">
        <v>3</v>
      </c>
      <c r="F10" s="0" t="n">
        <v>2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5</v>
      </c>
      <c r="L10" s="0" t="n">
        <v>0</v>
      </c>
      <c r="M10" s="0" t="n">
        <v>4</v>
      </c>
      <c r="N10" s="0" t="n">
        <v>26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4</v>
      </c>
      <c r="D11" s="0" t="n">
        <v>17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1</v>
      </c>
      <c r="L11" s="0" t="n">
        <v>0</v>
      </c>
      <c r="M11" s="0" t="n">
        <v>27</v>
      </c>
      <c r="N11" s="0" t="n">
        <v>49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0</v>
      </c>
      <c r="D12" s="0" t="n">
        <v>18</v>
      </c>
      <c r="E12" s="0" t="n">
        <v>9</v>
      </c>
      <c r="F12" s="0" t="n">
        <v>7</v>
      </c>
      <c r="G12" s="0" t="n">
        <v>0</v>
      </c>
      <c r="H12" s="0" t="n">
        <v>0</v>
      </c>
      <c r="I12" s="0" t="n">
        <v>1</v>
      </c>
      <c r="J12" s="0" t="n">
        <v>0</v>
      </c>
      <c r="K12" s="0" t="n">
        <v>20</v>
      </c>
      <c r="L12" s="0" t="n">
        <v>0</v>
      </c>
      <c r="M12" s="0" t="n">
        <v>0</v>
      </c>
      <c r="N12" s="0" t="n">
        <v>55</v>
      </c>
    </row>
    <row r="13" customFormat="false" ht="12.8" hidden="false" customHeight="false" outlineLevel="0" collapsed="false">
      <c r="A13" s="0" t="s">
        <v>245</v>
      </c>
      <c r="B13" s="0" t="n">
        <v>1</v>
      </c>
      <c r="C13" s="0" t="n">
        <v>2</v>
      </c>
      <c r="D13" s="0" t="n">
        <v>18</v>
      </c>
      <c r="E13" s="0" t="n">
        <v>6</v>
      </c>
      <c r="F13" s="0" t="n">
        <v>8</v>
      </c>
      <c r="G13" s="0" t="n">
        <v>0</v>
      </c>
      <c r="H13" s="0" t="n">
        <v>1</v>
      </c>
      <c r="I13" s="0" t="n">
        <v>8</v>
      </c>
      <c r="J13" s="0" t="n">
        <v>2</v>
      </c>
      <c r="K13" s="0" t="n">
        <v>59</v>
      </c>
      <c r="L13" s="0" t="n">
        <v>1</v>
      </c>
      <c r="M13" s="0" t="n">
        <v>42</v>
      </c>
      <c r="N13" s="0" t="n">
        <v>148</v>
      </c>
    </row>
    <row r="14" customFormat="false" ht="12.8" hidden="false" customHeight="false" outlineLevel="0" collapsed="false">
      <c r="A14" s="0" t="s">
        <v>247</v>
      </c>
      <c r="B14" s="0" t="n">
        <v>0</v>
      </c>
      <c r="C14" s="0" t="n">
        <v>0</v>
      </c>
      <c r="D14" s="0" t="n">
        <v>0</v>
      </c>
      <c r="E14" s="0" t="n">
        <v>1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1</v>
      </c>
    </row>
    <row r="15" customFormat="false" ht="12.8" hidden="false" customHeight="false" outlineLevel="0" collapsed="false">
      <c r="A15" s="0" t="s">
        <v>249</v>
      </c>
      <c r="B15" s="0" t="n">
        <v>0</v>
      </c>
      <c r="C15" s="0" t="n">
        <v>0</v>
      </c>
      <c r="D15" s="0" t="n">
        <v>13</v>
      </c>
      <c r="E15" s="0" t="n">
        <v>4</v>
      </c>
      <c r="F15" s="0" t="n">
        <v>7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24</v>
      </c>
    </row>
    <row r="16" customFormat="false" ht="12.8" hidden="false" customHeight="false" outlineLevel="0" collapsed="false">
      <c r="A16" s="18" t="s">
        <v>252</v>
      </c>
      <c r="B16" s="0" t="n">
        <v>0</v>
      </c>
      <c r="C16" s="0" t="n">
        <v>0</v>
      </c>
      <c r="D16" s="0" t="n">
        <v>17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17</v>
      </c>
    </row>
    <row r="17" customFormat="false" ht="12.8" hidden="false" customHeight="false" outlineLevel="0" collapsed="false">
      <c r="A17" s="0" t="s">
        <v>559</v>
      </c>
      <c r="B17" s="0" t="n">
        <v>0</v>
      </c>
      <c r="C17" s="0" t="n">
        <v>0</v>
      </c>
      <c r="D17" s="0" t="n">
        <v>1</v>
      </c>
      <c r="E17" s="0" t="n">
        <v>0</v>
      </c>
      <c r="F17" s="0" t="n">
        <v>1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7</v>
      </c>
      <c r="L17" s="0" t="n">
        <v>0</v>
      </c>
      <c r="M17" s="0" t="n">
        <v>1</v>
      </c>
      <c r="N17" s="0" t="n">
        <v>10</v>
      </c>
    </row>
    <row r="18" customFormat="false" ht="12.8" hidden="false" customHeight="false" outlineLevel="0" collapsed="false">
      <c r="A18" s="0" t="s">
        <v>560</v>
      </c>
      <c r="B18" s="0" t="n">
        <v>0</v>
      </c>
      <c r="C18" s="0" t="n">
        <v>0</v>
      </c>
      <c r="D18" s="0" t="n">
        <v>10</v>
      </c>
      <c r="E18" s="0" t="n">
        <v>3</v>
      </c>
      <c r="F18" s="0" t="n">
        <v>1</v>
      </c>
      <c r="G18" s="0" t="n">
        <v>0</v>
      </c>
      <c r="H18" s="0" t="n">
        <v>0</v>
      </c>
      <c r="I18" s="0" t="n">
        <v>2</v>
      </c>
      <c r="J18" s="0" t="n">
        <v>1</v>
      </c>
      <c r="K18" s="0" t="n">
        <v>3</v>
      </c>
      <c r="L18" s="0" t="n">
        <v>0</v>
      </c>
      <c r="M18" s="0" t="n">
        <v>1</v>
      </c>
      <c r="N18" s="0" t="n">
        <v>21</v>
      </c>
    </row>
    <row r="19" customFormat="false" ht="12.8" hidden="false" customHeight="false" outlineLevel="0" collapsed="false">
      <c r="A19" s="0" t="s">
        <v>273</v>
      </c>
      <c r="B19" s="0" t="n">
        <v>0</v>
      </c>
      <c r="C19" s="0" t="n">
        <v>6</v>
      </c>
      <c r="D19" s="0" t="n">
        <v>56</v>
      </c>
      <c r="E19" s="0" t="n">
        <v>33</v>
      </c>
      <c r="F19" s="0" t="n">
        <v>3</v>
      </c>
      <c r="G19" s="0" t="n">
        <v>0</v>
      </c>
      <c r="H19" s="0" t="n">
        <v>0</v>
      </c>
      <c r="I19" s="0" t="n">
        <v>2</v>
      </c>
      <c r="J19" s="0" t="n">
        <v>1</v>
      </c>
      <c r="K19" s="0" t="n">
        <v>190</v>
      </c>
      <c r="L19" s="0" t="n">
        <v>0</v>
      </c>
      <c r="M19" s="0" t="n">
        <v>19</v>
      </c>
      <c r="N19" s="0" t="n">
        <v>310</v>
      </c>
    </row>
    <row r="20" customFormat="false" ht="12.8" hidden="false" customHeight="false" outlineLevel="0" collapsed="false">
      <c r="A20" s="0" t="s">
        <v>279</v>
      </c>
      <c r="B20" s="0" t="n">
        <v>0</v>
      </c>
      <c r="C20" s="0" t="n">
        <v>0</v>
      </c>
      <c r="D20" s="0" t="n">
        <v>3</v>
      </c>
      <c r="E20" s="0" t="n">
        <v>1</v>
      </c>
      <c r="F20" s="0" t="n">
        <v>6</v>
      </c>
      <c r="G20" s="0" t="n">
        <v>0</v>
      </c>
      <c r="H20" s="0" t="n">
        <v>0</v>
      </c>
      <c r="I20" s="0" t="n">
        <v>1</v>
      </c>
      <c r="J20" s="0" t="n">
        <v>0</v>
      </c>
      <c r="K20" s="0" t="n">
        <v>0</v>
      </c>
      <c r="L20" s="0" t="n">
        <v>0</v>
      </c>
      <c r="M20" s="0" t="n">
        <v>4</v>
      </c>
      <c r="N20" s="0" t="n">
        <v>15</v>
      </c>
    </row>
    <row r="21" customFormat="false" ht="12.8" hidden="false" customHeight="false" outlineLevel="0" collapsed="false">
      <c r="A21" s="0" t="s">
        <v>282</v>
      </c>
      <c r="B21" s="0" t="n">
        <v>8</v>
      </c>
      <c r="C21" s="0" t="n">
        <v>0</v>
      </c>
      <c r="D21" s="0" t="n">
        <v>23</v>
      </c>
      <c r="E21" s="0" t="n">
        <v>15</v>
      </c>
      <c r="F21" s="0" t="n">
        <v>2</v>
      </c>
      <c r="G21" s="0" t="n">
        <v>9</v>
      </c>
      <c r="H21" s="0" t="n">
        <v>0</v>
      </c>
      <c r="I21" s="0" t="n">
        <v>4</v>
      </c>
      <c r="J21" s="0" t="n">
        <v>0</v>
      </c>
      <c r="K21" s="0" t="n">
        <v>5</v>
      </c>
      <c r="L21" s="0" t="n">
        <v>0</v>
      </c>
      <c r="M21" s="0" t="n">
        <v>0</v>
      </c>
      <c r="N21" s="0" t="n">
        <v>66</v>
      </c>
    </row>
    <row r="22" customFormat="false" ht="12.8" hidden="false" customHeight="false" outlineLevel="0" collapsed="false">
      <c r="A22" s="0" t="s">
        <v>285</v>
      </c>
      <c r="B22" s="0" t="n">
        <v>0</v>
      </c>
      <c r="C22" s="0" t="n">
        <v>0</v>
      </c>
      <c r="D22" s="0" t="n">
        <v>13</v>
      </c>
      <c r="E22" s="0" t="n">
        <v>0</v>
      </c>
      <c r="F22" s="0" t="n">
        <v>14</v>
      </c>
      <c r="G22" s="0" t="n">
        <v>0</v>
      </c>
      <c r="H22" s="0" t="n">
        <v>0</v>
      </c>
      <c r="I22" s="0" t="n">
        <v>3</v>
      </c>
      <c r="J22" s="0" t="n">
        <v>0</v>
      </c>
      <c r="K22" s="0" t="n">
        <v>4</v>
      </c>
      <c r="L22" s="0" t="n">
        <v>0</v>
      </c>
      <c r="M22" s="0" t="n">
        <v>0</v>
      </c>
      <c r="N22" s="0" t="n">
        <v>34</v>
      </c>
    </row>
    <row r="23" customFormat="false" ht="12.8" hidden="false" customHeight="false" outlineLevel="0" collapsed="false">
      <c r="A23" s="0" t="s">
        <v>288</v>
      </c>
      <c r="B23" s="0" t="n">
        <v>0</v>
      </c>
      <c r="C23" s="0" t="n">
        <v>0</v>
      </c>
      <c r="D23" s="0" t="n">
        <v>37</v>
      </c>
      <c r="E23" s="0" t="n">
        <v>6</v>
      </c>
      <c r="F23" s="0" t="n">
        <v>22</v>
      </c>
      <c r="G23" s="0" t="n">
        <v>0</v>
      </c>
      <c r="H23" s="0" t="n">
        <v>0</v>
      </c>
      <c r="I23" s="0" t="n">
        <v>9</v>
      </c>
      <c r="J23" s="0" t="n">
        <v>0</v>
      </c>
      <c r="K23" s="0" t="n">
        <v>24</v>
      </c>
      <c r="L23" s="0" t="n">
        <v>0</v>
      </c>
      <c r="M23" s="0" t="n">
        <v>12</v>
      </c>
      <c r="N23" s="0" t="n">
        <v>110</v>
      </c>
    </row>
    <row r="24" customFormat="false" ht="12.8" hidden="false" customHeight="false" outlineLevel="0" collapsed="false">
      <c r="A24" s="0" t="s">
        <v>291</v>
      </c>
      <c r="B24" s="0" t="n">
        <v>0</v>
      </c>
      <c r="C24" s="0" t="n">
        <v>4</v>
      </c>
      <c r="D24" s="0" t="n">
        <v>52</v>
      </c>
      <c r="E24" s="0" t="n">
        <v>24</v>
      </c>
      <c r="F24" s="0" t="n">
        <v>10</v>
      </c>
      <c r="G24" s="0" t="n">
        <v>4</v>
      </c>
      <c r="H24" s="0" t="n">
        <v>0</v>
      </c>
      <c r="I24" s="0" t="n">
        <v>1</v>
      </c>
      <c r="J24" s="0" t="n">
        <v>0</v>
      </c>
      <c r="K24" s="0" t="n">
        <v>8</v>
      </c>
      <c r="L24" s="0" t="n">
        <v>0</v>
      </c>
      <c r="M24" s="0" t="n">
        <v>33</v>
      </c>
      <c r="N24" s="0" t="n">
        <v>136</v>
      </c>
    </row>
    <row r="25" customFormat="false" ht="12.8" hidden="false" customHeight="false" outlineLevel="0" collapsed="false">
      <c r="A25" s="0" t="s">
        <v>294</v>
      </c>
      <c r="B25" s="0" t="n">
        <v>0</v>
      </c>
      <c r="C25" s="0" t="n">
        <v>0</v>
      </c>
      <c r="D25" s="0" t="n">
        <v>25</v>
      </c>
      <c r="E25" s="0" t="n">
        <v>1</v>
      </c>
      <c r="F25" s="0" t="n">
        <v>8</v>
      </c>
      <c r="G25" s="0" t="n">
        <v>16</v>
      </c>
      <c r="H25" s="0" t="n">
        <v>0</v>
      </c>
      <c r="I25" s="0" t="n">
        <v>13</v>
      </c>
      <c r="J25" s="0" t="n">
        <v>2</v>
      </c>
      <c r="K25" s="0" t="n">
        <v>6</v>
      </c>
      <c r="L25" s="0" t="n">
        <v>0</v>
      </c>
      <c r="M25" s="0" t="n">
        <v>12</v>
      </c>
      <c r="N25" s="0" t="n">
        <v>83</v>
      </c>
    </row>
    <row r="26" customFormat="false" ht="12.8" hidden="false" customHeight="false" outlineLevel="0" collapsed="false">
      <c r="A26" s="0" t="s">
        <v>296</v>
      </c>
      <c r="B26" s="0" t="n">
        <v>0</v>
      </c>
      <c r="C26" s="0" t="n">
        <v>0</v>
      </c>
      <c r="D26" s="0" t="n">
        <v>9</v>
      </c>
      <c r="E26" s="0" t="n">
        <v>16</v>
      </c>
      <c r="F26" s="0" t="n">
        <v>2</v>
      </c>
      <c r="G26" s="0" t="n">
        <v>0</v>
      </c>
      <c r="H26" s="0" t="n">
        <v>1</v>
      </c>
      <c r="I26" s="0" t="n">
        <v>0</v>
      </c>
      <c r="J26" s="0" t="n">
        <v>0</v>
      </c>
      <c r="K26" s="0" t="n">
        <v>12</v>
      </c>
      <c r="L26" s="0" t="n">
        <v>0</v>
      </c>
      <c r="M26" s="0" t="n">
        <v>14</v>
      </c>
      <c r="N26" s="0" t="n">
        <v>54</v>
      </c>
    </row>
    <row r="27" customFormat="false" ht="12.8" hidden="false" customHeight="false" outlineLevel="0" collapsed="false">
      <c r="A27" s="0" t="s">
        <v>306</v>
      </c>
      <c r="B27" s="0" t="n">
        <v>1</v>
      </c>
      <c r="C27" s="0" t="n">
        <v>0</v>
      </c>
      <c r="D27" s="0" t="n">
        <v>35</v>
      </c>
      <c r="E27" s="0" t="n">
        <v>10</v>
      </c>
      <c r="F27" s="0" t="n">
        <v>3</v>
      </c>
      <c r="G27" s="0" t="n">
        <v>7</v>
      </c>
      <c r="H27" s="0" t="n">
        <v>1</v>
      </c>
      <c r="I27" s="0" t="n">
        <v>6</v>
      </c>
      <c r="J27" s="0" t="n">
        <v>0</v>
      </c>
      <c r="K27" s="0" t="n">
        <v>27</v>
      </c>
      <c r="L27" s="0" t="n">
        <v>0</v>
      </c>
      <c r="M27" s="0" t="n">
        <v>44</v>
      </c>
      <c r="N27" s="0" t="n">
        <v>134</v>
      </c>
    </row>
    <row r="28" customFormat="false" ht="12.8" hidden="false" customHeight="false" outlineLevel="0" collapsed="false">
      <c r="A28" s="0" t="s">
        <v>338</v>
      </c>
      <c r="B28" s="0" t="n">
        <v>0</v>
      </c>
      <c r="C28" s="0" t="n">
        <v>0</v>
      </c>
      <c r="D28" s="0" t="n">
        <v>17</v>
      </c>
      <c r="E28" s="0" t="n">
        <v>2</v>
      </c>
      <c r="F28" s="0" t="n">
        <v>1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20</v>
      </c>
    </row>
    <row r="29" customFormat="false" ht="12.8" hidden="false" customHeight="false" outlineLevel="0" collapsed="false">
      <c r="A29" s="0" t="s">
        <v>361</v>
      </c>
      <c r="B29" s="0" t="n">
        <v>0</v>
      </c>
      <c r="C29" s="0" t="n">
        <v>0</v>
      </c>
      <c r="D29" s="0" t="n">
        <v>6</v>
      </c>
      <c r="E29" s="0" t="n">
        <v>1</v>
      </c>
      <c r="F29" s="0" t="n">
        <v>5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12</v>
      </c>
    </row>
    <row r="30" customFormat="false" ht="12.8" hidden="false" customHeight="false" outlineLevel="0" collapsed="false">
      <c r="A30" s="0" t="s">
        <v>367</v>
      </c>
      <c r="B30" s="0" t="n">
        <v>0</v>
      </c>
      <c r="C30" s="0" t="n">
        <v>0</v>
      </c>
      <c r="D30" s="0" t="n">
        <v>28</v>
      </c>
      <c r="E30" s="0" t="n">
        <v>19</v>
      </c>
      <c r="F30" s="0" t="n">
        <v>9</v>
      </c>
      <c r="G30" s="0" t="n">
        <v>0</v>
      </c>
      <c r="H30" s="0" t="n">
        <v>0</v>
      </c>
      <c r="I30" s="0" t="n">
        <v>1</v>
      </c>
      <c r="J30" s="0" t="n">
        <v>0</v>
      </c>
      <c r="K30" s="0" t="n">
        <v>18</v>
      </c>
      <c r="L30" s="0" t="n">
        <v>0</v>
      </c>
      <c r="M30" s="0" t="n">
        <v>5</v>
      </c>
      <c r="N30" s="0" t="n">
        <v>80</v>
      </c>
    </row>
    <row r="31" customFormat="false" ht="12.8" hidden="false" customHeight="false" outlineLevel="0" collapsed="false">
      <c r="A31" s="0" t="s">
        <v>370</v>
      </c>
      <c r="B31" s="0" t="n">
        <v>0</v>
      </c>
      <c r="C31" s="0" t="n">
        <v>0</v>
      </c>
      <c r="D31" s="0" t="n">
        <v>21</v>
      </c>
      <c r="E31" s="0" t="n">
        <v>12</v>
      </c>
      <c r="F31" s="0" t="n">
        <v>12</v>
      </c>
      <c r="G31" s="0" t="n">
        <v>1</v>
      </c>
      <c r="H31" s="0" t="n">
        <v>0</v>
      </c>
      <c r="I31" s="0" t="n">
        <v>2</v>
      </c>
      <c r="J31" s="0" t="n">
        <v>0</v>
      </c>
      <c r="K31" s="0" t="n">
        <v>7</v>
      </c>
      <c r="L31" s="0" t="n">
        <v>2</v>
      </c>
      <c r="M31" s="0" t="n">
        <v>2</v>
      </c>
      <c r="N31" s="0" t="n">
        <v>59</v>
      </c>
    </row>
    <row r="32" customFormat="false" ht="12.8" hidden="false" customHeight="false" outlineLevel="0" collapsed="false">
      <c r="A32" s="0" t="s">
        <v>372</v>
      </c>
      <c r="B32" s="0" t="n">
        <v>2</v>
      </c>
      <c r="C32" s="0" t="n">
        <v>2</v>
      </c>
      <c r="D32" s="0" t="n">
        <v>21</v>
      </c>
      <c r="E32" s="0" t="n">
        <v>10</v>
      </c>
      <c r="F32" s="0" t="n">
        <v>24</v>
      </c>
      <c r="G32" s="0" t="n">
        <v>0</v>
      </c>
      <c r="H32" s="0" t="n">
        <v>1</v>
      </c>
      <c r="I32" s="0" t="n">
        <v>3</v>
      </c>
      <c r="J32" s="0" t="n">
        <v>0</v>
      </c>
      <c r="K32" s="0" t="n">
        <v>26</v>
      </c>
      <c r="L32" s="0" t="n">
        <v>1</v>
      </c>
      <c r="M32" s="0" t="n">
        <v>23</v>
      </c>
      <c r="N32" s="0" t="n">
        <v>113</v>
      </c>
    </row>
    <row r="33" customFormat="false" ht="12.8" hidden="false" customHeight="false" outlineLevel="0" collapsed="false">
      <c r="A33" s="0" t="s">
        <v>380</v>
      </c>
      <c r="B33" s="0" t="n">
        <v>0</v>
      </c>
      <c r="C33" s="0" t="n">
        <v>0</v>
      </c>
      <c r="D33" s="0" t="n">
        <v>23</v>
      </c>
      <c r="E33" s="0" t="n">
        <v>6</v>
      </c>
      <c r="F33" s="0" t="n">
        <v>4</v>
      </c>
      <c r="G33" s="0" t="n">
        <v>2</v>
      </c>
      <c r="H33" s="0" t="n">
        <v>0</v>
      </c>
      <c r="I33" s="0" t="n">
        <v>0</v>
      </c>
      <c r="J33" s="0" t="n">
        <v>0</v>
      </c>
      <c r="K33" s="0" t="n">
        <v>8</v>
      </c>
      <c r="L33" s="0" t="n">
        <v>0</v>
      </c>
      <c r="M33" s="0" t="n">
        <v>0</v>
      </c>
      <c r="N33" s="0" t="n">
        <v>43</v>
      </c>
    </row>
    <row r="34" customFormat="false" ht="12.8" hidden="false" customHeight="false" outlineLevel="0" collapsed="false">
      <c r="A34" s="0" t="s">
        <v>561</v>
      </c>
      <c r="B34" s="0" t="n">
        <v>0</v>
      </c>
      <c r="C34" s="0" t="n">
        <v>0</v>
      </c>
      <c r="D34" s="0" t="n">
        <v>14</v>
      </c>
      <c r="E34" s="0" t="n">
        <v>0</v>
      </c>
      <c r="F34" s="0" t="n">
        <v>1</v>
      </c>
      <c r="G34" s="0" t="n">
        <v>0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15</v>
      </c>
    </row>
    <row r="35" customFormat="false" ht="12.8" hidden="false" customHeight="false" outlineLevel="0" collapsed="false">
      <c r="A35" s="0" t="s">
        <v>562</v>
      </c>
      <c r="B35" s="0" t="n">
        <v>0</v>
      </c>
      <c r="C35" s="0" t="n">
        <v>0</v>
      </c>
      <c r="D35" s="0" t="n">
        <v>2</v>
      </c>
      <c r="E35" s="0" t="n">
        <v>0</v>
      </c>
      <c r="F35" s="0" t="n">
        <v>13</v>
      </c>
      <c r="G35" s="0" t="n">
        <v>0</v>
      </c>
      <c r="H35" s="0" t="n">
        <v>0</v>
      </c>
      <c r="I35" s="0" t="n">
        <v>17</v>
      </c>
      <c r="J35" s="0" t="n">
        <v>0</v>
      </c>
      <c r="K35" s="0" t="n">
        <v>3</v>
      </c>
      <c r="L35" s="0" t="n">
        <v>0</v>
      </c>
      <c r="M35" s="0" t="n">
        <v>5</v>
      </c>
      <c r="N35" s="0" t="n">
        <v>40</v>
      </c>
    </row>
    <row r="36" customFormat="false" ht="12.8" hidden="false" customHeight="false" outlineLevel="0" collapsed="false">
      <c r="A36" s="0" t="s">
        <v>437</v>
      </c>
      <c r="B36" s="0" t="n">
        <v>0</v>
      </c>
      <c r="C36" s="0" t="n">
        <v>0</v>
      </c>
      <c r="D36" s="0" t="n">
        <v>25</v>
      </c>
      <c r="E36" s="0" t="n">
        <v>7</v>
      </c>
      <c r="F36" s="0" t="n">
        <v>2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6</v>
      </c>
      <c r="L36" s="0" t="n">
        <v>0</v>
      </c>
      <c r="M36" s="0" t="n">
        <v>5</v>
      </c>
      <c r="N36" s="0" t="n">
        <v>45</v>
      </c>
    </row>
    <row r="37" customFormat="false" ht="12.8" hidden="false" customHeight="false" outlineLevel="0" collapsed="false">
      <c r="A37" s="0" t="s">
        <v>449</v>
      </c>
      <c r="B37" s="0" t="n">
        <v>0</v>
      </c>
      <c r="C37" s="0" t="n">
        <v>0</v>
      </c>
      <c r="D37" s="0" t="n">
        <v>27</v>
      </c>
      <c r="E37" s="0" t="n">
        <v>4</v>
      </c>
      <c r="F37" s="0" t="n">
        <v>13</v>
      </c>
      <c r="G37" s="0" t="n">
        <v>2</v>
      </c>
      <c r="H37" s="0" t="n">
        <v>0</v>
      </c>
      <c r="I37" s="0" t="n">
        <v>7</v>
      </c>
      <c r="J37" s="0" t="n">
        <v>0</v>
      </c>
      <c r="K37" s="0" t="n">
        <v>6</v>
      </c>
      <c r="L37" s="0" t="n">
        <v>0</v>
      </c>
      <c r="M37" s="0" t="n">
        <v>8</v>
      </c>
      <c r="N37" s="0" t="n">
        <v>67</v>
      </c>
    </row>
    <row r="38" customFormat="false" ht="12.8" hidden="false" customHeight="false" outlineLevel="0" collapsed="false">
      <c r="A38" s="0" t="s">
        <v>461</v>
      </c>
      <c r="B38" s="0" t="n">
        <v>0</v>
      </c>
      <c r="C38" s="0" t="n">
        <v>0</v>
      </c>
      <c r="D38" s="0" t="n">
        <v>21</v>
      </c>
      <c r="E38" s="0" t="n">
        <v>17</v>
      </c>
      <c r="F38" s="0" t="n">
        <v>27</v>
      </c>
      <c r="G38" s="0" t="n">
        <v>11</v>
      </c>
      <c r="H38" s="0" t="n">
        <v>0</v>
      </c>
      <c r="I38" s="0" t="n">
        <v>3</v>
      </c>
      <c r="J38" s="0" t="n">
        <v>0</v>
      </c>
      <c r="K38" s="0" t="n">
        <v>10</v>
      </c>
      <c r="L38" s="0" t="n">
        <v>0</v>
      </c>
      <c r="M38" s="0" t="n">
        <v>6</v>
      </c>
      <c r="N38" s="0" t="n">
        <v>95</v>
      </c>
    </row>
    <row r="39" customFormat="false" ht="12.8" hidden="false" customHeight="false" outlineLevel="0" collapsed="false">
      <c r="A39" s="0" t="s">
        <v>563</v>
      </c>
      <c r="B39" s="0" t="n">
        <v>2</v>
      </c>
      <c r="C39" s="0" t="n">
        <v>4</v>
      </c>
      <c r="D39" s="0" t="n">
        <v>9</v>
      </c>
      <c r="E39" s="0" t="n">
        <v>0</v>
      </c>
      <c r="F39" s="0" t="n">
        <v>22</v>
      </c>
      <c r="G39" s="0" t="n">
        <v>0</v>
      </c>
      <c r="H39" s="0" t="n">
        <v>0</v>
      </c>
      <c r="I39" s="0" t="n">
        <v>21</v>
      </c>
      <c r="J39" s="0" t="n">
        <v>0</v>
      </c>
      <c r="K39" s="0" t="n">
        <v>11</v>
      </c>
      <c r="L39" s="0" t="n">
        <v>0</v>
      </c>
      <c r="M39" s="0" t="n">
        <v>10</v>
      </c>
      <c r="N39" s="0" t="n">
        <v>79</v>
      </c>
    </row>
    <row r="40" customFormat="false" ht="12.8" hidden="false" customHeight="false" outlineLevel="0" collapsed="false">
      <c r="A40" s="0" t="s">
        <v>488</v>
      </c>
      <c r="B40" s="0" t="n">
        <v>2</v>
      </c>
      <c r="C40" s="0" t="n">
        <v>0</v>
      </c>
      <c r="D40" s="0" t="n">
        <v>58</v>
      </c>
      <c r="E40" s="0" t="n">
        <v>15</v>
      </c>
      <c r="F40" s="0" t="n">
        <v>7</v>
      </c>
      <c r="G40" s="0" t="n">
        <v>2</v>
      </c>
      <c r="H40" s="0" t="n">
        <v>4</v>
      </c>
      <c r="I40" s="0" t="n">
        <v>4</v>
      </c>
      <c r="J40" s="0" t="n">
        <v>1</v>
      </c>
      <c r="K40" s="0" t="n">
        <v>31</v>
      </c>
      <c r="L40" s="0" t="n">
        <v>0</v>
      </c>
      <c r="M40" s="0" t="n">
        <v>18</v>
      </c>
      <c r="N40" s="0" t="n">
        <v>142</v>
      </c>
    </row>
    <row r="41" customFormat="false" ht="12.8" hidden="false" customHeight="false" outlineLevel="0" collapsed="false">
      <c r="A41" s="0" t="s">
        <v>499</v>
      </c>
      <c r="B41" s="0" t="n">
        <v>1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1</v>
      </c>
    </row>
    <row r="42" customFormat="false" ht="12.8" hidden="false" customHeight="false" outlineLevel="0" collapsed="false">
      <c r="A42" s="0" t="s">
        <v>564</v>
      </c>
      <c r="B42" s="0" t="n">
        <v>2</v>
      </c>
      <c r="C42" s="0" t="n">
        <v>6</v>
      </c>
      <c r="D42" s="0" t="n">
        <v>29</v>
      </c>
      <c r="E42" s="0" t="n">
        <v>0</v>
      </c>
      <c r="F42" s="0" t="n">
        <v>35</v>
      </c>
      <c r="G42" s="0" t="n">
        <v>0</v>
      </c>
      <c r="H42" s="0" t="n">
        <v>0</v>
      </c>
      <c r="I42" s="0" t="n">
        <v>17</v>
      </c>
      <c r="J42" s="0" t="n">
        <v>0</v>
      </c>
      <c r="K42" s="0" t="n">
        <v>78</v>
      </c>
      <c r="L42" s="0" t="n">
        <v>1</v>
      </c>
      <c r="M42" s="0" t="n">
        <v>16</v>
      </c>
      <c r="N42" s="0" t="n">
        <v>184</v>
      </c>
    </row>
    <row r="43" customFormat="false" ht="12.8" hidden="false" customHeight="false" outlineLevel="0" collapsed="false">
      <c r="A43" s="0" t="s">
        <v>518</v>
      </c>
      <c r="B43" s="0" t="n">
        <v>0</v>
      </c>
      <c r="C43" s="0" t="n">
        <v>0</v>
      </c>
      <c r="D43" s="0" t="n">
        <v>1</v>
      </c>
      <c r="E43" s="0" t="n">
        <v>13</v>
      </c>
      <c r="F43" s="0" t="n">
        <v>12</v>
      </c>
      <c r="G43" s="0" t="n">
        <v>1</v>
      </c>
      <c r="H43" s="0" t="n">
        <v>0</v>
      </c>
      <c r="I43" s="0" t="n">
        <v>3</v>
      </c>
      <c r="J43" s="0" t="n">
        <v>0</v>
      </c>
      <c r="K43" s="0" t="n">
        <v>2</v>
      </c>
      <c r="L43" s="0" t="n">
        <v>0</v>
      </c>
      <c r="M43" s="0" t="n">
        <v>37</v>
      </c>
      <c r="N43" s="0" t="n">
        <v>69</v>
      </c>
    </row>
    <row r="44" customFormat="false" ht="12.8" hidden="false" customHeight="false" outlineLevel="0" collapsed="false">
      <c r="A44" s="0" t="s">
        <v>527</v>
      </c>
      <c r="B44" s="0" t="n">
        <v>0</v>
      </c>
      <c r="C44" s="0" t="n">
        <v>0</v>
      </c>
      <c r="D44" s="0" t="n">
        <v>41</v>
      </c>
      <c r="E44" s="0" t="n">
        <v>28</v>
      </c>
      <c r="F44" s="0" t="n">
        <v>9</v>
      </c>
      <c r="G44" s="0" t="n">
        <v>11</v>
      </c>
      <c r="H44" s="0" t="n">
        <v>0</v>
      </c>
      <c r="I44" s="0" t="n">
        <v>6</v>
      </c>
      <c r="J44" s="0" t="n">
        <v>0</v>
      </c>
      <c r="K44" s="0" t="n">
        <v>11</v>
      </c>
      <c r="L44" s="0" t="n">
        <v>0</v>
      </c>
      <c r="M44" s="0" t="n">
        <v>9</v>
      </c>
      <c r="N44" s="0" t="n">
        <v>115</v>
      </c>
    </row>
    <row r="45" customFormat="false" ht="12.8" hidden="false" customHeight="false" outlineLevel="0" collapsed="false">
      <c r="A45" s="0" t="s">
        <v>565</v>
      </c>
      <c r="B45" s="0" t="n">
        <v>0</v>
      </c>
      <c r="C45" s="0" t="n">
        <v>10</v>
      </c>
      <c r="D45" s="0" t="n">
        <v>79</v>
      </c>
      <c r="E45" s="0" t="n">
        <v>25</v>
      </c>
      <c r="F45" s="0" t="n">
        <v>0</v>
      </c>
      <c r="G45" s="0" t="n">
        <v>0</v>
      </c>
      <c r="H45" s="0" t="n">
        <v>0</v>
      </c>
      <c r="I45" s="0" t="n">
        <v>5</v>
      </c>
      <c r="J45" s="0" t="n">
        <v>0</v>
      </c>
      <c r="K45" s="0" t="n">
        <v>8</v>
      </c>
      <c r="L45" s="0" t="n">
        <v>0</v>
      </c>
      <c r="M45" s="0" t="n">
        <v>3</v>
      </c>
      <c r="N45" s="0" t="n">
        <v>130</v>
      </c>
    </row>
    <row r="46" customFormat="false" ht="12.8" hidden="false" customHeight="false" outlineLevel="0" collapsed="false">
      <c r="A46" s="0" t="s">
        <v>566</v>
      </c>
      <c r="B46" s="0" t="n">
        <v>0</v>
      </c>
      <c r="C46" s="0" t="n">
        <v>0</v>
      </c>
      <c r="D46" s="0" t="n">
        <v>6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v>0</v>
      </c>
      <c r="K46" s="0" t="n">
        <v>2</v>
      </c>
      <c r="L46" s="0" t="n">
        <v>0</v>
      </c>
      <c r="M46" s="0" t="n">
        <v>0</v>
      </c>
      <c r="N46" s="0" t="n">
        <v>8</v>
      </c>
    </row>
    <row r="47" customFormat="false" ht="12.8" hidden="false" customHeight="false" outlineLevel="0" collapsed="false">
      <c r="A47" s="0" t="s">
        <v>552</v>
      </c>
      <c r="B47" s="0" t="n">
        <v>6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6</v>
      </c>
    </row>
    <row r="48" customFormat="false" ht="12.8" hidden="false" customHeight="false" outlineLevel="0" collapsed="false">
      <c r="A48" s="0" t="s">
        <v>567</v>
      </c>
      <c r="B48" s="0" t="n">
        <v>25</v>
      </c>
      <c r="C48" s="0" t="n">
        <v>55</v>
      </c>
      <c r="D48" s="0" t="n">
        <v>913</v>
      </c>
      <c r="E48" s="0" t="n">
        <v>350</v>
      </c>
      <c r="F48" s="0" t="n">
        <v>375</v>
      </c>
      <c r="G48" s="0" t="n">
        <v>88</v>
      </c>
      <c r="H48" s="0" t="n">
        <v>10</v>
      </c>
      <c r="I48" s="0" t="n">
        <v>161</v>
      </c>
      <c r="J48" s="0" t="n">
        <v>8</v>
      </c>
      <c r="K48" s="0" t="n">
        <v>694</v>
      </c>
      <c r="L48" s="0" t="n">
        <v>5</v>
      </c>
      <c r="M48" s="0" t="n">
        <v>405</v>
      </c>
      <c r="N48" s="0" t="n">
        <v>3089</v>
      </c>
    </row>
    <row r="50" customFormat="false" ht="12.8" hidden="false" customHeight="false" outlineLevel="0" collapsed="false">
      <c r="A50" s="0" t="s">
        <v>2</v>
      </c>
      <c r="B50" s="0" t="s">
        <v>568</v>
      </c>
      <c r="C50" s="0" t="s">
        <v>569</v>
      </c>
      <c r="D50" s="0" t="s">
        <v>570</v>
      </c>
      <c r="E50" s="0" t="s">
        <v>571</v>
      </c>
      <c r="F50" s="0" t="s">
        <v>572</v>
      </c>
      <c r="G50" s="0" t="s">
        <v>573</v>
      </c>
      <c r="H50" s="0" t="s">
        <v>574</v>
      </c>
      <c r="I50" s="0" t="s">
        <v>575</v>
      </c>
      <c r="J50" s="0" t="s">
        <v>576</v>
      </c>
      <c r="K50" s="0" t="s">
        <v>577</v>
      </c>
      <c r="L50" s="0" t="s">
        <v>578</v>
      </c>
      <c r="M50" s="0" t="s">
        <v>579</v>
      </c>
      <c r="N50" s="0" t="s">
        <v>567</v>
      </c>
    </row>
    <row r="51" customFormat="false" ht="12.8" hidden="false" customHeight="false" outlineLevel="0" collapsed="false">
      <c r="A51" s="0" t="s">
        <v>14</v>
      </c>
      <c r="B51" s="0" t="n">
        <f aca="false">B2*150</f>
        <v>0</v>
      </c>
      <c r="C51" s="0" t="n">
        <f aca="false">C2*200</f>
        <v>0</v>
      </c>
      <c r="D51" s="0" t="n">
        <f aca="false">D2*250</f>
        <v>0</v>
      </c>
      <c r="E51" s="0" t="n">
        <f aca="false">E2*250</f>
        <v>0</v>
      </c>
      <c r="F51" s="0" t="n">
        <f aca="false">F2*250</f>
        <v>0</v>
      </c>
      <c r="G51" s="0" t="n">
        <f aca="false">G2*300</f>
        <v>0</v>
      </c>
      <c r="H51" s="0" t="n">
        <f aca="false">H2*400</f>
        <v>400</v>
      </c>
      <c r="I51" s="0" t="n">
        <f aca="false">I2*400</f>
        <v>0</v>
      </c>
      <c r="J51" s="0" t="n">
        <f aca="false">J2*500</f>
        <v>0</v>
      </c>
      <c r="K51" s="0" t="n">
        <f aca="false">K2*500</f>
        <v>0</v>
      </c>
      <c r="L51" s="0" t="n">
        <f aca="false">L2*500</f>
        <v>0</v>
      </c>
      <c r="M51" s="0" t="n">
        <f aca="false">M2*500</f>
        <v>0</v>
      </c>
      <c r="N51" s="0" t="n">
        <f aca="false">SUM(B51:M51)</f>
        <v>400</v>
      </c>
    </row>
    <row r="52" customFormat="false" ht="12.8" hidden="false" customHeight="false" outlineLevel="0" collapsed="false">
      <c r="A52" s="0" t="s">
        <v>555</v>
      </c>
      <c r="B52" s="0" t="n">
        <f aca="false">B3*150</f>
        <v>0</v>
      </c>
      <c r="C52" s="0" t="n">
        <f aca="false">C3*200</f>
        <v>0</v>
      </c>
      <c r="D52" s="0" t="n">
        <f aca="false">D3*250</f>
        <v>3000</v>
      </c>
      <c r="E52" s="0" t="n">
        <f aca="false">E3*250</f>
        <v>250</v>
      </c>
      <c r="F52" s="0" t="n">
        <f aca="false">F3*250</f>
        <v>1250</v>
      </c>
      <c r="G52" s="0" t="n">
        <f aca="false">G3*300</f>
        <v>0</v>
      </c>
      <c r="H52" s="0" t="n">
        <f aca="false">H3*400</f>
        <v>0</v>
      </c>
      <c r="I52" s="0" t="n">
        <f aca="false">I3*400</f>
        <v>3200</v>
      </c>
      <c r="J52" s="0" t="n">
        <f aca="false">J3*500</f>
        <v>0</v>
      </c>
      <c r="K52" s="0" t="n">
        <f aca="false">K3*500</f>
        <v>500</v>
      </c>
      <c r="L52" s="0" t="n">
        <f aca="false">L3*500</f>
        <v>0</v>
      </c>
      <c r="M52" s="0" t="n">
        <f aca="false">M3*500</f>
        <v>1000</v>
      </c>
      <c r="N52" s="0" t="n">
        <f aca="false">SUM(B52:M52)</f>
        <v>9200</v>
      </c>
    </row>
    <row r="53" customFormat="false" ht="12.8" hidden="false" customHeight="false" outlineLevel="0" collapsed="false">
      <c r="A53" s="0" t="s">
        <v>80</v>
      </c>
      <c r="B53" s="0" t="n">
        <f aca="false">B4*150</f>
        <v>0</v>
      </c>
      <c r="C53" s="0" t="n">
        <f aca="false">C4*200</f>
        <v>400</v>
      </c>
      <c r="D53" s="0" t="n">
        <f aca="false">D4*250</f>
        <v>0</v>
      </c>
      <c r="E53" s="0" t="n">
        <f aca="false">E4*250</f>
        <v>0</v>
      </c>
      <c r="F53" s="0" t="n">
        <f aca="false">F4*250</f>
        <v>0</v>
      </c>
      <c r="G53" s="0" t="n">
        <f aca="false">G4*300</f>
        <v>0</v>
      </c>
      <c r="H53" s="0" t="n">
        <f aca="false">H4*400</f>
        <v>0</v>
      </c>
      <c r="I53" s="0" t="n">
        <f aca="false">I4*400</f>
        <v>0</v>
      </c>
      <c r="J53" s="0" t="n">
        <f aca="false">J4*500</f>
        <v>0</v>
      </c>
      <c r="K53" s="0" t="n">
        <f aca="false">K4*500</f>
        <v>1000</v>
      </c>
      <c r="L53" s="0" t="n">
        <f aca="false">L4*500</f>
        <v>0</v>
      </c>
      <c r="M53" s="0" t="n">
        <f aca="false">M4*500</f>
        <v>1000</v>
      </c>
      <c r="N53" s="0" t="n">
        <f aca="false">SUM(B53:M53)</f>
        <v>2400</v>
      </c>
    </row>
    <row r="54" customFormat="false" ht="12.8" hidden="false" customHeight="false" outlineLevel="0" collapsed="false">
      <c r="A54" s="0" t="s">
        <v>84</v>
      </c>
      <c r="B54" s="0" t="n">
        <f aca="false">B5*150</f>
        <v>0</v>
      </c>
      <c r="C54" s="0" t="n">
        <f aca="false">C5*200</f>
        <v>0</v>
      </c>
      <c r="D54" s="0" t="n">
        <f aca="false">D5*250</f>
        <v>750</v>
      </c>
      <c r="E54" s="0" t="n">
        <f aca="false">E5*250</f>
        <v>4000</v>
      </c>
      <c r="F54" s="0" t="n">
        <f aca="false">F5*250</f>
        <v>0</v>
      </c>
      <c r="G54" s="0" t="n">
        <f aca="false">G5*300</f>
        <v>0</v>
      </c>
      <c r="H54" s="0" t="n">
        <f aca="false">H5*400</f>
        <v>0</v>
      </c>
      <c r="I54" s="0" t="n">
        <f aca="false">I5*400</f>
        <v>0</v>
      </c>
      <c r="J54" s="0" t="n">
        <f aca="false">J5*500</f>
        <v>0</v>
      </c>
      <c r="K54" s="0" t="n">
        <f aca="false">K5*500</f>
        <v>1500</v>
      </c>
      <c r="L54" s="0" t="n">
        <f aca="false">L5*500</f>
        <v>0</v>
      </c>
      <c r="M54" s="0" t="n">
        <f aca="false">M5*500</f>
        <v>0</v>
      </c>
      <c r="N54" s="0" t="n">
        <f aca="false">SUM(B54:M54)</f>
        <v>6250</v>
      </c>
    </row>
    <row r="55" customFormat="false" ht="12.8" hidden="false" customHeight="false" outlineLevel="0" collapsed="false">
      <c r="A55" s="0" t="s">
        <v>96</v>
      </c>
      <c r="B55" s="0" t="n">
        <f aca="false">B6*150</f>
        <v>0</v>
      </c>
      <c r="C55" s="0" t="n">
        <f aca="false">C6*200</f>
        <v>0</v>
      </c>
      <c r="D55" s="0" t="n">
        <f aca="false">D6*250</f>
        <v>4750</v>
      </c>
      <c r="E55" s="0" t="n">
        <f aca="false">E6*250</f>
        <v>1500</v>
      </c>
      <c r="F55" s="0" t="n">
        <f aca="false">F6*250</f>
        <v>4250</v>
      </c>
      <c r="G55" s="0" t="n">
        <f aca="false">G6*300</f>
        <v>0</v>
      </c>
      <c r="H55" s="0" t="n">
        <f aca="false">H6*400</f>
        <v>400</v>
      </c>
      <c r="I55" s="0" t="n">
        <f aca="false">I6*400</f>
        <v>400</v>
      </c>
      <c r="J55" s="0" t="n">
        <f aca="false">J6*500</f>
        <v>0</v>
      </c>
      <c r="K55" s="0" t="n">
        <f aca="false">K6*500</f>
        <v>12500</v>
      </c>
      <c r="L55" s="0" t="n">
        <f aca="false">L6*500</f>
        <v>0</v>
      </c>
      <c r="M55" s="0" t="n">
        <f aca="false">M6*500</f>
        <v>1500</v>
      </c>
      <c r="N55" s="0" t="n">
        <f aca="false">SUM(B55:M55)</f>
        <v>25300</v>
      </c>
    </row>
    <row r="56" customFormat="false" ht="12.8" hidden="false" customHeight="false" outlineLevel="0" collapsed="false">
      <c r="A56" s="0" t="s">
        <v>556</v>
      </c>
      <c r="B56" s="0" t="n">
        <f aca="false">B7*150</f>
        <v>0</v>
      </c>
      <c r="C56" s="0" t="n">
        <f aca="false">C7*200</f>
        <v>1000</v>
      </c>
      <c r="D56" s="0" t="n">
        <f aca="false">D7*250</f>
        <v>15250</v>
      </c>
      <c r="E56" s="0" t="n">
        <f aca="false">E7*250</f>
        <v>7250</v>
      </c>
      <c r="F56" s="0" t="n">
        <f aca="false">F7*250</f>
        <v>6250</v>
      </c>
      <c r="G56" s="0" t="n">
        <f aca="false">G7*300</f>
        <v>0</v>
      </c>
      <c r="H56" s="0" t="n">
        <f aca="false">H7*400</f>
        <v>0</v>
      </c>
      <c r="I56" s="0" t="n">
        <f aca="false">I7*400</f>
        <v>800</v>
      </c>
      <c r="J56" s="0" t="n">
        <f aca="false">J7*500</f>
        <v>0</v>
      </c>
      <c r="K56" s="0" t="n">
        <f aca="false">K7*500</f>
        <v>11000</v>
      </c>
      <c r="L56" s="0" t="n">
        <f aca="false">L7*500</f>
        <v>0</v>
      </c>
      <c r="M56" s="0" t="n">
        <f aca="false">M7*500</f>
        <v>6000</v>
      </c>
      <c r="N56" s="0" t="n">
        <f aca="false">SUM(B56:M56)</f>
        <v>47550</v>
      </c>
    </row>
    <row r="57" customFormat="false" ht="12.8" hidden="false" customHeight="false" outlineLevel="0" collapsed="false">
      <c r="A57" s="18" t="s">
        <v>176</v>
      </c>
      <c r="B57" s="0" t="n">
        <f aca="false">B8*150</f>
        <v>0</v>
      </c>
      <c r="C57" s="0" t="n">
        <f aca="false">C8*200</f>
        <v>2000</v>
      </c>
      <c r="D57" s="0" t="n">
        <f aca="false">D8*250</f>
        <v>0</v>
      </c>
      <c r="E57" s="0" t="n">
        <f aca="false">E8*250</f>
        <v>0</v>
      </c>
      <c r="F57" s="0" t="n">
        <f aca="false">F8*250</f>
        <v>2750</v>
      </c>
      <c r="G57" s="0" t="n">
        <f aca="false">G8*300</f>
        <v>2400</v>
      </c>
      <c r="H57" s="0" t="n">
        <f aca="false">H8*400</f>
        <v>0</v>
      </c>
      <c r="I57" s="0" t="n">
        <f aca="false">I8*400</f>
        <v>400</v>
      </c>
      <c r="J57" s="0" t="n">
        <f aca="false">J8*500</f>
        <v>0</v>
      </c>
      <c r="K57" s="0" t="n">
        <f aca="false">K8*500</f>
        <v>3000</v>
      </c>
      <c r="L57" s="0" t="n">
        <f aca="false">L8*500</f>
        <v>0</v>
      </c>
      <c r="M57" s="0" t="n">
        <f aca="false">M8*500</f>
        <v>0</v>
      </c>
      <c r="N57" s="0" t="n">
        <f aca="false">SUM(B57:M57)</f>
        <v>10550</v>
      </c>
    </row>
    <row r="58" customFormat="false" ht="12.8" hidden="false" customHeight="false" outlineLevel="0" collapsed="false">
      <c r="A58" s="0" t="s">
        <v>557</v>
      </c>
      <c r="B58" s="0" t="n">
        <f aca="false">B9*150</f>
        <v>0</v>
      </c>
      <c r="C58" s="0" t="n">
        <f aca="false">C9*200</f>
        <v>0</v>
      </c>
      <c r="D58" s="0" t="n">
        <f aca="false">D9*250</f>
        <v>7750</v>
      </c>
      <c r="E58" s="0" t="n">
        <f aca="false">E9*250</f>
        <v>1750</v>
      </c>
      <c r="F58" s="0" t="n">
        <f aca="false">F9*250</f>
        <v>6250</v>
      </c>
      <c r="G58" s="0" t="n">
        <f aca="false">G9*300</f>
        <v>4200</v>
      </c>
      <c r="H58" s="0" t="n">
        <f aca="false">H9*400</f>
        <v>0</v>
      </c>
      <c r="I58" s="0" t="n">
        <f aca="false">I9*400</f>
        <v>4000</v>
      </c>
      <c r="J58" s="0" t="n">
        <f aca="false">J9*500</f>
        <v>500</v>
      </c>
      <c r="K58" s="0" t="n">
        <f aca="false">K9*500</f>
        <v>18500</v>
      </c>
      <c r="L58" s="0" t="n">
        <f aca="false">L9*500</f>
        <v>0</v>
      </c>
      <c r="M58" s="0" t="n">
        <f aca="false">M9*500</f>
        <v>13000</v>
      </c>
      <c r="N58" s="0" t="n">
        <f aca="false">SUM(B58:M58)</f>
        <v>55950</v>
      </c>
    </row>
    <row r="59" customFormat="false" ht="12.8" hidden="false" customHeight="false" outlineLevel="0" collapsed="false">
      <c r="A59" s="0" t="s">
        <v>558</v>
      </c>
      <c r="B59" s="0" t="n">
        <f aca="false">B10*150</f>
        <v>0</v>
      </c>
      <c r="C59" s="0" t="n">
        <f aca="false">C10*200</f>
        <v>0</v>
      </c>
      <c r="D59" s="0" t="n">
        <f aca="false">D10*250</f>
        <v>3000</v>
      </c>
      <c r="E59" s="0" t="n">
        <f aca="false">E10*250</f>
        <v>750</v>
      </c>
      <c r="F59" s="0" t="n">
        <f aca="false">F10*250</f>
        <v>500</v>
      </c>
      <c r="G59" s="0" t="n">
        <f aca="false">G10*300</f>
        <v>0</v>
      </c>
      <c r="H59" s="0" t="n">
        <f aca="false">H10*400</f>
        <v>0</v>
      </c>
      <c r="I59" s="0" t="n">
        <f aca="false">I10*400</f>
        <v>0</v>
      </c>
      <c r="J59" s="0" t="n">
        <f aca="false">J10*500</f>
        <v>0</v>
      </c>
      <c r="K59" s="0" t="n">
        <f aca="false">K10*500</f>
        <v>2500</v>
      </c>
      <c r="L59" s="0" t="n">
        <f aca="false">L10*500</f>
        <v>0</v>
      </c>
      <c r="M59" s="0" t="n">
        <f aca="false">M10*500</f>
        <v>2000</v>
      </c>
      <c r="N59" s="0" t="n">
        <f aca="false">SUM(B59:M59)</f>
        <v>8750</v>
      </c>
    </row>
    <row r="60" customFormat="false" ht="12.8" hidden="false" customHeight="false" outlineLevel="0" collapsed="false">
      <c r="A60" s="0" t="s">
        <v>235</v>
      </c>
      <c r="B60" s="0" t="n">
        <f aca="false">B11*150</f>
        <v>0</v>
      </c>
      <c r="C60" s="0" t="n">
        <f aca="false">C11*200</f>
        <v>800</v>
      </c>
      <c r="D60" s="0" t="n">
        <f aca="false">D11*250</f>
        <v>4250</v>
      </c>
      <c r="E60" s="0" t="n">
        <f aca="false">E11*250</f>
        <v>0</v>
      </c>
      <c r="F60" s="0" t="n">
        <f aca="false">F11*250</f>
        <v>0</v>
      </c>
      <c r="G60" s="0" t="n">
        <f aca="false">G11*300</f>
        <v>0</v>
      </c>
      <c r="H60" s="0" t="n">
        <f aca="false">H11*400</f>
        <v>0</v>
      </c>
      <c r="I60" s="0" t="n">
        <f aca="false">I11*400</f>
        <v>0</v>
      </c>
      <c r="J60" s="0" t="n">
        <f aca="false">J11*500</f>
        <v>0</v>
      </c>
      <c r="K60" s="0" t="n">
        <f aca="false">K11*500</f>
        <v>500</v>
      </c>
      <c r="L60" s="0" t="n">
        <f aca="false">L11*500</f>
        <v>0</v>
      </c>
      <c r="M60" s="0" t="n">
        <f aca="false">M11*500</f>
        <v>13500</v>
      </c>
      <c r="N60" s="0" t="n">
        <f aca="false">SUM(B60:M60)</f>
        <v>19050</v>
      </c>
    </row>
    <row r="61" customFormat="false" ht="12.8" hidden="false" customHeight="false" outlineLevel="0" collapsed="false">
      <c r="A61" s="0" t="s">
        <v>241</v>
      </c>
      <c r="B61" s="0" t="n">
        <f aca="false">B12*150</f>
        <v>0</v>
      </c>
      <c r="C61" s="0" t="n">
        <f aca="false">C12*200</f>
        <v>0</v>
      </c>
      <c r="D61" s="0" t="n">
        <f aca="false">D12*250</f>
        <v>4500</v>
      </c>
      <c r="E61" s="0" t="n">
        <f aca="false">E12*250</f>
        <v>2250</v>
      </c>
      <c r="F61" s="0" t="n">
        <f aca="false">F12*250</f>
        <v>1750</v>
      </c>
      <c r="G61" s="0" t="n">
        <f aca="false">G12*300</f>
        <v>0</v>
      </c>
      <c r="H61" s="0" t="n">
        <f aca="false">H12*400</f>
        <v>0</v>
      </c>
      <c r="I61" s="0" t="n">
        <f aca="false">I12*400</f>
        <v>400</v>
      </c>
      <c r="J61" s="0" t="n">
        <f aca="false">J12*500</f>
        <v>0</v>
      </c>
      <c r="K61" s="0" t="n">
        <f aca="false">K12*500</f>
        <v>10000</v>
      </c>
      <c r="L61" s="0" t="n">
        <f aca="false">L12*500</f>
        <v>0</v>
      </c>
      <c r="M61" s="0" t="n">
        <f aca="false">M12*500</f>
        <v>0</v>
      </c>
      <c r="N61" s="0" t="n">
        <f aca="false">SUM(B61:M61)</f>
        <v>18900</v>
      </c>
    </row>
    <row r="62" customFormat="false" ht="12.8" hidden="false" customHeight="false" outlineLevel="0" collapsed="false">
      <c r="A62" s="0" t="s">
        <v>245</v>
      </c>
      <c r="B62" s="0" t="n">
        <f aca="false">B13*150</f>
        <v>150</v>
      </c>
      <c r="C62" s="0" t="n">
        <f aca="false">C13*200</f>
        <v>400</v>
      </c>
      <c r="D62" s="0" t="n">
        <f aca="false">D13*250</f>
        <v>4500</v>
      </c>
      <c r="E62" s="0" t="n">
        <f aca="false">E13*250</f>
        <v>1500</v>
      </c>
      <c r="F62" s="0" t="n">
        <f aca="false">F13*250</f>
        <v>2000</v>
      </c>
      <c r="G62" s="0" t="n">
        <f aca="false">G13*300</f>
        <v>0</v>
      </c>
      <c r="H62" s="0" t="n">
        <f aca="false">H13*400</f>
        <v>400</v>
      </c>
      <c r="I62" s="0" t="n">
        <f aca="false">I13*400</f>
        <v>3200</v>
      </c>
      <c r="J62" s="0" t="n">
        <f aca="false">J13*500</f>
        <v>1000</v>
      </c>
      <c r="K62" s="0" t="n">
        <f aca="false">K13*500</f>
        <v>29500</v>
      </c>
      <c r="L62" s="0" t="n">
        <f aca="false">L13*500</f>
        <v>500</v>
      </c>
      <c r="M62" s="0" t="n">
        <f aca="false">M13*500</f>
        <v>21000</v>
      </c>
      <c r="N62" s="0" t="n">
        <f aca="false">SUM(B62:M62)</f>
        <v>64150</v>
      </c>
    </row>
    <row r="63" customFormat="false" ht="12.8" hidden="false" customHeight="false" outlineLevel="0" collapsed="false">
      <c r="A63" s="0" t="s">
        <v>247</v>
      </c>
      <c r="B63" s="0" t="n">
        <f aca="false">B14*150</f>
        <v>0</v>
      </c>
      <c r="C63" s="0" t="n">
        <f aca="false">C14*200</f>
        <v>0</v>
      </c>
      <c r="D63" s="0" t="n">
        <f aca="false">D14*250</f>
        <v>0</v>
      </c>
      <c r="E63" s="0" t="n">
        <f aca="false">E14*250</f>
        <v>250</v>
      </c>
      <c r="F63" s="0" t="n">
        <f aca="false">F14*250</f>
        <v>0</v>
      </c>
      <c r="G63" s="0" t="n">
        <f aca="false">G14*300</f>
        <v>0</v>
      </c>
      <c r="H63" s="0" t="n">
        <f aca="false">H14*400</f>
        <v>0</v>
      </c>
      <c r="I63" s="0" t="n">
        <f aca="false">I14*400</f>
        <v>0</v>
      </c>
      <c r="J63" s="0" t="n">
        <f aca="false">J14*500</f>
        <v>0</v>
      </c>
      <c r="K63" s="0" t="n">
        <f aca="false">K14*500</f>
        <v>0</v>
      </c>
      <c r="L63" s="0" t="n">
        <f aca="false">L14*500</f>
        <v>0</v>
      </c>
      <c r="M63" s="0" t="n">
        <f aca="false">M14*500</f>
        <v>0</v>
      </c>
      <c r="N63" s="0" t="n">
        <f aca="false">SUM(B63:M63)</f>
        <v>250</v>
      </c>
    </row>
    <row r="64" customFormat="false" ht="12.8" hidden="false" customHeight="false" outlineLevel="0" collapsed="false">
      <c r="A64" s="0" t="s">
        <v>249</v>
      </c>
      <c r="B64" s="0" t="n">
        <f aca="false">B15*150</f>
        <v>0</v>
      </c>
      <c r="C64" s="0" t="n">
        <f aca="false">C15*200</f>
        <v>0</v>
      </c>
      <c r="D64" s="0" t="n">
        <f aca="false">D15*250</f>
        <v>3250</v>
      </c>
      <c r="E64" s="0" t="n">
        <f aca="false">E15*250</f>
        <v>1000</v>
      </c>
      <c r="F64" s="0" t="n">
        <f aca="false">F15*250</f>
        <v>1750</v>
      </c>
      <c r="G64" s="0" t="n">
        <f aca="false">G15*300</f>
        <v>0</v>
      </c>
      <c r="H64" s="0" t="n">
        <f aca="false">H15*400</f>
        <v>0</v>
      </c>
      <c r="I64" s="0" t="n">
        <f aca="false">I15*400</f>
        <v>0</v>
      </c>
      <c r="J64" s="0" t="n">
        <f aca="false">J15*500</f>
        <v>0</v>
      </c>
      <c r="K64" s="0" t="n">
        <f aca="false">K15*500</f>
        <v>0</v>
      </c>
      <c r="L64" s="0" t="n">
        <f aca="false">L15*500</f>
        <v>0</v>
      </c>
      <c r="M64" s="0" t="n">
        <f aca="false">M15*500</f>
        <v>0</v>
      </c>
      <c r="N64" s="0" t="n">
        <f aca="false">SUM(B64:M64)</f>
        <v>6000</v>
      </c>
    </row>
    <row r="65" customFormat="false" ht="12.8" hidden="false" customHeight="false" outlineLevel="0" collapsed="false">
      <c r="A65" s="18" t="s">
        <v>252</v>
      </c>
      <c r="B65" s="0" t="n">
        <f aca="false">B16*150</f>
        <v>0</v>
      </c>
      <c r="C65" s="0" t="n">
        <f aca="false">C16*200</f>
        <v>0</v>
      </c>
      <c r="D65" s="0" t="n">
        <f aca="false">D16*250</f>
        <v>4250</v>
      </c>
      <c r="E65" s="0" t="n">
        <f aca="false">E16*250</f>
        <v>0</v>
      </c>
      <c r="F65" s="0" t="n">
        <f aca="false">F16*250</f>
        <v>0</v>
      </c>
      <c r="G65" s="0" t="n">
        <f aca="false">G16*300</f>
        <v>0</v>
      </c>
      <c r="H65" s="0" t="n">
        <f aca="false">H16*400</f>
        <v>0</v>
      </c>
      <c r="I65" s="0" t="n">
        <f aca="false">I16*400</f>
        <v>0</v>
      </c>
      <c r="J65" s="0" t="n">
        <f aca="false">J16*500</f>
        <v>0</v>
      </c>
      <c r="K65" s="0" t="n">
        <f aca="false">K16*500</f>
        <v>0</v>
      </c>
      <c r="L65" s="0" t="n">
        <f aca="false">L16*500</f>
        <v>0</v>
      </c>
      <c r="M65" s="0" t="n">
        <f aca="false">M16*500</f>
        <v>0</v>
      </c>
      <c r="N65" s="0" t="n">
        <f aca="false">SUM(B65:M65)</f>
        <v>4250</v>
      </c>
    </row>
    <row r="66" customFormat="false" ht="12.8" hidden="false" customHeight="false" outlineLevel="0" collapsed="false">
      <c r="A66" s="0" t="s">
        <v>559</v>
      </c>
      <c r="B66" s="0" t="n">
        <f aca="false">B17*150</f>
        <v>0</v>
      </c>
      <c r="C66" s="0" t="n">
        <f aca="false">C17*200</f>
        <v>0</v>
      </c>
      <c r="D66" s="0" t="n">
        <f aca="false">D17*250</f>
        <v>250</v>
      </c>
      <c r="E66" s="0" t="n">
        <f aca="false">E17*250</f>
        <v>0</v>
      </c>
      <c r="F66" s="0" t="n">
        <f aca="false">F17*250</f>
        <v>250</v>
      </c>
      <c r="G66" s="0" t="n">
        <f aca="false">G17*300</f>
        <v>0</v>
      </c>
      <c r="H66" s="0" t="n">
        <f aca="false">H17*400</f>
        <v>0</v>
      </c>
      <c r="I66" s="0" t="n">
        <f aca="false">I17*400</f>
        <v>0</v>
      </c>
      <c r="J66" s="0" t="n">
        <f aca="false">J17*500</f>
        <v>0</v>
      </c>
      <c r="K66" s="0" t="n">
        <f aca="false">K17*500</f>
        <v>3500</v>
      </c>
      <c r="L66" s="0" t="n">
        <f aca="false">L17*500</f>
        <v>0</v>
      </c>
      <c r="M66" s="0" t="n">
        <f aca="false">M17*500</f>
        <v>500</v>
      </c>
      <c r="N66" s="0" t="n">
        <f aca="false">SUM(B66:M66)</f>
        <v>4500</v>
      </c>
    </row>
    <row r="67" customFormat="false" ht="12.8" hidden="false" customHeight="false" outlineLevel="0" collapsed="false">
      <c r="A67" s="0" t="s">
        <v>560</v>
      </c>
      <c r="B67" s="0" t="n">
        <f aca="false">B18*150</f>
        <v>0</v>
      </c>
      <c r="C67" s="0" t="n">
        <f aca="false">C18*200</f>
        <v>0</v>
      </c>
      <c r="D67" s="0" t="n">
        <f aca="false">D18*250</f>
        <v>2500</v>
      </c>
      <c r="E67" s="0" t="n">
        <f aca="false">E18*250</f>
        <v>750</v>
      </c>
      <c r="F67" s="0" t="n">
        <f aca="false">F18*250</f>
        <v>250</v>
      </c>
      <c r="G67" s="0" t="n">
        <f aca="false">G18*300</f>
        <v>0</v>
      </c>
      <c r="H67" s="0" t="n">
        <f aca="false">H18*400</f>
        <v>0</v>
      </c>
      <c r="I67" s="0" t="n">
        <f aca="false">I18*400</f>
        <v>800</v>
      </c>
      <c r="J67" s="0" t="n">
        <f aca="false">J18*500</f>
        <v>500</v>
      </c>
      <c r="K67" s="0" t="n">
        <f aca="false">K18*500</f>
        <v>1500</v>
      </c>
      <c r="L67" s="0" t="n">
        <f aca="false">L18*500</f>
        <v>0</v>
      </c>
      <c r="M67" s="0" t="n">
        <f aca="false">M18*500</f>
        <v>500</v>
      </c>
      <c r="N67" s="0" t="n">
        <f aca="false">SUM(B67:M67)</f>
        <v>6800</v>
      </c>
    </row>
    <row r="68" customFormat="false" ht="12.8" hidden="false" customHeight="false" outlineLevel="0" collapsed="false">
      <c r="A68" s="0" t="s">
        <v>273</v>
      </c>
      <c r="B68" s="0" t="n">
        <f aca="false">B19*150</f>
        <v>0</v>
      </c>
      <c r="C68" s="0" t="n">
        <f aca="false">C19*200</f>
        <v>1200</v>
      </c>
      <c r="D68" s="0" t="n">
        <f aca="false">D19*250</f>
        <v>14000</v>
      </c>
      <c r="E68" s="0" t="n">
        <f aca="false">E19*250</f>
        <v>8250</v>
      </c>
      <c r="F68" s="0" t="n">
        <f aca="false">F19*250</f>
        <v>750</v>
      </c>
      <c r="G68" s="0" t="n">
        <f aca="false">G19*300</f>
        <v>0</v>
      </c>
      <c r="H68" s="0" t="n">
        <f aca="false">H19*400</f>
        <v>0</v>
      </c>
      <c r="I68" s="0" t="n">
        <f aca="false">I19*400</f>
        <v>800</v>
      </c>
      <c r="J68" s="0" t="n">
        <f aca="false">J19*500</f>
        <v>500</v>
      </c>
      <c r="K68" s="0" t="n">
        <f aca="false">K19*500</f>
        <v>95000</v>
      </c>
      <c r="L68" s="0" t="n">
        <f aca="false">L19*500</f>
        <v>0</v>
      </c>
      <c r="M68" s="0" t="n">
        <f aca="false">M19*500</f>
        <v>9500</v>
      </c>
      <c r="N68" s="0" t="n">
        <f aca="false">SUM(B68:M68)</f>
        <v>130000</v>
      </c>
    </row>
    <row r="69" customFormat="false" ht="12.8" hidden="false" customHeight="false" outlineLevel="0" collapsed="false">
      <c r="A69" s="0" t="s">
        <v>279</v>
      </c>
      <c r="B69" s="0" t="n">
        <f aca="false">B20*150</f>
        <v>0</v>
      </c>
      <c r="C69" s="0" t="n">
        <f aca="false">C20*200</f>
        <v>0</v>
      </c>
      <c r="D69" s="0" t="n">
        <f aca="false">D20*250</f>
        <v>750</v>
      </c>
      <c r="E69" s="0" t="n">
        <f aca="false">E20*250</f>
        <v>250</v>
      </c>
      <c r="F69" s="0" t="n">
        <f aca="false">F20*250</f>
        <v>1500</v>
      </c>
      <c r="G69" s="0" t="n">
        <f aca="false">G20*300</f>
        <v>0</v>
      </c>
      <c r="H69" s="0" t="n">
        <f aca="false">H20*400</f>
        <v>0</v>
      </c>
      <c r="I69" s="0" t="n">
        <f aca="false">I20*400</f>
        <v>400</v>
      </c>
      <c r="J69" s="0" t="n">
        <f aca="false">J20*500</f>
        <v>0</v>
      </c>
      <c r="K69" s="0" t="n">
        <f aca="false">K20*500</f>
        <v>0</v>
      </c>
      <c r="L69" s="0" t="n">
        <f aca="false">L20*500</f>
        <v>0</v>
      </c>
      <c r="M69" s="0" t="n">
        <f aca="false">M20*500</f>
        <v>2000</v>
      </c>
      <c r="N69" s="0" t="n">
        <f aca="false">SUM(B69:M69)</f>
        <v>4900</v>
      </c>
    </row>
    <row r="70" customFormat="false" ht="12.8" hidden="false" customHeight="false" outlineLevel="0" collapsed="false">
      <c r="A70" s="0" t="s">
        <v>282</v>
      </c>
      <c r="B70" s="0" t="n">
        <f aca="false">B21*150</f>
        <v>1200</v>
      </c>
      <c r="C70" s="0" t="n">
        <f aca="false">C21*200</f>
        <v>0</v>
      </c>
      <c r="D70" s="0" t="n">
        <f aca="false">D21*250</f>
        <v>5750</v>
      </c>
      <c r="E70" s="0" t="n">
        <f aca="false">E21*250</f>
        <v>3750</v>
      </c>
      <c r="F70" s="0" t="n">
        <f aca="false">F21*250</f>
        <v>500</v>
      </c>
      <c r="G70" s="0" t="n">
        <f aca="false">G21*300</f>
        <v>2700</v>
      </c>
      <c r="H70" s="0" t="n">
        <f aca="false">H21*400</f>
        <v>0</v>
      </c>
      <c r="I70" s="0" t="n">
        <f aca="false">I21*400</f>
        <v>1600</v>
      </c>
      <c r="J70" s="0" t="n">
        <f aca="false">J21*500</f>
        <v>0</v>
      </c>
      <c r="K70" s="0" t="n">
        <f aca="false">K21*500</f>
        <v>2500</v>
      </c>
      <c r="L70" s="0" t="n">
        <f aca="false">L21*500</f>
        <v>0</v>
      </c>
      <c r="M70" s="0" t="n">
        <f aca="false">M21*500</f>
        <v>0</v>
      </c>
      <c r="N70" s="0" t="n">
        <f aca="false">SUM(B70:M70)</f>
        <v>18000</v>
      </c>
    </row>
    <row r="71" customFormat="false" ht="12.8" hidden="false" customHeight="false" outlineLevel="0" collapsed="false">
      <c r="A71" s="0" t="s">
        <v>285</v>
      </c>
      <c r="B71" s="0" t="n">
        <f aca="false">B22*150</f>
        <v>0</v>
      </c>
      <c r="C71" s="0" t="n">
        <f aca="false">C22*200</f>
        <v>0</v>
      </c>
      <c r="D71" s="0" t="n">
        <f aca="false">D22*250</f>
        <v>3250</v>
      </c>
      <c r="E71" s="0" t="n">
        <f aca="false">E22*250</f>
        <v>0</v>
      </c>
      <c r="F71" s="0" t="n">
        <f aca="false">F22*250</f>
        <v>3500</v>
      </c>
      <c r="G71" s="0" t="n">
        <f aca="false">G22*300</f>
        <v>0</v>
      </c>
      <c r="H71" s="0" t="n">
        <f aca="false">H22*400</f>
        <v>0</v>
      </c>
      <c r="I71" s="0" t="n">
        <f aca="false">I22*400</f>
        <v>1200</v>
      </c>
      <c r="J71" s="0" t="n">
        <f aca="false">J22*500</f>
        <v>0</v>
      </c>
      <c r="K71" s="0" t="n">
        <f aca="false">K22*500</f>
        <v>2000</v>
      </c>
      <c r="L71" s="0" t="n">
        <f aca="false">L22*500</f>
        <v>0</v>
      </c>
      <c r="M71" s="0" t="n">
        <f aca="false">M22*500</f>
        <v>0</v>
      </c>
      <c r="N71" s="0" t="n">
        <f aca="false">SUM(B71:M71)</f>
        <v>9950</v>
      </c>
    </row>
    <row r="72" customFormat="false" ht="12.8" hidden="false" customHeight="false" outlineLevel="0" collapsed="false">
      <c r="A72" s="0" t="s">
        <v>288</v>
      </c>
      <c r="B72" s="0" t="n">
        <f aca="false">B23*150</f>
        <v>0</v>
      </c>
      <c r="C72" s="0" t="n">
        <f aca="false">C23*200</f>
        <v>0</v>
      </c>
      <c r="D72" s="0" t="n">
        <f aca="false">D23*250</f>
        <v>9250</v>
      </c>
      <c r="E72" s="0" t="n">
        <f aca="false">E23*250</f>
        <v>1500</v>
      </c>
      <c r="F72" s="0" t="n">
        <f aca="false">F23*250</f>
        <v>5500</v>
      </c>
      <c r="G72" s="0" t="n">
        <f aca="false">G23*300</f>
        <v>0</v>
      </c>
      <c r="H72" s="0" t="n">
        <f aca="false">H23*400</f>
        <v>0</v>
      </c>
      <c r="I72" s="0" t="n">
        <f aca="false">I23*400</f>
        <v>3600</v>
      </c>
      <c r="J72" s="0" t="n">
        <f aca="false">J23*500</f>
        <v>0</v>
      </c>
      <c r="K72" s="0" t="n">
        <f aca="false">K23*500</f>
        <v>12000</v>
      </c>
      <c r="L72" s="0" t="n">
        <f aca="false">L23*500</f>
        <v>0</v>
      </c>
      <c r="M72" s="0" t="n">
        <f aca="false">M23*500</f>
        <v>6000</v>
      </c>
      <c r="N72" s="0" t="n">
        <f aca="false">SUM(B72:M72)</f>
        <v>37850</v>
      </c>
    </row>
    <row r="73" customFormat="false" ht="12.8" hidden="false" customHeight="false" outlineLevel="0" collapsed="false">
      <c r="A73" s="0" t="s">
        <v>291</v>
      </c>
      <c r="B73" s="0" t="n">
        <f aca="false">B24*150</f>
        <v>0</v>
      </c>
      <c r="C73" s="0" t="n">
        <f aca="false">C24*200</f>
        <v>800</v>
      </c>
      <c r="D73" s="0" t="n">
        <f aca="false">D24*250</f>
        <v>13000</v>
      </c>
      <c r="E73" s="0" t="n">
        <f aca="false">E24*250</f>
        <v>6000</v>
      </c>
      <c r="F73" s="0" t="n">
        <f aca="false">F24*250</f>
        <v>2500</v>
      </c>
      <c r="G73" s="0" t="n">
        <f aca="false">G24*300</f>
        <v>1200</v>
      </c>
      <c r="H73" s="0" t="n">
        <f aca="false">H24*400</f>
        <v>0</v>
      </c>
      <c r="I73" s="0" t="n">
        <f aca="false">I24*400</f>
        <v>400</v>
      </c>
      <c r="J73" s="0" t="n">
        <f aca="false">J24*500</f>
        <v>0</v>
      </c>
      <c r="K73" s="0" t="n">
        <f aca="false">K24*500</f>
        <v>4000</v>
      </c>
      <c r="L73" s="0" t="n">
        <f aca="false">L24*500</f>
        <v>0</v>
      </c>
      <c r="M73" s="0" t="n">
        <f aca="false">M24*500</f>
        <v>16500</v>
      </c>
      <c r="N73" s="0" t="n">
        <f aca="false">SUM(B73:M73)</f>
        <v>44400</v>
      </c>
    </row>
    <row r="74" customFormat="false" ht="12.8" hidden="false" customHeight="false" outlineLevel="0" collapsed="false">
      <c r="A74" s="0" t="s">
        <v>294</v>
      </c>
      <c r="B74" s="0" t="n">
        <f aca="false">B25*150</f>
        <v>0</v>
      </c>
      <c r="C74" s="0" t="n">
        <f aca="false">C25*200</f>
        <v>0</v>
      </c>
      <c r="D74" s="0" t="n">
        <f aca="false">D25*250</f>
        <v>6250</v>
      </c>
      <c r="E74" s="0" t="n">
        <f aca="false">E25*250</f>
        <v>250</v>
      </c>
      <c r="F74" s="0" t="n">
        <f aca="false">F25*250</f>
        <v>2000</v>
      </c>
      <c r="G74" s="0" t="n">
        <f aca="false">G25*300</f>
        <v>4800</v>
      </c>
      <c r="H74" s="0" t="n">
        <f aca="false">H25*400</f>
        <v>0</v>
      </c>
      <c r="I74" s="0" t="n">
        <f aca="false">I25*400</f>
        <v>5200</v>
      </c>
      <c r="J74" s="0" t="n">
        <f aca="false">J25*500</f>
        <v>1000</v>
      </c>
      <c r="K74" s="0" t="n">
        <f aca="false">K25*500</f>
        <v>3000</v>
      </c>
      <c r="L74" s="0" t="n">
        <f aca="false">L25*500</f>
        <v>0</v>
      </c>
      <c r="M74" s="0" t="n">
        <f aca="false">M25*500</f>
        <v>6000</v>
      </c>
      <c r="N74" s="0" t="n">
        <f aca="false">SUM(B74:M74)</f>
        <v>28500</v>
      </c>
    </row>
    <row r="75" customFormat="false" ht="12.8" hidden="false" customHeight="false" outlineLevel="0" collapsed="false">
      <c r="A75" s="0" t="s">
        <v>296</v>
      </c>
      <c r="B75" s="0" t="n">
        <f aca="false">B26*150</f>
        <v>0</v>
      </c>
      <c r="C75" s="0" t="n">
        <f aca="false">C26*200</f>
        <v>0</v>
      </c>
      <c r="D75" s="0" t="n">
        <f aca="false">D26*250</f>
        <v>2250</v>
      </c>
      <c r="E75" s="0" t="n">
        <f aca="false">E26*250</f>
        <v>4000</v>
      </c>
      <c r="F75" s="0" t="n">
        <f aca="false">F26*250</f>
        <v>500</v>
      </c>
      <c r="G75" s="0" t="n">
        <f aca="false">G26*300</f>
        <v>0</v>
      </c>
      <c r="H75" s="0" t="n">
        <f aca="false">H26*400</f>
        <v>400</v>
      </c>
      <c r="I75" s="0" t="n">
        <f aca="false">I26*400</f>
        <v>0</v>
      </c>
      <c r="J75" s="0" t="n">
        <f aca="false">J26*500</f>
        <v>0</v>
      </c>
      <c r="K75" s="0" t="n">
        <f aca="false">K26*500</f>
        <v>6000</v>
      </c>
      <c r="L75" s="0" t="n">
        <f aca="false">L26*500</f>
        <v>0</v>
      </c>
      <c r="M75" s="0" t="n">
        <f aca="false">M26*500</f>
        <v>7000</v>
      </c>
      <c r="N75" s="0" t="n">
        <f aca="false">SUM(B75:M75)</f>
        <v>20150</v>
      </c>
    </row>
    <row r="76" customFormat="false" ht="12.8" hidden="false" customHeight="false" outlineLevel="0" collapsed="false">
      <c r="A76" s="0" t="s">
        <v>306</v>
      </c>
      <c r="B76" s="0" t="n">
        <f aca="false">B27*150</f>
        <v>150</v>
      </c>
      <c r="C76" s="0" t="n">
        <f aca="false">C27*200</f>
        <v>0</v>
      </c>
      <c r="D76" s="0" t="n">
        <f aca="false">D27*250</f>
        <v>8750</v>
      </c>
      <c r="E76" s="0" t="n">
        <f aca="false">E27*250</f>
        <v>2500</v>
      </c>
      <c r="F76" s="0" t="n">
        <f aca="false">F27*250</f>
        <v>750</v>
      </c>
      <c r="G76" s="0" t="n">
        <f aca="false">G27*300</f>
        <v>2100</v>
      </c>
      <c r="H76" s="0" t="n">
        <f aca="false">H27*400</f>
        <v>400</v>
      </c>
      <c r="I76" s="0" t="n">
        <f aca="false">I27*400</f>
        <v>2400</v>
      </c>
      <c r="J76" s="0" t="n">
        <f aca="false">J27*500</f>
        <v>0</v>
      </c>
      <c r="K76" s="0" t="n">
        <f aca="false">K27*500</f>
        <v>13500</v>
      </c>
      <c r="L76" s="0" t="n">
        <f aca="false">L27*500</f>
        <v>0</v>
      </c>
      <c r="M76" s="0" t="n">
        <f aca="false">M27*500</f>
        <v>22000</v>
      </c>
      <c r="N76" s="0" t="n">
        <f aca="false">SUM(B76:M76)</f>
        <v>52550</v>
      </c>
    </row>
    <row r="77" customFormat="false" ht="12.8" hidden="false" customHeight="false" outlineLevel="0" collapsed="false">
      <c r="A77" s="0" t="s">
        <v>338</v>
      </c>
      <c r="B77" s="0" t="n">
        <f aca="false">B28*150</f>
        <v>0</v>
      </c>
      <c r="C77" s="0" t="n">
        <f aca="false">C28*200</f>
        <v>0</v>
      </c>
      <c r="D77" s="0" t="n">
        <f aca="false">D28*250</f>
        <v>4250</v>
      </c>
      <c r="E77" s="0" t="n">
        <f aca="false">E28*250</f>
        <v>500</v>
      </c>
      <c r="F77" s="0" t="n">
        <f aca="false">F28*250</f>
        <v>250</v>
      </c>
      <c r="G77" s="0" t="n">
        <f aca="false">G28*300</f>
        <v>0</v>
      </c>
      <c r="H77" s="0" t="n">
        <f aca="false">H28*400</f>
        <v>0</v>
      </c>
      <c r="I77" s="0" t="n">
        <f aca="false">I28*400</f>
        <v>0</v>
      </c>
      <c r="J77" s="0" t="n">
        <f aca="false">J28*500</f>
        <v>0</v>
      </c>
      <c r="K77" s="0" t="n">
        <f aca="false">K28*500</f>
        <v>0</v>
      </c>
      <c r="L77" s="0" t="n">
        <f aca="false">L28*500</f>
        <v>0</v>
      </c>
      <c r="M77" s="0" t="n">
        <f aca="false">M28*500</f>
        <v>0</v>
      </c>
      <c r="N77" s="0" t="n">
        <f aca="false">SUM(B77:M77)</f>
        <v>5000</v>
      </c>
    </row>
    <row r="78" customFormat="false" ht="12.8" hidden="false" customHeight="false" outlineLevel="0" collapsed="false">
      <c r="A78" s="0" t="s">
        <v>361</v>
      </c>
      <c r="B78" s="0" t="n">
        <f aca="false">B29*150</f>
        <v>0</v>
      </c>
      <c r="C78" s="0" t="n">
        <f aca="false">C29*200</f>
        <v>0</v>
      </c>
      <c r="D78" s="0" t="n">
        <f aca="false">D29*250</f>
        <v>1500</v>
      </c>
      <c r="E78" s="0" t="n">
        <f aca="false">E29*250</f>
        <v>250</v>
      </c>
      <c r="F78" s="0" t="n">
        <f aca="false">F29*250</f>
        <v>1250</v>
      </c>
      <c r="G78" s="0" t="n">
        <f aca="false">G29*300</f>
        <v>0</v>
      </c>
      <c r="H78" s="0" t="n">
        <f aca="false">H29*400</f>
        <v>0</v>
      </c>
      <c r="I78" s="0" t="n">
        <f aca="false">I29*400</f>
        <v>0</v>
      </c>
      <c r="J78" s="0" t="n">
        <f aca="false">J29*500</f>
        <v>0</v>
      </c>
      <c r="K78" s="0" t="n">
        <f aca="false">K29*500</f>
        <v>0</v>
      </c>
      <c r="L78" s="0" t="n">
        <f aca="false">L29*500</f>
        <v>0</v>
      </c>
      <c r="M78" s="0" t="n">
        <f aca="false">M29*500</f>
        <v>0</v>
      </c>
      <c r="N78" s="0" t="n">
        <f aca="false">SUM(B78:M78)</f>
        <v>3000</v>
      </c>
    </row>
    <row r="79" customFormat="false" ht="12.8" hidden="false" customHeight="false" outlineLevel="0" collapsed="false">
      <c r="A79" s="0" t="s">
        <v>367</v>
      </c>
      <c r="B79" s="0" t="n">
        <f aca="false">B30*150</f>
        <v>0</v>
      </c>
      <c r="C79" s="0" t="n">
        <f aca="false">C30*200</f>
        <v>0</v>
      </c>
      <c r="D79" s="0" t="n">
        <f aca="false">D30*250</f>
        <v>7000</v>
      </c>
      <c r="E79" s="0" t="n">
        <f aca="false">E30*250</f>
        <v>4750</v>
      </c>
      <c r="F79" s="0" t="n">
        <f aca="false">F30*250</f>
        <v>2250</v>
      </c>
      <c r="G79" s="0" t="n">
        <f aca="false">G30*300</f>
        <v>0</v>
      </c>
      <c r="H79" s="0" t="n">
        <f aca="false">H30*400</f>
        <v>0</v>
      </c>
      <c r="I79" s="0" t="n">
        <f aca="false">I30*400</f>
        <v>400</v>
      </c>
      <c r="J79" s="0" t="n">
        <f aca="false">J30*500</f>
        <v>0</v>
      </c>
      <c r="K79" s="0" t="n">
        <f aca="false">K30*500</f>
        <v>9000</v>
      </c>
      <c r="L79" s="0" t="n">
        <f aca="false">L30*500</f>
        <v>0</v>
      </c>
      <c r="M79" s="0" t="n">
        <f aca="false">M30*500</f>
        <v>2500</v>
      </c>
      <c r="N79" s="0" t="n">
        <f aca="false">SUM(B79:M79)</f>
        <v>25900</v>
      </c>
    </row>
    <row r="80" customFormat="false" ht="12.8" hidden="false" customHeight="false" outlineLevel="0" collapsed="false">
      <c r="A80" s="0" t="s">
        <v>370</v>
      </c>
      <c r="B80" s="0" t="n">
        <f aca="false">B31*150</f>
        <v>0</v>
      </c>
      <c r="C80" s="0" t="n">
        <f aca="false">C31*200</f>
        <v>0</v>
      </c>
      <c r="D80" s="0" t="n">
        <f aca="false">D31*250</f>
        <v>5250</v>
      </c>
      <c r="E80" s="0" t="n">
        <f aca="false">E31*250</f>
        <v>3000</v>
      </c>
      <c r="F80" s="0" t="n">
        <f aca="false">F31*250</f>
        <v>3000</v>
      </c>
      <c r="G80" s="0" t="n">
        <f aca="false">G31*300</f>
        <v>300</v>
      </c>
      <c r="H80" s="0" t="n">
        <f aca="false">H31*400</f>
        <v>0</v>
      </c>
      <c r="I80" s="0" t="n">
        <f aca="false">I31*400</f>
        <v>800</v>
      </c>
      <c r="J80" s="0" t="n">
        <f aca="false">J31*500</f>
        <v>0</v>
      </c>
      <c r="K80" s="0" t="n">
        <f aca="false">K31*500</f>
        <v>3500</v>
      </c>
      <c r="L80" s="0" t="n">
        <f aca="false">L31*500</f>
        <v>1000</v>
      </c>
      <c r="M80" s="0" t="n">
        <f aca="false">M31*500</f>
        <v>1000</v>
      </c>
      <c r="N80" s="0" t="n">
        <f aca="false">SUM(B80:M80)</f>
        <v>17850</v>
      </c>
    </row>
    <row r="81" customFormat="false" ht="12.8" hidden="false" customHeight="false" outlineLevel="0" collapsed="false">
      <c r="A81" s="0" t="s">
        <v>372</v>
      </c>
      <c r="B81" s="0" t="n">
        <f aca="false">B32*150</f>
        <v>300</v>
      </c>
      <c r="C81" s="0" t="n">
        <f aca="false">C32*200</f>
        <v>400</v>
      </c>
      <c r="D81" s="0" t="n">
        <f aca="false">D32*250</f>
        <v>5250</v>
      </c>
      <c r="E81" s="0" t="n">
        <f aca="false">E32*250</f>
        <v>2500</v>
      </c>
      <c r="F81" s="0" t="n">
        <f aca="false">F32*250</f>
        <v>6000</v>
      </c>
      <c r="G81" s="0" t="n">
        <f aca="false">G32*300</f>
        <v>0</v>
      </c>
      <c r="H81" s="0" t="n">
        <f aca="false">H32*400</f>
        <v>400</v>
      </c>
      <c r="I81" s="0" t="n">
        <f aca="false">I32*400</f>
        <v>1200</v>
      </c>
      <c r="J81" s="0" t="n">
        <f aca="false">J32*500</f>
        <v>0</v>
      </c>
      <c r="K81" s="0" t="n">
        <f aca="false">K32*500</f>
        <v>13000</v>
      </c>
      <c r="L81" s="0" t="n">
        <f aca="false">L32*500</f>
        <v>500</v>
      </c>
      <c r="M81" s="0" t="n">
        <f aca="false">M32*500</f>
        <v>11500</v>
      </c>
      <c r="N81" s="0" t="n">
        <f aca="false">SUM(B81:M81)</f>
        <v>41050</v>
      </c>
    </row>
    <row r="82" customFormat="false" ht="12.8" hidden="false" customHeight="false" outlineLevel="0" collapsed="false">
      <c r="A82" s="0" t="s">
        <v>380</v>
      </c>
      <c r="B82" s="0" t="n">
        <f aca="false">B33*150</f>
        <v>0</v>
      </c>
      <c r="C82" s="0" t="n">
        <f aca="false">C33*200</f>
        <v>0</v>
      </c>
      <c r="D82" s="0" t="n">
        <f aca="false">D33*250</f>
        <v>5750</v>
      </c>
      <c r="E82" s="0" t="n">
        <f aca="false">E33*250</f>
        <v>1500</v>
      </c>
      <c r="F82" s="0" t="n">
        <f aca="false">F33*250</f>
        <v>1000</v>
      </c>
      <c r="G82" s="0" t="n">
        <f aca="false">G33*300</f>
        <v>600</v>
      </c>
      <c r="H82" s="0" t="n">
        <f aca="false">H33*400</f>
        <v>0</v>
      </c>
      <c r="I82" s="0" t="n">
        <f aca="false">I33*400</f>
        <v>0</v>
      </c>
      <c r="J82" s="0" t="n">
        <f aca="false">J33*500</f>
        <v>0</v>
      </c>
      <c r="K82" s="0" t="n">
        <f aca="false">K33*500</f>
        <v>4000</v>
      </c>
      <c r="L82" s="0" t="n">
        <f aca="false">L33*500</f>
        <v>0</v>
      </c>
      <c r="M82" s="0" t="n">
        <f aca="false">M33*500</f>
        <v>0</v>
      </c>
      <c r="N82" s="0" t="n">
        <f aca="false">SUM(B82:M82)</f>
        <v>12850</v>
      </c>
    </row>
    <row r="83" customFormat="false" ht="12.8" hidden="false" customHeight="false" outlineLevel="0" collapsed="false">
      <c r="A83" s="0" t="s">
        <v>561</v>
      </c>
      <c r="B83" s="0" t="n">
        <f aca="false">B34*150</f>
        <v>0</v>
      </c>
      <c r="C83" s="0" t="n">
        <f aca="false">C34*200</f>
        <v>0</v>
      </c>
      <c r="D83" s="0" t="n">
        <f aca="false">D34*250</f>
        <v>3500</v>
      </c>
      <c r="E83" s="0" t="n">
        <f aca="false">E34*250</f>
        <v>0</v>
      </c>
      <c r="F83" s="0" t="n">
        <f aca="false">F34*250</f>
        <v>250</v>
      </c>
      <c r="G83" s="0" t="n">
        <f aca="false">G34*300</f>
        <v>0</v>
      </c>
      <c r="H83" s="0" t="n">
        <f aca="false">H34*400</f>
        <v>0</v>
      </c>
      <c r="I83" s="0" t="n">
        <f aca="false">I34*400</f>
        <v>0</v>
      </c>
      <c r="J83" s="0" t="n">
        <f aca="false">J34*500</f>
        <v>0</v>
      </c>
      <c r="K83" s="0" t="n">
        <f aca="false">K34*500</f>
        <v>0</v>
      </c>
      <c r="L83" s="0" t="n">
        <f aca="false">L34*500</f>
        <v>0</v>
      </c>
      <c r="M83" s="0" t="n">
        <f aca="false">M34*500</f>
        <v>0</v>
      </c>
      <c r="N83" s="0" t="n">
        <f aca="false">SUM(B83:M83)</f>
        <v>3750</v>
      </c>
    </row>
    <row r="84" customFormat="false" ht="12.8" hidden="false" customHeight="false" outlineLevel="0" collapsed="false">
      <c r="A84" s="0" t="s">
        <v>562</v>
      </c>
      <c r="B84" s="0" t="n">
        <f aca="false">B35*150</f>
        <v>0</v>
      </c>
      <c r="C84" s="0" t="n">
        <f aca="false">C35*200</f>
        <v>0</v>
      </c>
      <c r="D84" s="0" t="n">
        <f aca="false">D35*250</f>
        <v>500</v>
      </c>
      <c r="E84" s="0" t="n">
        <f aca="false">E35*250</f>
        <v>0</v>
      </c>
      <c r="F84" s="0" t="n">
        <f aca="false">F35*250</f>
        <v>3250</v>
      </c>
      <c r="G84" s="0" t="n">
        <f aca="false">G35*300</f>
        <v>0</v>
      </c>
      <c r="H84" s="0" t="n">
        <f aca="false">H35*400</f>
        <v>0</v>
      </c>
      <c r="I84" s="0" t="n">
        <f aca="false">I35*400</f>
        <v>6800</v>
      </c>
      <c r="J84" s="0" t="n">
        <f aca="false">J35*500</f>
        <v>0</v>
      </c>
      <c r="K84" s="0" t="n">
        <f aca="false">K35*500</f>
        <v>1500</v>
      </c>
      <c r="L84" s="0" t="n">
        <f aca="false">L35*500</f>
        <v>0</v>
      </c>
      <c r="M84" s="0" t="n">
        <f aca="false">M35*500</f>
        <v>2500</v>
      </c>
      <c r="N84" s="0" t="n">
        <f aca="false">SUM(B84:M84)</f>
        <v>14550</v>
      </c>
    </row>
    <row r="85" customFormat="false" ht="12.8" hidden="false" customHeight="false" outlineLevel="0" collapsed="false">
      <c r="A85" s="0" t="s">
        <v>437</v>
      </c>
      <c r="B85" s="0" t="n">
        <f aca="false">B36*150</f>
        <v>0</v>
      </c>
      <c r="C85" s="0" t="n">
        <f aca="false">C36*200</f>
        <v>0</v>
      </c>
      <c r="D85" s="0" t="n">
        <f aca="false">D36*250</f>
        <v>6250</v>
      </c>
      <c r="E85" s="0" t="n">
        <f aca="false">E36*250</f>
        <v>1750</v>
      </c>
      <c r="F85" s="0" t="n">
        <f aca="false">F36*250</f>
        <v>500</v>
      </c>
      <c r="G85" s="0" t="n">
        <f aca="false">G36*300</f>
        <v>0</v>
      </c>
      <c r="H85" s="0" t="n">
        <f aca="false">H36*400</f>
        <v>0</v>
      </c>
      <c r="I85" s="0" t="n">
        <f aca="false">I36*400</f>
        <v>0</v>
      </c>
      <c r="J85" s="0" t="n">
        <f aca="false">J36*500</f>
        <v>0</v>
      </c>
      <c r="K85" s="0" t="n">
        <f aca="false">K36*500</f>
        <v>3000</v>
      </c>
      <c r="L85" s="0" t="n">
        <f aca="false">L36*500</f>
        <v>0</v>
      </c>
      <c r="M85" s="0" t="n">
        <f aca="false">M36*500</f>
        <v>2500</v>
      </c>
      <c r="N85" s="0" t="n">
        <f aca="false">SUM(B85:M85)</f>
        <v>14000</v>
      </c>
    </row>
    <row r="86" customFormat="false" ht="12.8" hidden="false" customHeight="false" outlineLevel="0" collapsed="false">
      <c r="A86" s="0" t="s">
        <v>449</v>
      </c>
      <c r="B86" s="0" t="n">
        <f aca="false">B37*150</f>
        <v>0</v>
      </c>
      <c r="C86" s="0" t="n">
        <f aca="false">C37*200</f>
        <v>0</v>
      </c>
      <c r="D86" s="0" t="n">
        <f aca="false">D37*250</f>
        <v>6750</v>
      </c>
      <c r="E86" s="0" t="n">
        <f aca="false">E37*250</f>
        <v>1000</v>
      </c>
      <c r="F86" s="0" t="n">
        <f aca="false">F37*250</f>
        <v>3250</v>
      </c>
      <c r="G86" s="0" t="n">
        <f aca="false">G37*300</f>
        <v>600</v>
      </c>
      <c r="H86" s="0" t="n">
        <f aca="false">H37*400</f>
        <v>0</v>
      </c>
      <c r="I86" s="0" t="n">
        <f aca="false">I37*400</f>
        <v>2800</v>
      </c>
      <c r="J86" s="0" t="n">
        <f aca="false">J37*500</f>
        <v>0</v>
      </c>
      <c r="K86" s="0" t="n">
        <f aca="false">K37*500</f>
        <v>3000</v>
      </c>
      <c r="L86" s="0" t="n">
        <f aca="false">L37*500</f>
        <v>0</v>
      </c>
      <c r="M86" s="0" t="n">
        <f aca="false">M37*500</f>
        <v>4000</v>
      </c>
      <c r="N86" s="0" t="n">
        <f aca="false">SUM(B86:M86)</f>
        <v>21400</v>
      </c>
    </row>
    <row r="87" customFormat="false" ht="12.8" hidden="false" customHeight="false" outlineLevel="0" collapsed="false">
      <c r="A87" s="0" t="s">
        <v>461</v>
      </c>
      <c r="B87" s="0" t="n">
        <f aca="false">B38*150</f>
        <v>0</v>
      </c>
      <c r="C87" s="0" t="n">
        <f aca="false">C38*200</f>
        <v>0</v>
      </c>
      <c r="D87" s="0" t="n">
        <f aca="false">D38*250</f>
        <v>5250</v>
      </c>
      <c r="E87" s="0" t="n">
        <f aca="false">E38*250</f>
        <v>4250</v>
      </c>
      <c r="F87" s="0" t="n">
        <f aca="false">F38*250</f>
        <v>6750</v>
      </c>
      <c r="G87" s="0" t="n">
        <f aca="false">G38*300</f>
        <v>3300</v>
      </c>
      <c r="H87" s="0" t="n">
        <f aca="false">H38*400</f>
        <v>0</v>
      </c>
      <c r="I87" s="0" t="n">
        <f aca="false">I38*400</f>
        <v>1200</v>
      </c>
      <c r="J87" s="0" t="n">
        <f aca="false">J38*500</f>
        <v>0</v>
      </c>
      <c r="K87" s="0" t="n">
        <f aca="false">K38*500</f>
        <v>5000</v>
      </c>
      <c r="L87" s="0" t="n">
        <f aca="false">L38*500</f>
        <v>0</v>
      </c>
      <c r="M87" s="0" t="n">
        <f aca="false">M38*500</f>
        <v>3000</v>
      </c>
      <c r="N87" s="0" t="n">
        <f aca="false">SUM(B87:M87)</f>
        <v>28750</v>
      </c>
    </row>
    <row r="88" customFormat="false" ht="12.8" hidden="false" customHeight="false" outlineLevel="0" collapsed="false">
      <c r="A88" s="0" t="s">
        <v>563</v>
      </c>
      <c r="B88" s="0" t="n">
        <f aca="false">B39*150</f>
        <v>300</v>
      </c>
      <c r="C88" s="0" t="n">
        <f aca="false">C39*200</f>
        <v>800</v>
      </c>
      <c r="D88" s="0" t="n">
        <f aca="false">D39*250</f>
        <v>2250</v>
      </c>
      <c r="E88" s="0" t="n">
        <f aca="false">E39*250</f>
        <v>0</v>
      </c>
      <c r="F88" s="0" t="n">
        <f aca="false">F39*250</f>
        <v>5500</v>
      </c>
      <c r="G88" s="0" t="n">
        <f aca="false">G39*300</f>
        <v>0</v>
      </c>
      <c r="H88" s="0" t="n">
        <f aca="false">H39*400</f>
        <v>0</v>
      </c>
      <c r="I88" s="0" t="n">
        <f aca="false">I39*400</f>
        <v>8400</v>
      </c>
      <c r="J88" s="0" t="n">
        <f aca="false">J39*500</f>
        <v>0</v>
      </c>
      <c r="K88" s="0" t="n">
        <f aca="false">K39*500</f>
        <v>5500</v>
      </c>
      <c r="L88" s="0" t="n">
        <f aca="false">L39*500</f>
        <v>0</v>
      </c>
      <c r="M88" s="0" t="n">
        <f aca="false">M39*500</f>
        <v>5000</v>
      </c>
      <c r="N88" s="0" t="n">
        <f aca="false">SUM(B88:M88)</f>
        <v>27750</v>
      </c>
    </row>
    <row r="89" customFormat="false" ht="12.8" hidden="false" customHeight="false" outlineLevel="0" collapsed="false">
      <c r="A89" s="0" t="s">
        <v>488</v>
      </c>
      <c r="B89" s="0" t="n">
        <f aca="false">B40*150</f>
        <v>300</v>
      </c>
      <c r="C89" s="0" t="n">
        <f aca="false">C40*200</f>
        <v>0</v>
      </c>
      <c r="D89" s="0" t="n">
        <f aca="false">D40*250</f>
        <v>14500</v>
      </c>
      <c r="E89" s="0" t="n">
        <f aca="false">E40*250</f>
        <v>3750</v>
      </c>
      <c r="F89" s="0" t="n">
        <f aca="false">F40*250</f>
        <v>1750</v>
      </c>
      <c r="G89" s="0" t="n">
        <f aca="false">G40*300</f>
        <v>600</v>
      </c>
      <c r="H89" s="0" t="n">
        <f aca="false">H40*400</f>
        <v>1600</v>
      </c>
      <c r="I89" s="0" t="n">
        <f aca="false">I40*400</f>
        <v>1600</v>
      </c>
      <c r="J89" s="0" t="n">
        <f aca="false">J40*500</f>
        <v>500</v>
      </c>
      <c r="K89" s="0" t="n">
        <f aca="false">K40*500</f>
        <v>15500</v>
      </c>
      <c r="L89" s="0" t="n">
        <f aca="false">L40*500</f>
        <v>0</v>
      </c>
      <c r="M89" s="0" t="n">
        <f aca="false">M40*500</f>
        <v>9000</v>
      </c>
      <c r="N89" s="0" t="n">
        <f aca="false">SUM(B89:M89)</f>
        <v>49100</v>
      </c>
    </row>
    <row r="90" customFormat="false" ht="12.8" hidden="false" customHeight="false" outlineLevel="0" collapsed="false">
      <c r="A90" s="0" t="s">
        <v>499</v>
      </c>
      <c r="B90" s="0" t="n">
        <f aca="false">B41*150</f>
        <v>150</v>
      </c>
      <c r="C90" s="0" t="n">
        <f aca="false">C41*200</f>
        <v>0</v>
      </c>
      <c r="D90" s="0" t="n">
        <f aca="false">D41*250</f>
        <v>0</v>
      </c>
      <c r="E90" s="0" t="n">
        <f aca="false">E41*250</f>
        <v>0</v>
      </c>
      <c r="F90" s="0" t="n">
        <f aca="false">F41*250</f>
        <v>0</v>
      </c>
      <c r="G90" s="0" t="n">
        <f aca="false">G41*300</f>
        <v>0</v>
      </c>
      <c r="H90" s="0" t="n">
        <f aca="false">H41*400</f>
        <v>0</v>
      </c>
      <c r="I90" s="0" t="n">
        <f aca="false">I41*400</f>
        <v>0</v>
      </c>
      <c r="J90" s="0" t="n">
        <f aca="false">J41*500</f>
        <v>0</v>
      </c>
      <c r="K90" s="0" t="n">
        <f aca="false">K41*500</f>
        <v>0</v>
      </c>
      <c r="L90" s="0" t="n">
        <f aca="false">L41*500</f>
        <v>0</v>
      </c>
      <c r="M90" s="0" t="n">
        <f aca="false">M41*500</f>
        <v>0</v>
      </c>
      <c r="N90" s="0" t="n">
        <f aca="false">SUM(B90:M90)</f>
        <v>150</v>
      </c>
    </row>
    <row r="91" customFormat="false" ht="12.8" hidden="false" customHeight="false" outlineLevel="0" collapsed="false">
      <c r="A91" s="0" t="s">
        <v>564</v>
      </c>
      <c r="B91" s="0" t="n">
        <f aca="false">B42*150</f>
        <v>300</v>
      </c>
      <c r="C91" s="0" t="n">
        <f aca="false">C42*200</f>
        <v>1200</v>
      </c>
      <c r="D91" s="0" t="n">
        <f aca="false">D42*250</f>
        <v>7250</v>
      </c>
      <c r="E91" s="0" t="n">
        <f aca="false">E42*250</f>
        <v>0</v>
      </c>
      <c r="F91" s="0" t="n">
        <f aca="false">F42*250</f>
        <v>8750</v>
      </c>
      <c r="G91" s="0" t="n">
        <f aca="false">G42*300</f>
        <v>0</v>
      </c>
      <c r="H91" s="0" t="n">
        <f aca="false">H42*400</f>
        <v>0</v>
      </c>
      <c r="I91" s="0" t="n">
        <f aca="false">I42*400</f>
        <v>6800</v>
      </c>
      <c r="J91" s="0" t="n">
        <f aca="false">J42*500</f>
        <v>0</v>
      </c>
      <c r="K91" s="0" t="n">
        <f aca="false">K42*500</f>
        <v>39000</v>
      </c>
      <c r="L91" s="0" t="n">
        <f aca="false">L42*500</f>
        <v>500</v>
      </c>
      <c r="M91" s="0" t="n">
        <f aca="false">M42*500</f>
        <v>8000</v>
      </c>
      <c r="N91" s="0" t="n">
        <f aca="false">SUM(B91:M91)</f>
        <v>71800</v>
      </c>
    </row>
    <row r="92" customFormat="false" ht="12.8" hidden="false" customHeight="false" outlineLevel="0" collapsed="false">
      <c r="A92" s="0" t="s">
        <v>518</v>
      </c>
      <c r="B92" s="0" t="n">
        <f aca="false">B43*150</f>
        <v>0</v>
      </c>
      <c r="C92" s="0" t="n">
        <f aca="false">C43*200</f>
        <v>0</v>
      </c>
      <c r="D92" s="0" t="n">
        <f aca="false">D43*250</f>
        <v>250</v>
      </c>
      <c r="E92" s="0" t="n">
        <f aca="false">E43*250</f>
        <v>3250</v>
      </c>
      <c r="F92" s="0" t="n">
        <f aca="false">F43*250</f>
        <v>3000</v>
      </c>
      <c r="G92" s="0" t="n">
        <f aca="false">G43*300</f>
        <v>300</v>
      </c>
      <c r="H92" s="0" t="n">
        <f aca="false">H43*400</f>
        <v>0</v>
      </c>
      <c r="I92" s="0" t="n">
        <f aca="false">I43*400</f>
        <v>1200</v>
      </c>
      <c r="J92" s="0" t="n">
        <f aca="false">J43*500</f>
        <v>0</v>
      </c>
      <c r="K92" s="0" t="n">
        <f aca="false">K43*500</f>
        <v>1000</v>
      </c>
      <c r="L92" s="0" t="n">
        <f aca="false">L43*500</f>
        <v>0</v>
      </c>
      <c r="M92" s="0" t="n">
        <f aca="false">M43*500</f>
        <v>18500</v>
      </c>
      <c r="N92" s="0" t="n">
        <f aca="false">SUM(B92:M92)</f>
        <v>27500</v>
      </c>
    </row>
    <row r="93" customFormat="false" ht="12.8" hidden="false" customHeight="false" outlineLevel="0" collapsed="false">
      <c r="A93" s="0" t="s">
        <v>527</v>
      </c>
      <c r="B93" s="0" t="n">
        <f aca="false">B44*150</f>
        <v>0</v>
      </c>
      <c r="C93" s="0" t="n">
        <f aca="false">C44*200</f>
        <v>0</v>
      </c>
      <c r="D93" s="0" t="n">
        <f aca="false">D44*250</f>
        <v>10250</v>
      </c>
      <c r="E93" s="0" t="n">
        <f aca="false">E44*250</f>
        <v>7000</v>
      </c>
      <c r="F93" s="0" t="n">
        <f aca="false">F44*250</f>
        <v>2250</v>
      </c>
      <c r="G93" s="0" t="n">
        <f aca="false">G44*300</f>
        <v>3300</v>
      </c>
      <c r="H93" s="0" t="n">
        <f aca="false">H44*400</f>
        <v>0</v>
      </c>
      <c r="I93" s="0" t="n">
        <f aca="false">I44*400</f>
        <v>2400</v>
      </c>
      <c r="J93" s="0" t="n">
        <f aca="false">J44*500</f>
        <v>0</v>
      </c>
      <c r="K93" s="0" t="n">
        <f aca="false">K44*500</f>
        <v>5500</v>
      </c>
      <c r="L93" s="0" t="n">
        <f aca="false">L44*500</f>
        <v>0</v>
      </c>
      <c r="M93" s="0" t="n">
        <f aca="false">M44*500</f>
        <v>4500</v>
      </c>
      <c r="N93" s="0" t="n">
        <f aca="false">SUM(B93:M93)</f>
        <v>35200</v>
      </c>
    </row>
    <row r="94" customFormat="false" ht="12.8" hidden="false" customHeight="false" outlineLevel="0" collapsed="false">
      <c r="A94" s="0" t="s">
        <v>565</v>
      </c>
      <c r="B94" s="0" t="n">
        <f aca="false">B45*150</f>
        <v>0</v>
      </c>
      <c r="C94" s="0" t="n">
        <f aca="false">C45*200</f>
        <v>2000</v>
      </c>
      <c r="D94" s="0" t="n">
        <f aca="false">D45*250</f>
        <v>19750</v>
      </c>
      <c r="E94" s="0" t="n">
        <f aca="false">E45*250</f>
        <v>6250</v>
      </c>
      <c r="F94" s="0" t="n">
        <f aca="false">F45*250</f>
        <v>0</v>
      </c>
      <c r="G94" s="0" t="n">
        <f aca="false">G45*300</f>
        <v>0</v>
      </c>
      <c r="H94" s="0" t="n">
        <f aca="false">H45*400</f>
        <v>0</v>
      </c>
      <c r="I94" s="0" t="n">
        <f aca="false">I45*400</f>
        <v>2000</v>
      </c>
      <c r="J94" s="0" t="n">
        <f aca="false">J45*500</f>
        <v>0</v>
      </c>
      <c r="K94" s="0" t="n">
        <f aca="false">K45*500</f>
        <v>4000</v>
      </c>
      <c r="L94" s="0" t="n">
        <f aca="false">L45*500</f>
        <v>0</v>
      </c>
      <c r="M94" s="0" t="n">
        <f aca="false">M45*500</f>
        <v>1500</v>
      </c>
      <c r="N94" s="0" t="n">
        <f aca="false">SUM(B94:M94)</f>
        <v>35500</v>
      </c>
    </row>
    <row r="95" customFormat="false" ht="12.8" hidden="false" customHeight="false" outlineLevel="0" collapsed="false">
      <c r="A95" s="0" t="s">
        <v>566</v>
      </c>
      <c r="B95" s="0" t="n">
        <f aca="false">B46*150</f>
        <v>0</v>
      </c>
      <c r="C95" s="0" t="n">
        <f aca="false">C46*200</f>
        <v>0</v>
      </c>
      <c r="D95" s="0" t="n">
        <f aca="false">D46*250</f>
        <v>1500</v>
      </c>
      <c r="E95" s="0" t="n">
        <f aca="false">E46*250</f>
        <v>0</v>
      </c>
      <c r="F95" s="0" t="n">
        <f aca="false">F46*250</f>
        <v>0</v>
      </c>
      <c r="G95" s="0" t="n">
        <f aca="false">G46*300</f>
        <v>0</v>
      </c>
      <c r="H95" s="0" t="n">
        <f aca="false">H46*400</f>
        <v>0</v>
      </c>
      <c r="I95" s="0" t="n">
        <f aca="false">I46*400</f>
        <v>0</v>
      </c>
      <c r="J95" s="0" t="n">
        <f aca="false">J46*500</f>
        <v>0</v>
      </c>
      <c r="K95" s="0" t="n">
        <f aca="false">K46*500</f>
        <v>1000</v>
      </c>
      <c r="L95" s="0" t="n">
        <f aca="false">L46*500</f>
        <v>0</v>
      </c>
      <c r="M95" s="0" t="n">
        <f aca="false">M46*500</f>
        <v>0</v>
      </c>
      <c r="N95" s="0" t="n">
        <f aca="false">SUM(B95:M95)</f>
        <v>2500</v>
      </c>
    </row>
    <row r="96" customFormat="false" ht="12.8" hidden="false" customHeight="false" outlineLevel="0" collapsed="false">
      <c r="A96" s="0" t="s">
        <v>552</v>
      </c>
      <c r="B96" s="0" t="n">
        <f aca="false">B47*150</f>
        <v>900</v>
      </c>
      <c r="C96" s="0" t="n">
        <f aca="false">C47*200</f>
        <v>0</v>
      </c>
      <c r="D96" s="0" t="n">
        <f aca="false">D47*250</f>
        <v>0</v>
      </c>
      <c r="E96" s="0" t="n">
        <f aca="false">E47*250</f>
        <v>0</v>
      </c>
      <c r="F96" s="0" t="n">
        <f aca="false">F47*250</f>
        <v>0</v>
      </c>
      <c r="G96" s="0" t="n">
        <f aca="false">G47*300</f>
        <v>0</v>
      </c>
      <c r="H96" s="0" t="n">
        <f aca="false">H47*400</f>
        <v>0</v>
      </c>
      <c r="I96" s="0" t="n">
        <f aca="false">I47*400</f>
        <v>0</v>
      </c>
      <c r="J96" s="0" t="n">
        <f aca="false">J47*500</f>
        <v>0</v>
      </c>
      <c r="K96" s="0" t="n">
        <f aca="false">K47*500</f>
        <v>0</v>
      </c>
      <c r="L96" s="0" t="n">
        <f aca="false">L47*500</f>
        <v>0</v>
      </c>
      <c r="M96" s="0" t="n">
        <f aca="false">M47*500</f>
        <v>0</v>
      </c>
      <c r="N96" s="0" t="n">
        <f aca="false">SUM(B96:M96)</f>
        <v>900</v>
      </c>
    </row>
    <row r="97" customFormat="false" ht="12.8" hidden="false" customHeight="false" outlineLevel="0" collapsed="false">
      <c r="A97" s="0" t="s">
        <v>567</v>
      </c>
      <c r="B97" s="0" t="n">
        <f aca="false">B48*150</f>
        <v>3750</v>
      </c>
      <c r="C97" s="0" t="n">
        <f aca="false">C48*200</f>
        <v>11000</v>
      </c>
      <c r="D97" s="0" t="n">
        <f aca="false">D48*250</f>
        <v>228250</v>
      </c>
      <c r="E97" s="0" t="n">
        <f aca="false">E48*250</f>
        <v>87500</v>
      </c>
      <c r="F97" s="0" t="n">
        <f aca="false">F48*250</f>
        <v>93750</v>
      </c>
      <c r="G97" s="0" t="n">
        <f aca="false">G48*300</f>
        <v>26400</v>
      </c>
      <c r="H97" s="0" t="n">
        <f aca="false">H48*400</f>
        <v>4000</v>
      </c>
      <c r="I97" s="0" t="n">
        <f aca="false">I48*400</f>
        <v>64400</v>
      </c>
      <c r="J97" s="0" t="n">
        <f aca="false">J48*500</f>
        <v>4000</v>
      </c>
      <c r="K97" s="0" t="n">
        <f aca="false">K48*500</f>
        <v>347000</v>
      </c>
      <c r="L97" s="0" t="n">
        <f aca="false">L48*500</f>
        <v>2500</v>
      </c>
      <c r="M97" s="0" t="n">
        <f aca="false">M48*500</f>
        <v>202500</v>
      </c>
      <c r="N97" s="0" t="n">
        <f aca="false">SUM(B97:M97)</f>
        <v>1075050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1048576"/>
  <sheetViews>
    <sheetView showFormulas="false" showGridLines="true" showRowColHeaders="true" showZeros="true" rightToLeft="false" tabSelected="false" showOutlineSymbols="true" defaultGridColor="true" view="normal" topLeftCell="H57" colorId="64" zoomScale="80" zoomScaleNormal="80" zoomScalePageLayoutView="100" workbookViewId="0">
      <selection pane="topLeft" activeCell="AB36" activeCellId="0" sqref="AB36"/>
    </sheetView>
  </sheetViews>
  <sheetFormatPr defaultColWidth="11.7421875" defaultRowHeight="12.75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0" width="12.29"/>
    <col collapsed="false" customWidth="true" hidden="false" outlineLevel="0" max="6" min="4" style="0" width="12.42"/>
    <col collapsed="false" customWidth="true" hidden="false" outlineLevel="0" max="7" min="7" style="0" width="14.03"/>
    <col collapsed="false" customWidth="true" hidden="false" outlineLevel="0" max="10" min="8" style="0" width="13.89"/>
    <col collapsed="false" customWidth="true" hidden="false" outlineLevel="0" max="11" min="11" style="0" width="14.43"/>
    <col collapsed="false" customWidth="true" hidden="false" outlineLevel="0" max="12" min="12" style="0" width="15.99"/>
    <col collapsed="false" customWidth="true" hidden="false" outlineLevel="0" max="15" min="13" style="0" width="12.59"/>
    <col collapsed="false" customWidth="true" hidden="false" outlineLevel="0" max="17" min="16" style="0" width="14.14"/>
    <col collapsed="false" customWidth="true" hidden="false" outlineLevel="0" max="18" min="18" style="0" width="15.83"/>
    <col collapsed="false" customWidth="true" hidden="false" outlineLevel="0" max="19" min="19" style="0" width="10.89"/>
    <col collapsed="false" customWidth="true" hidden="false" outlineLevel="0" max="20" min="20" style="0" width="11.84"/>
    <col collapsed="false" customWidth="true" hidden="false" outlineLevel="0" max="21" min="21" style="0" width="12.13"/>
    <col collapsed="false" customWidth="true" hidden="false" outlineLevel="0" max="22" min="22" style="0" width="11.84"/>
    <col collapsed="false" customWidth="true" hidden="false" outlineLevel="0" max="23" min="23" style="0" width="11.51"/>
    <col collapsed="false" customWidth="true" hidden="false" outlineLevel="0" max="24" min="24" style="0" width="15.08"/>
    <col collapsed="false" customWidth="true" hidden="false" outlineLevel="0" max="25" min="25" style="0" width="14.14"/>
    <col collapsed="false" customWidth="true" hidden="false" outlineLevel="0" max="27" min="26" style="0" width="15.08"/>
    <col collapsed="false" customWidth="true" hidden="false" outlineLevel="0" max="28" min="28" style="0" width="11.83"/>
    <col collapsed="false" customWidth="true" hidden="false" outlineLevel="0" max="29" min="29" style="0" width="11.38"/>
  </cols>
  <sheetData>
    <row r="1" customFormat="false" ht="12.8" hidden="false" customHeight="false" outlineLevel="0" collapsed="false">
      <c r="A1" s="0" t="s">
        <v>2</v>
      </c>
      <c r="B1" s="0" t="s">
        <v>580</v>
      </c>
      <c r="C1" s="0" t="s">
        <v>574</v>
      </c>
      <c r="D1" s="0" t="s">
        <v>581</v>
      </c>
      <c r="E1" s="0" t="s">
        <v>582</v>
      </c>
      <c r="F1" s="0" t="s">
        <v>575</v>
      </c>
      <c r="G1" s="0" t="s">
        <v>583</v>
      </c>
      <c r="H1" s="0" t="s">
        <v>576</v>
      </c>
      <c r="I1" s="0" t="s">
        <v>584</v>
      </c>
      <c r="J1" s="0" t="s">
        <v>578</v>
      </c>
      <c r="K1" s="0" t="s">
        <v>579</v>
      </c>
      <c r="L1" s="0" t="s">
        <v>585</v>
      </c>
      <c r="M1" s="0" t="s">
        <v>586</v>
      </c>
      <c r="N1" s="0" t="s">
        <v>587</v>
      </c>
      <c r="O1" s="0" t="s">
        <v>588</v>
      </c>
      <c r="P1" s="0" t="s">
        <v>589</v>
      </c>
      <c r="Q1" s="0" t="s">
        <v>590</v>
      </c>
      <c r="R1" s="0" t="s">
        <v>591</v>
      </c>
      <c r="S1" s="0" t="s">
        <v>592</v>
      </c>
      <c r="T1" s="0" t="s">
        <v>593</v>
      </c>
      <c r="U1" s="0" t="s">
        <v>594</v>
      </c>
      <c r="V1" s="0" t="s">
        <v>595</v>
      </c>
      <c r="W1" s="0" t="s">
        <v>596</v>
      </c>
      <c r="X1" s="0" t="s">
        <v>597</v>
      </c>
      <c r="Y1" s="0" t="s">
        <v>598</v>
      </c>
      <c r="Z1" s="0" t="s">
        <v>599</v>
      </c>
      <c r="AA1" s="0" t="s">
        <v>600</v>
      </c>
      <c r="AB1" s="0" t="s">
        <v>567</v>
      </c>
    </row>
    <row r="2" customFormat="false" ht="12.8" hidden="false" customHeight="false" outlineLevel="0" collapsed="false">
      <c r="A2" s="0" t="s">
        <v>14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1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0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1</v>
      </c>
    </row>
    <row r="3" customFormat="false" ht="12.8" hidden="false" customHeight="false" outlineLevel="0" collapsed="false">
      <c r="A3" s="0" t="s">
        <v>555</v>
      </c>
      <c r="B3" s="0" t="n">
        <v>0</v>
      </c>
      <c r="C3" s="0" t="n">
        <v>4</v>
      </c>
      <c r="D3" s="0" t="n">
        <v>0</v>
      </c>
      <c r="E3" s="0" t="n">
        <v>2</v>
      </c>
      <c r="F3" s="0" t="n">
        <v>0</v>
      </c>
      <c r="G3" s="0" t="n">
        <v>1</v>
      </c>
      <c r="H3" s="0" t="n">
        <v>8</v>
      </c>
      <c r="I3" s="0" t="n">
        <v>1</v>
      </c>
      <c r="J3" s="0" t="n">
        <v>0</v>
      </c>
      <c r="K3" s="0" t="n">
        <v>0</v>
      </c>
      <c r="L3" s="0" t="n">
        <v>8</v>
      </c>
      <c r="M3" s="0" t="n">
        <v>4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1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29</v>
      </c>
    </row>
    <row r="4" customFormat="false" ht="12.8" hidden="false" customHeight="false" outlineLevel="0" collapsed="false">
      <c r="A4" s="0" t="s">
        <v>80</v>
      </c>
      <c r="B4" s="0" t="n">
        <v>0</v>
      </c>
      <c r="C4" s="0" t="n">
        <v>0</v>
      </c>
      <c r="D4" s="0" t="n">
        <v>0</v>
      </c>
      <c r="E4" s="0" t="n">
        <v>1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1</v>
      </c>
      <c r="P4" s="0" t="n">
        <v>0</v>
      </c>
      <c r="Q4" s="0" t="n">
        <v>0</v>
      </c>
      <c r="R4" s="0" t="n">
        <v>2</v>
      </c>
      <c r="S4" s="0" t="n">
        <v>0</v>
      </c>
      <c r="T4" s="0" t="n">
        <v>0</v>
      </c>
      <c r="U4" s="0" t="n">
        <v>2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6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0</v>
      </c>
      <c r="D5" s="0" t="n">
        <v>1</v>
      </c>
      <c r="E5" s="0" t="n">
        <v>0</v>
      </c>
      <c r="F5" s="0" t="n">
        <v>0</v>
      </c>
      <c r="G5" s="0" t="n">
        <v>0</v>
      </c>
      <c r="H5" s="0" t="n">
        <v>3</v>
      </c>
      <c r="I5" s="0" t="n">
        <v>15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0</v>
      </c>
      <c r="R5" s="0" t="n">
        <v>0</v>
      </c>
      <c r="S5" s="0" t="n">
        <v>0</v>
      </c>
      <c r="T5" s="0" t="n">
        <v>0</v>
      </c>
      <c r="U5" s="0" t="n">
        <v>3</v>
      </c>
      <c r="V5" s="0" t="n">
        <v>0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22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9</v>
      </c>
      <c r="D6" s="0" t="n">
        <v>0</v>
      </c>
      <c r="E6" s="0" t="n">
        <v>3</v>
      </c>
      <c r="F6" s="0" t="n">
        <v>0</v>
      </c>
      <c r="G6" s="0" t="n">
        <v>13</v>
      </c>
      <c r="H6" s="0" t="n">
        <v>11</v>
      </c>
      <c r="I6" s="0" t="n">
        <v>6</v>
      </c>
      <c r="J6" s="0" t="n">
        <v>0</v>
      </c>
      <c r="K6" s="0" t="n">
        <v>0</v>
      </c>
      <c r="L6" s="0" t="n">
        <v>0</v>
      </c>
      <c r="M6" s="0" t="n">
        <v>2</v>
      </c>
      <c r="N6" s="0" t="n">
        <v>0</v>
      </c>
      <c r="O6" s="0" t="n">
        <v>0</v>
      </c>
      <c r="P6" s="0" t="n">
        <v>1</v>
      </c>
      <c r="Q6" s="0" t="n">
        <v>2</v>
      </c>
      <c r="R6" s="0" t="n">
        <v>0</v>
      </c>
      <c r="S6" s="0" t="n">
        <v>0</v>
      </c>
      <c r="T6" s="0" t="n">
        <v>0</v>
      </c>
      <c r="U6" s="0" t="n">
        <v>25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72</v>
      </c>
    </row>
    <row r="7" customFormat="false" ht="12.8" hidden="false" customHeight="false" outlineLevel="0" collapsed="false">
      <c r="A7" s="0" t="s">
        <v>556</v>
      </c>
      <c r="B7" s="0" t="n">
        <v>0</v>
      </c>
      <c r="C7" s="0" t="n">
        <v>4</v>
      </c>
      <c r="D7" s="0" t="n">
        <v>2</v>
      </c>
      <c r="E7" s="0" t="n">
        <v>6</v>
      </c>
      <c r="F7" s="0" t="n">
        <v>1</v>
      </c>
      <c r="G7" s="0" t="n">
        <v>13</v>
      </c>
      <c r="H7" s="0" t="n">
        <v>57</v>
      </c>
      <c r="I7" s="0" t="n">
        <v>22</v>
      </c>
      <c r="J7" s="0" t="n">
        <v>0</v>
      </c>
      <c r="K7" s="0" t="n">
        <v>0</v>
      </c>
      <c r="L7" s="0" t="n">
        <v>1</v>
      </c>
      <c r="M7" s="0" t="n">
        <v>9</v>
      </c>
      <c r="N7" s="0" t="n">
        <v>0</v>
      </c>
      <c r="O7" s="0" t="n">
        <v>1</v>
      </c>
      <c r="P7" s="0" t="n">
        <v>0</v>
      </c>
      <c r="Q7" s="0" t="n">
        <v>0</v>
      </c>
      <c r="R7" s="0" t="n">
        <v>5</v>
      </c>
      <c r="S7" s="0" t="n">
        <v>0</v>
      </c>
      <c r="T7" s="0" t="n">
        <v>5</v>
      </c>
      <c r="U7" s="0" t="n">
        <v>22</v>
      </c>
      <c r="V7" s="0" t="n">
        <v>3</v>
      </c>
      <c r="W7" s="0" t="n">
        <v>4</v>
      </c>
      <c r="X7" s="0" t="n">
        <v>0</v>
      </c>
      <c r="Y7" s="0" t="n">
        <v>1</v>
      </c>
      <c r="Z7" s="0" t="n">
        <v>0</v>
      </c>
      <c r="AA7" s="0" t="n">
        <v>0</v>
      </c>
      <c r="AB7" s="0" t="n">
        <v>156</v>
      </c>
    </row>
    <row r="8" customFormat="false" ht="12.8" hidden="false" customHeight="false" outlineLevel="0" collapsed="false">
      <c r="A8" s="18" t="s">
        <v>176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7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1</v>
      </c>
      <c r="M8" s="0" t="n">
        <v>3</v>
      </c>
      <c r="N8" s="0" t="n">
        <v>8</v>
      </c>
      <c r="O8" s="0" t="n">
        <v>0</v>
      </c>
      <c r="P8" s="0" t="n">
        <v>0</v>
      </c>
      <c r="Q8" s="0" t="n">
        <v>1</v>
      </c>
      <c r="R8" s="0" t="n">
        <v>10</v>
      </c>
      <c r="S8" s="0" t="n">
        <v>0</v>
      </c>
      <c r="T8" s="0" t="n">
        <v>0</v>
      </c>
      <c r="U8" s="0" t="n">
        <v>6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36</v>
      </c>
    </row>
    <row r="9" customFormat="false" ht="12.8" hidden="false" customHeight="false" outlineLevel="0" collapsed="false">
      <c r="A9" s="0" t="s">
        <v>557</v>
      </c>
      <c r="B9" s="0" t="n">
        <v>0</v>
      </c>
      <c r="C9" s="0" t="n">
        <v>10</v>
      </c>
      <c r="D9" s="0" t="n">
        <v>1</v>
      </c>
      <c r="E9" s="0" t="n">
        <v>0</v>
      </c>
      <c r="F9" s="0" t="n">
        <v>0</v>
      </c>
      <c r="G9" s="0" t="n">
        <v>8</v>
      </c>
      <c r="H9" s="0" t="n">
        <v>21</v>
      </c>
      <c r="I9" s="0" t="n">
        <v>6</v>
      </c>
      <c r="J9" s="0" t="n">
        <v>0</v>
      </c>
      <c r="K9" s="0" t="n">
        <v>0</v>
      </c>
      <c r="L9" s="0" t="n">
        <v>5</v>
      </c>
      <c r="M9" s="0" t="n">
        <v>17</v>
      </c>
      <c r="N9" s="0" t="n">
        <v>14</v>
      </c>
      <c r="O9" s="0" t="n">
        <v>0</v>
      </c>
      <c r="P9" s="0" t="n">
        <v>5</v>
      </c>
      <c r="Q9" s="0" t="n">
        <v>0</v>
      </c>
      <c r="R9" s="0" t="n">
        <v>0</v>
      </c>
      <c r="S9" s="0" t="n">
        <v>1</v>
      </c>
      <c r="T9" s="0" t="n">
        <v>0</v>
      </c>
      <c r="U9" s="0" t="n">
        <v>37</v>
      </c>
      <c r="V9" s="0" t="n">
        <v>0</v>
      </c>
      <c r="W9" s="0" t="n">
        <v>22</v>
      </c>
      <c r="X9" s="0" t="n">
        <v>0</v>
      </c>
      <c r="Y9" s="0" t="n">
        <v>4</v>
      </c>
      <c r="Z9" s="0" t="n">
        <v>0</v>
      </c>
      <c r="AA9" s="0" t="n">
        <v>0</v>
      </c>
      <c r="AB9" s="0" t="n">
        <v>151</v>
      </c>
    </row>
    <row r="10" customFormat="false" ht="12.8" hidden="false" customHeight="false" outlineLevel="0" collapsed="false">
      <c r="A10" s="0" t="s">
        <v>558</v>
      </c>
      <c r="B10" s="0" t="n">
        <v>0</v>
      </c>
      <c r="C10" s="0" t="n">
        <v>4</v>
      </c>
      <c r="D10" s="0" t="n">
        <v>1</v>
      </c>
      <c r="E10" s="0" t="n">
        <v>1</v>
      </c>
      <c r="F10" s="0" t="n">
        <v>0</v>
      </c>
      <c r="G10" s="0" t="n">
        <v>2</v>
      </c>
      <c r="H10" s="0" t="n">
        <v>8</v>
      </c>
      <c r="I10" s="0" t="n">
        <v>2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1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5</v>
      </c>
      <c r="V10" s="0" t="n">
        <v>0</v>
      </c>
      <c r="W10" s="0" t="n">
        <v>2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26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7</v>
      </c>
      <c r="D11" s="0" t="n">
        <v>0</v>
      </c>
      <c r="E11" s="0" t="n">
        <v>13</v>
      </c>
      <c r="F11" s="0" t="n">
        <v>0</v>
      </c>
      <c r="G11" s="0" t="n">
        <v>0</v>
      </c>
      <c r="H11" s="0" t="n">
        <v>10</v>
      </c>
      <c r="I11" s="0" t="n">
        <v>0</v>
      </c>
      <c r="J11" s="0" t="n">
        <v>0</v>
      </c>
      <c r="K11" s="0" t="n">
        <v>3</v>
      </c>
      <c r="L11" s="0" t="n">
        <v>0</v>
      </c>
      <c r="M11" s="0" t="n">
        <v>0</v>
      </c>
      <c r="N11" s="0" t="n">
        <v>0</v>
      </c>
      <c r="O11" s="0" t="n">
        <v>2</v>
      </c>
      <c r="P11" s="0" t="n">
        <v>0</v>
      </c>
      <c r="Q11" s="0" t="n">
        <v>0</v>
      </c>
      <c r="R11" s="0" t="n">
        <v>4</v>
      </c>
      <c r="S11" s="0" t="n">
        <v>0</v>
      </c>
      <c r="T11" s="0" t="n">
        <v>0</v>
      </c>
      <c r="U11" s="0" t="n">
        <v>1</v>
      </c>
      <c r="V11" s="0" t="n">
        <v>0</v>
      </c>
      <c r="W11" s="0" t="n">
        <v>7</v>
      </c>
      <c r="X11" s="0" t="n">
        <v>0</v>
      </c>
      <c r="Y11" s="0" t="n">
        <v>2</v>
      </c>
      <c r="Z11" s="0" t="n">
        <v>0</v>
      </c>
      <c r="AA11" s="0" t="n">
        <v>0</v>
      </c>
      <c r="AB11" s="0" t="n">
        <v>49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3</v>
      </c>
      <c r="D12" s="0" t="n">
        <v>5</v>
      </c>
      <c r="E12" s="0" t="n">
        <v>0</v>
      </c>
      <c r="F12" s="0" t="n">
        <v>0</v>
      </c>
      <c r="G12" s="0" t="n">
        <v>1</v>
      </c>
      <c r="H12" s="0" t="n">
        <v>15</v>
      </c>
      <c r="I12" s="0" t="n">
        <v>4</v>
      </c>
      <c r="J12" s="0" t="n">
        <v>0</v>
      </c>
      <c r="K12" s="0" t="n">
        <v>0</v>
      </c>
      <c r="L12" s="0" t="n">
        <v>0</v>
      </c>
      <c r="M12" s="0" t="n">
        <v>2</v>
      </c>
      <c r="N12" s="0" t="n">
        <v>0</v>
      </c>
      <c r="O12" s="0" t="n">
        <v>0</v>
      </c>
      <c r="P12" s="0" t="n">
        <v>1</v>
      </c>
      <c r="Q12" s="0" t="n">
        <v>4</v>
      </c>
      <c r="R12" s="0" t="n">
        <v>0</v>
      </c>
      <c r="S12" s="0" t="n">
        <v>0</v>
      </c>
      <c r="T12" s="0" t="n">
        <v>0</v>
      </c>
      <c r="U12" s="0" t="n">
        <v>20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55</v>
      </c>
    </row>
    <row r="13" customFormat="false" ht="12.8" hidden="false" customHeight="false" outlineLevel="0" collapsed="false">
      <c r="A13" s="0" t="s">
        <v>245</v>
      </c>
      <c r="B13" s="0" t="n">
        <v>1</v>
      </c>
      <c r="C13" s="0" t="n">
        <v>8</v>
      </c>
      <c r="D13" s="0" t="n">
        <v>0</v>
      </c>
      <c r="E13" s="0" t="n">
        <v>36</v>
      </c>
      <c r="F13" s="0" t="n">
        <v>1</v>
      </c>
      <c r="G13" s="0" t="n">
        <v>1</v>
      </c>
      <c r="H13" s="0" t="n">
        <v>11</v>
      </c>
      <c r="I13" s="0" t="n">
        <v>6</v>
      </c>
      <c r="J13" s="0" t="n">
        <v>1</v>
      </c>
      <c r="K13" s="0" t="n">
        <v>2</v>
      </c>
      <c r="L13" s="0" t="n">
        <v>4</v>
      </c>
      <c r="M13" s="0" t="n">
        <v>3</v>
      </c>
      <c r="N13" s="0" t="n">
        <v>0</v>
      </c>
      <c r="O13" s="0" t="n">
        <v>4</v>
      </c>
      <c r="P13" s="0" t="n">
        <v>3</v>
      </c>
      <c r="Q13" s="0" t="n">
        <v>4</v>
      </c>
      <c r="R13" s="0" t="n">
        <v>2</v>
      </c>
      <c r="S13" s="0" t="n">
        <v>2</v>
      </c>
      <c r="T13" s="0" t="n">
        <v>0</v>
      </c>
      <c r="U13" s="0" t="n">
        <v>59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148</v>
      </c>
    </row>
    <row r="14" customFormat="false" ht="12.8" hidden="false" customHeight="false" outlineLevel="0" collapsed="false">
      <c r="A14" s="0" t="s">
        <v>247</v>
      </c>
      <c r="B14" s="0" t="n">
        <v>0</v>
      </c>
      <c r="C14" s="0" t="n">
        <v>0</v>
      </c>
      <c r="D14" s="0" t="n">
        <v>0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1</v>
      </c>
      <c r="J14" s="0" t="n">
        <v>0</v>
      </c>
      <c r="K14" s="0" t="n">
        <v>0</v>
      </c>
      <c r="L14" s="0" t="n">
        <v>0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1</v>
      </c>
    </row>
    <row r="15" customFormat="false" ht="12.8" hidden="false" customHeight="false" outlineLevel="0" collapsed="false">
      <c r="A15" s="0" t="s">
        <v>249</v>
      </c>
      <c r="B15" s="0" t="n">
        <v>0</v>
      </c>
      <c r="C15" s="0" t="n">
        <v>1</v>
      </c>
      <c r="D15" s="0" t="n">
        <v>1</v>
      </c>
      <c r="E15" s="0" t="n">
        <v>0</v>
      </c>
      <c r="F15" s="0" t="n">
        <v>0</v>
      </c>
      <c r="G15" s="0" t="n">
        <v>3</v>
      </c>
      <c r="H15" s="0" t="n">
        <v>12</v>
      </c>
      <c r="I15" s="0" t="n">
        <v>3</v>
      </c>
      <c r="J15" s="0" t="n">
        <v>0</v>
      </c>
      <c r="K15" s="0" t="n">
        <v>0</v>
      </c>
      <c r="L15" s="0" t="n">
        <v>0</v>
      </c>
      <c r="M15" s="0" t="n">
        <v>4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24</v>
      </c>
    </row>
    <row r="16" customFormat="false" ht="12.8" hidden="false" customHeight="false" outlineLevel="0" collapsed="false">
      <c r="A16" s="18" t="s">
        <v>252</v>
      </c>
      <c r="B16" s="0" t="n">
        <v>0</v>
      </c>
      <c r="C16" s="0" t="n">
        <v>5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12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0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17</v>
      </c>
    </row>
    <row r="17" customFormat="false" ht="12.8" hidden="false" customHeight="false" outlineLevel="0" collapsed="false">
      <c r="A17" s="0" t="s">
        <v>559</v>
      </c>
      <c r="B17" s="0" t="n">
        <v>0</v>
      </c>
      <c r="C17" s="0" t="n">
        <v>0</v>
      </c>
      <c r="D17" s="0" t="n">
        <v>0</v>
      </c>
      <c r="E17" s="0" t="n">
        <v>1</v>
      </c>
      <c r="F17" s="0" t="n">
        <v>0</v>
      </c>
      <c r="G17" s="0" t="n">
        <v>0</v>
      </c>
      <c r="H17" s="0" t="n">
        <v>1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0</v>
      </c>
      <c r="Q17" s="0" t="n">
        <v>1</v>
      </c>
      <c r="R17" s="0" t="n">
        <v>0</v>
      </c>
      <c r="S17" s="0" t="n">
        <v>0</v>
      </c>
      <c r="T17" s="0" t="n">
        <v>0</v>
      </c>
      <c r="U17" s="0" t="n">
        <v>7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0</v>
      </c>
      <c r="AB17" s="0" t="n">
        <v>10</v>
      </c>
    </row>
    <row r="18" customFormat="false" ht="12.8" hidden="false" customHeight="false" outlineLevel="0" collapsed="false">
      <c r="A18" s="0" t="s">
        <v>560</v>
      </c>
      <c r="B18" s="0" t="n">
        <v>0</v>
      </c>
      <c r="C18" s="0" t="n">
        <v>6</v>
      </c>
      <c r="D18" s="0" t="n">
        <v>0</v>
      </c>
      <c r="E18" s="0" t="n">
        <v>1</v>
      </c>
      <c r="F18" s="0" t="n">
        <v>1</v>
      </c>
      <c r="G18" s="0" t="n">
        <v>1</v>
      </c>
      <c r="H18" s="0" t="n">
        <v>4</v>
      </c>
      <c r="I18" s="0" t="n">
        <v>3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1</v>
      </c>
      <c r="Q18" s="0" t="n">
        <v>0</v>
      </c>
      <c r="R18" s="0" t="n">
        <v>0</v>
      </c>
      <c r="S18" s="0" t="n">
        <v>1</v>
      </c>
      <c r="T18" s="0" t="n">
        <v>0</v>
      </c>
      <c r="U18" s="0" t="n">
        <v>3</v>
      </c>
      <c r="V18" s="0" t="n">
        <v>0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21</v>
      </c>
    </row>
    <row r="19" customFormat="false" ht="12.8" hidden="false" customHeight="false" outlineLevel="0" collapsed="false">
      <c r="A19" s="0" t="s">
        <v>273</v>
      </c>
      <c r="B19" s="0" t="n">
        <v>0</v>
      </c>
      <c r="C19" s="0" t="n">
        <v>25</v>
      </c>
      <c r="D19" s="0" t="n">
        <v>17</v>
      </c>
      <c r="E19" s="0" t="n">
        <v>1</v>
      </c>
      <c r="F19" s="0" t="n">
        <v>0</v>
      </c>
      <c r="G19" s="0" t="n">
        <v>2</v>
      </c>
      <c r="H19" s="0" t="n">
        <v>31</v>
      </c>
      <c r="I19" s="0" t="n">
        <v>16</v>
      </c>
      <c r="J19" s="0" t="n">
        <v>0</v>
      </c>
      <c r="K19" s="0" t="n">
        <v>0</v>
      </c>
      <c r="L19" s="0" t="n">
        <v>2</v>
      </c>
      <c r="M19" s="0" t="n">
        <v>1</v>
      </c>
      <c r="N19" s="0" t="n">
        <v>0</v>
      </c>
      <c r="O19" s="0" t="n">
        <v>1</v>
      </c>
      <c r="P19" s="0" t="n">
        <v>0</v>
      </c>
      <c r="Q19" s="0" t="n">
        <v>0</v>
      </c>
      <c r="R19" s="0" t="n">
        <v>6</v>
      </c>
      <c r="S19" s="0" t="n">
        <v>1</v>
      </c>
      <c r="T19" s="0" t="n">
        <v>0</v>
      </c>
      <c r="U19" s="0" t="n">
        <v>190</v>
      </c>
      <c r="V19" s="0" t="n">
        <v>0</v>
      </c>
      <c r="W19" s="0" t="n">
        <v>1</v>
      </c>
      <c r="X19" s="0" t="n">
        <v>0</v>
      </c>
      <c r="Y19" s="0" t="n">
        <v>16</v>
      </c>
      <c r="Z19" s="0" t="n">
        <v>0</v>
      </c>
      <c r="AA19" s="0" t="n">
        <v>0</v>
      </c>
      <c r="AB19" s="0" t="n">
        <v>310</v>
      </c>
    </row>
    <row r="20" customFormat="false" ht="12.8" hidden="false" customHeight="false" outlineLevel="0" collapsed="false">
      <c r="A20" s="0" t="s">
        <v>279</v>
      </c>
      <c r="B20" s="0" t="n">
        <v>0</v>
      </c>
      <c r="C20" s="0" t="n">
        <v>0</v>
      </c>
      <c r="D20" s="0" t="n">
        <v>1</v>
      </c>
      <c r="E20" s="0" t="n">
        <v>0</v>
      </c>
      <c r="F20" s="0" t="n">
        <v>1</v>
      </c>
      <c r="G20" s="0" t="n">
        <v>1</v>
      </c>
      <c r="H20" s="0" t="n">
        <v>3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5</v>
      </c>
      <c r="N20" s="0" t="n">
        <v>0</v>
      </c>
      <c r="O20" s="0" t="n">
        <v>3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1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15</v>
      </c>
    </row>
    <row r="21" customFormat="false" ht="12.8" hidden="false" customHeight="false" outlineLevel="0" collapsed="false">
      <c r="A21" s="0" t="s">
        <v>282</v>
      </c>
      <c r="B21" s="0" t="n">
        <v>8</v>
      </c>
      <c r="C21" s="0" t="n">
        <v>7</v>
      </c>
      <c r="D21" s="0" t="n">
        <v>4</v>
      </c>
      <c r="E21" s="0" t="n">
        <v>0</v>
      </c>
      <c r="F21" s="0" t="n">
        <v>0</v>
      </c>
      <c r="G21" s="0" t="n">
        <v>0</v>
      </c>
      <c r="H21" s="0" t="n">
        <v>16</v>
      </c>
      <c r="I21" s="0" t="n">
        <v>10</v>
      </c>
      <c r="J21" s="0" t="n">
        <v>0</v>
      </c>
      <c r="K21" s="0" t="n">
        <v>0</v>
      </c>
      <c r="L21" s="0" t="n">
        <v>4</v>
      </c>
      <c r="M21" s="0" t="n">
        <v>1</v>
      </c>
      <c r="N21" s="0" t="n">
        <v>9</v>
      </c>
      <c r="O21" s="0" t="n">
        <v>0</v>
      </c>
      <c r="P21" s="0" t="n">
        <v>0</v>
      </c>
      <c r="Q21" s="0" t="n">
        <v>1</v>
      </c>
      <c r="R21" s="0" t="n">
        <v>0</v>
      </c>
      <c r="S21" s="0" t="n">
        <v>0</v>
      </c>
      <c r="T21" s="0" t="n">
        <v>1</v>
      </c>
      <c r="U21" s="0" t="n">
        <v>5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66</v>
      </c>
    </row>
    <row r="22" customFormat="false" ht="12.8" hidden="false" customHeight="false" outlineLevel="0" collapsed="false">
      <c r="A22" s="0" t="s">
        <v>285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3</v>
      </c>
      <c r="H22" s="0" t="n">
        <v>13</v>
      </c>
      <c r="I22" s="0" t="n">
        <v>0</v>
      </c>
      <c r="J22" s="0" t="n">
        <v>0</v>
      </c>
      <c r="K22" s="0" t="n">
        <v>0</v>
      </c>
      <c r="L22" s="0" t="n">
        <v>3</v>
      </c>
      <c r="M22" s="0" t="n">
        <v>11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4</v>
      </c>
      <c r="V22" s="0" t="n">
        <v>0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34</v>
      </c>
    </row>
    <row r="23" customFormat="false" ht="12.8" hidden="false" customHeight="false" outlineLevel="0" collapsed="false">
      <c r="A23" s="0" t="s">
        <v>288</v>
      </c>
      <c r="B23" s="0" t="n">
        <v>0</v>
      </c>
      <c r="C23" s="0" t="n">
        <v>4</v>
      </c>
      <c r="D23" s="0" t="n">
        <v>6</v>
      </c>
      <c r="E23" s="0" t="n">
        <v>4</v>
      </c>
      <c r="F23" s="0" t="n">
        <v>0</v>
      </c>
      <c r="G23" s="0" t="n">
        <v>0</v>
      </c>
      <c r="H23" s="0" t="n">
        <v>33</v>
      </c>
      <c r="I23" s="0" t="n">
        <v>0</v>
      </c>
      <c r="J23" s="0" t="n">
        <v>0</v>
      </c>
      <c r="K23" s="0" t="n">
        <v>0</v>
      </c>
      <c r="L23" s="0" t="n">
        <v>6</v>
      </c>
      <c r="M23" s="0" t="n">
        <v>22</v>
      </c>
      <c r="N23" s="0" t="n">
        <v>0</v>
      </c>
      <c r="O23" s="0" t="n">
        <v>0</v>
      </c>
      <c r="P23" s="0" t="n">
        <v>3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24</v>
      </c>
      <c r="V23" s="0" t="n">
        <v>0</v>
      </c>
      <c r="W23" s="0" t="n">
        <v>8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110</v>
      </c>
    </row>
    <row r="24" customFormat="false" ht="12.8" hidden="false" customHeight="false" outlineLevel="0" collapsed="false">
      <c r="A24" s="0" t="s">
        <v>291</v>
      </c>
      <c r="B24" s="0" t="n">
        <v>0</v>
      </c>
      <c r="C24" s="0" t="n">
        <v>29</v>
      </c>
      <c r="D24" s="0" t="n">
        <v>4</v>
      </c>
      <c r="E24" s="0" t="n">
        <v>20</v>
      </c>
      <c r="F24" s="0" t="n">
        <v>0</v>
      </c>
      <c r="G24" s="0" t="n">
        <v>7</v>
      </c>
      <c r="H24" s="0" t="n">
        <v>23</v>
      </c>
      <c r="I24" s="0" t="n">
        <v>20</v>
      </c>
      <c r="J24" s="0" t="n">
        <v>0</v>
      </c>
      <c r="K24" s="0" t="n">
        <v>3</v>
      </c>
      <c r="L24" s="0" t="n">
        <v>1</v>
      </c>
      <c r="M24" s="0" t="n">
        <v>1</v>
      </c>
      <c r="N24" s="0" t="n">
        <v>4</v>
      </c>
      <c r="O24" s="0" t="n">
        <v>5</v>
      </c>
      <c r="P24" s="0" t="n">
        <v>0</v>
      </c>
      <c r="Q24" s="0" t="n">
        <v>2</v>
      </c>
      <c r="R24" s="0" t="n">
        <v>4</v>
      </c>
      <c r="S24" s="0" t="n">
        <v>0</v>
      </c>
      <c r="T24" s="0" t="n">
        <v>0</v>
      </c>
      <c r="U24" s="0" t="n">
        <v>8</v>
      </c>
      <c r="V24" s="0" t="n">
        <v>0</v>
      </c>
      <c r="W24" s="0" t="n">
        <v>5</v>
      </c>
      <c r="X24" s="0" t="n">
        <v>0</v>
      </c>
      <c r="Y24" s="0" t="n">
        <v>0</v>
      </c>
      <c r="Z24" s="0" t="n">
        <v>0</v>
      </c>
      <c r="AA24" s="0" t="n">
        <v>0</v>
      </c>
      <c r="AB24" s="0" t="n">
        <v>136</v>
      </c>
    </row>
    <row r="25" customFormat="false" ht="12.8" hidden="false" customHeight="false" outlineLevel="0" collapsed="false">
      <c r="A25" s="0" t="s">
        <v>294</v>
      </c>
      <c r="B25" s="0" t="n">
        <v>0</v>
      </c>
      <c r="C25" s="0" t="n">
        <v>7</v>
      </c>
      <c r="D25" s="0" t="n">
        <v>0</v>
      </c>
      <c r="E25" s="0" t="n">
        <v>0</v>
      </c>
      <c r="F25" s="0" t="n">
        <v>0</v>
      </c>
      <c r="G25" s="0" t="n">
        <v>6</v>
      </c>
      <c r="H25" s="0" t="n">
        <v>18</v>
      </c>
      <c r="I25" s="0" t="n">
        <v>0</v>
      </c>
      <c r="J25" s="0" t="n">
        <v>0</v>
      </c>
      <c r="K25" s="0" t="n">
        <v>0</v>
      </c>
      <c r="L25" s="0" t="n">
        <v>13</v>
      </c>
      <c r="M25" s="0" t="n">
        <v>1</v>
      </c>
      <c r="N25" s="0" t="n">
        <v>16</v>
      </c>
      <c r="O25" s="0" t="n">
        <v>0</v>
      </c>
      <c r="P25" s="0" t="n">
        <v>0</v>
      </c>
      <c r="Q25" s="0" t="n">
        <v>1</v>
      </c>
      <c r="R25" s="0" t="n">
        <v>0</v>
      </c>
      <c r="S25" s="0" t="n">
        <v>2</v>
      </c>
      <c r="T25" s="0" t="n">
        <v>1</v>
      </c>
      <c r="U25" s="0" t="n">
        <v>6</v>
      </c>
      <c r="V25" s="0" t="n">
        <v>0</v>
      </c>
      <c r="W25" s="0" t="n">
        <v>12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83</v>
      </c>
    </row>
    <row r="26" customFormat="false" ht="12.8" hidden="false" customHeight="false" outlineLevel="0" collapsed="false">
      <c r="A26" s="0" t="s">
        <v>296</v>
      </c>
      <c r="B26" s="0" t="n">
        <v>0</v>
      </c>
      <c r="C26" s="0" t="n">
        <v>0</v>
      </c>
      <c r="D26" s="0" t="n">
        <v>3</v>
      </c>
      <c r="E26" s="0" t="n">
        <v>9</v>
      </c>
      <c r="F26" s="0" t="n">
        <v>0</v>
      </c>
      <c r="G26" s="0" t="n">
        <v>0</v>
      </c>
      <c r="H26" s="0" t="n">
        <v>10</v>
      </c>
      <c r="I26" s="0" t="n">
        <v>13</v>
      </c>
      <c r="J26" s="0" t="n">
        <v>0</v>
      </c>
      <c r="K26" s="0" t="n">
        <v>0</v>
      </c>
      <c r="L26" s="0" t="n">
        <v>0</v>
      </c>
      <c r="M26" s="0" t="n">
        <v>2</v>
      </c>
      <c r="N26" s="0" t="n">
        <v>0</v>
      </c>
      <c r="O26" s="0" t="n">
        <v>4</v>
      </c>
      <c r="P26" s="0" t="n">
        <v>0</v>
      </c>
      <c r="Q26" s="0" t="n">
        <v>0</v>
      </c>
      <c r="R26" s="0" t="n">
        <v>0</v>
      </c>
      <c r="S26" s="0" t="n">
        <v>0</v>
      </c>
      <c r="T26" s="0" t="n">
        <v>0</v>
      </c>
      <c r="U26" s="0" t="n">
        <v>12</v>
      </c>
      <c r="V26" s="0" t="n">
        <v>0</v>
      </c>
      <c r="W26" s="0" t="n">
        <v>0</v>
      </c>
      <c r="X26" s="0" t="n">
        <v>0</v>
      </c>
      <c r="Y26" s="0" t="n">
        <v>1</v>
      </c>
      <c r="Z26" s="0" t="n">
        <v>0</v>
      </c>
      <c r="AA26" s="0" t="n">
        <v>0</v>
      </c>
      <c r="AB26" s="0" t="n">
        <v>54</v>
      </c>
    </row>
    <row r="27" customFormat="false" ht="12.8" hidden="false" customHeight="false" outlineLevel="0" collapsed="false">
      <c r="A27" s="0" t="s">
        <v>306</v>
      </c>
      <c r="B27" s="0" t="n">
        <v>1</v>
      </c>
      <c r="C27" s="0" t="n">
        <v>0</v>
      </c>
      <c r="D27" s="0" t="n">
        <v>0</v>
      </c>
      <c r="E27" s="0" t="n">
        <v>23</v>
      </c>
      <c r="F27" s="0" t="n">
        <v>1</v>
      </c>
      <c r="G27" s="0" t="n">
        <v>2</v>
      </c>
      <c r="H27" s="0" t="n">
        <v>36</v>
      </c>
      <c r="I27" s="0" t="n">
        <v>10</v>
      </c>
      <c r="J27" s="0" t="n">
        <v>0</v>
      </c>
      <c r="K27" s="0" t="n">
        <v>0</v>
      </c>
      <c r="L27" s="0" t="n">
        <v>4</v>
      </c>
      <c r="M27" s="0" t="n">
        <v>1</v>
      </c>
      <c r="N27" s="0" t="n">
        <v>7</v>
      </c>
      <c r="O27" s="0" t="n">
        <v>21</v>
      </c>
      <c r="P27" s="0" t="n">
        <v>1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27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134</v>
      </c>
    </row>
    <row r="28" customFormat="false" ht="12.8" hidden="false" customHeight="false" outlineLevel="0" collapsed="false">
      <c r="A28" s="0" t="s">
        <v>338</v>
      </c>
      <c r="B28" s="0" t="n">
        <v>0</v>
      </c>
      <c r="C28" s="0" t="n">
        <v>14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3</v>
      </c>
      <c r="I28" s="0" t="n">
        <v>2</v>
      </c>
      <c r="J28" s="0" t="n">
        <v>0</v>
      </c>
      <c r="K28" s="0" t="n">
        <v>0</v>
      </c>
      <c r="L28" s="0" t="n">
        <v>0</v>
      </c>
      <c r="M28" s="0" t="n">
        <v>1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20</v>
      </c>
    </row>
    <row r="29" customFormat="false" ht="12.8" hidden="false" customHeight="false" outlineLevel="0" collapsed="false">
      <c r="A29" s="0" t="s">
        <v>361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1</v>
      </c>
      <c r="H29" s="0" t="n">
        <v>6</v>
      </c>
      <c r="I29" s="0" t="n">
        <v>1</v>
      </c>
      <c r="J29" s="0" t="n">
        <v>0</v>
      </c>
      <c r="K29" s="0" t="n">
        <v>0</v>
      </c>
      <c r="L29" s="0" t="n">
        <v>0</v>
      </c>
      <c r="M29" s="0" t="n">
        <v>4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12</v>
      </c>
    </row>
    <row r="30" customFormat="false" ht="12.8" hidden="false" customHeight="false" outlineLevel="0" collapsed="false">
      <c r="A30" s="0" t="s">
        <v>367</v>
      </c>
      <c r="B30" s="0" t="n">
        <v>0</v>
      </c>
      <c r="C30" s="0" t="n">
        <v>4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24</v>
      </c>
      <c r="I30" s="0" t="n">
        <v>19</v>
      </c>
      <c r="J30" s="0" t="n">
        <v>0</v>
      </c>
      <c r="K30" s="0" t="n">
        <v>0</v>
      </c>
      <c r="L30" s="0" t="n">
        <v>1</v>
      </c>
      <c r="M30" s="0" t="n">
        <v>9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18</v>
      </c>
      <c r="V30" s="0" t="n">
        <v>0</v>
      </c>
      <c r="W30" s="0" t="n">
        <v>5</v>
      </c>
      <c r="X30" s="0" t="n">
        <v>0</v>
      </c>
      <c r="Y30" s="0" t="n">
        <v>0</v>
      </c>
      <c r="Z30" s="0" t="n">
        <v>0</v>
      </c>
      <c r="AA30" s="0" t="n">
        <v>0</v>
      </c>
      <c r="AB30" s="0" t="n">
        <v>80</v>
      </c>
    </row>
    <row r="31" customFormat="false" ht="12.8" hidden="false" customHeight="false" outlineLevel="0" collapsed="false">
      <c r="A31" s="0" t="s">
        <v>370</v>
      </c>
      <c r="B31" s="0" t="n">
        <v>0</v>
      </c>
      <c r="C31" s="0" t="n">
        <v>4</v>
      </c>
      <c r="D31" s="0" t="n">
        <v>2</v>
      </c>
      <c r="E31" s="0" t="n">
        <v>2</v>
      </c>
      <c r="F31" s="0" t="n">
        <v>0</v>
      </c>
      <c r="G31" s="0" t="n">
        <v>2</v>
      </c>
      <c r="H31" s="0" t="n">
        <v>17</v>
      </c>
      <c r="I31" s="0" t="n">
        <v>10</v>
      </c>
      <c r="J31" s="0" t="n">
        <v>2</v>
      </c>
      <c r="K31" s="0" t="n">
        <v>0</v>
      </c>
      <c r="L31" s="0" t="n">
        <v>0</v>
      </c>
      <c r="M31" s="0" t="n">
        <v>4</v>
      </c>
      <c r="N31" s="0" t="n">
        <v>1</v>
      </c>
      <c r="O31" s="0" t="n">
        <v>0</v>
      </c>
      <c r="P31" s="0" t="n">
        <v>2</v>
      </c>
      <c r="Q31" s="0" t="n">
        <v>4</v>
      </c>
      <c r="R31" s="0" t="n">
        <v>0</v>
      </c>
      <c r="S31" s="0" t="n">
        <v>0</v>
      </c>
      <c r="T31" s="0" t="n">
        <v>0</v>
      </c>
      <c r="U31" s="0" t="n">
        <v>7</v>
      </c>
      <c r="V31" s="0" t="n">
        <v>2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59</v>
      </c>
    </row>
    <row r="32" customFormat="false" ht="12.8" hidden="false" customHeight="false" outlineLevel="0" collapsed="false">
      <c r="A32" s="0" t="s">
        <v>372</v>
      </c>
      <c r="B32" s="0" t="n">
        <v>2</v>
      </c>
      <c r="C32" s="0" t="n">
        <v>7</v>
      </c>
      <c r="D32" s="0" t="n">
        <v>1</v>
      </c>
      <c r="E32" s="0" t="n">
        <v>16</v>
      </c>
      <c r="F32" s="0" t="n">
        <v>0</v>
      </c>
      <c r="G32" s="0" t="n">
        <v>15</v>
      </c>
      <c r="H32" s="0" t="n">
        <v>15</v>
      </c>
      <c r="I32" s="0" t="n">
        <v>9</v>
      </c>
      <c r="J32" s="0" t="n">
        <v>1</v>
      </c>
      <c r="K32" s="0" t="n">
        <v>5</v>
      </c>
      <c r="L32" s="0" t="n">
        <v>3</v>
      </c>
      <c r="M32" s="0" t="n">
        <v>7</v>
      </c>
      <c r="N32" s="0" t="n">
        <v>0</v>
      </c>
      <c r="O32" s="0" t="n">
        <v>1</v>
      </c>
      <c r="P32" s="0" t="n">
        <v>0</v>
      </c>
      <c r="Q32" s="0" t="n">
        <v>2</v>
      </c>
      <c r="R32" s="0" t="n">
        <v>2</v>
      </c>
      <c r="S32" s="0" t="n">
        <v>0</v>
      </c>
      <c r="T32" s="0" t="n">
        <v>0</v>
      </c>
      <c r="U32" s="0" t="n">
        <v>26</v>
      </c>
      <c r="V32" s="0" t="n">
        <v>0</v>
      </c>
      <c r="W32" s="0" t="n">
        <v>1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113</v>
      </c>
    </row>
    <row r="33" customFormat="false" ht="12.8" hidden="false" customHeight="false" outlineLevel="0" collapsed="false">
      <c r="A33" s="0" t="s">
        <v>380</v>
      </c>
      <c r="B33" s="0" t="n">
        <v>0</v>
      </c>
      <c r="C33" s="0" t="n">
        <v>3</v>
      </c>
      <c r="D33" s="0" t="n">
        <v>1</v>
      </c>
      <c r="E33" s="0" t="n">
        <v>0</v>
      </c>
      <c r="F33" s="0" t="n">
        <v>0</v>
      </c>
      <c r="G33" s="0" t="n">
        <v>1</v>
      </c>
      <c r="H33" s="0" t="n">
        <v>20</v>
      </c>
      <c r="I33" s="0" t="n">
        <v>5</v>
      </c>
      <c r="J33" s="0" t="n">
        <v>0</v>
      </c>
      <c r="K33" s="0" t="n">
        <v>0</v>
      </c>
      <c r="L33" s="0" t="n">
        <v>0</v>
      </c>
      <c r="M33" s="0" t="n">
        <v>1</v>
      </c>
      <c r="N33" s="0" t="n">
        <v>2</v>
      </c>
      <c r="O33" s="0" t="n">
        <v>0</v>
      </c>
      <c r="P33" s="0" t="n">
        <v>0</v>
      </c>
      <c r="Q33" s="0" t="n">
        <v>2</v>
      </c>
      <c r="R33" s="0" t="n">
        <v>0</v>
      </c>
      <c r="S33" s="0" t="n">
        <v>0</v>
      </c>
      <c r="T33" s="0" t="n">
        <v>0</v>
      </c>
      <c r="U33" s="0" t="n">
        <v>8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43</v>
      </c>
    </row>
    <row r="34" customFormat="false" ht="12.8" hidden="false" customHeight="false" outlineLevel="0" collapsed="false">
      <c r="A34" s="0" t="s">
        <v>561</v>
      </c>
      <c r="B34" s="0" t="n">
        <v>0</v>
      </c>
      <c r="C34" s="0" t="n">
        <v>8</v>
      </c>
      <c r="D34" s="0" t="n">
        <v>0</v>
      </c>
      <c r="E34" s="0" t="n">
        <v>0</v>
      </c>
      <c r="F34" s="0" t="n">
        <v>0</v>
      </c>
      <c r="G34" s="0" t="n">
        <v>1</v>
      </c>
      <c r="H34" s="0" t="n">
        <v>6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15</v>
      </c>
    </row>
    <row r="35" customFormat="false" ht="12.8" hidden="false" customHeight="false" outlineLevel="0" collapsed="false">
      <c r="A35" s="0" t="s">
        <v>562</v>
      </c>
      <c r="B35" s="0" t="n">
        <v>0</v>
      </c>
      <c r="C35" s="0" t="n">
        <v>0</v>
      </c>
      <c r="D35" s="0" t="n">
        <v>0</v>
      </c>
      <c r="E35" s="0" t="n">
        <v>5</v>
      </c>
      <c r="F35" s="0" t="n">
        <v>0</v>
      </c>
      <c r="G35" s="0" t="n">
        <v>13</v>
      </c>
      <c r="H35" s="0" t="n">
        <v>2</v>
      </c>
      <c r="I35" s="0" t="n">
        <v>0</v>
      </c>
      <c r="J35" s="0" t="n">
        <v>0</v>
      </c>
      <c r="K35" s="0" t="n">
        <v>0</v>
      </c>
      <c r="L35" s="0" t="n">
        <v>17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3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40</v>
      </c>
    </row>
    <row r="36" customFormat="false" ht="12.8" hidden="false" customHeight="false" outlineLevel="0" collapsed="false">
      <c r="A36" s="0" t="s">
        <v>437</v>
      </c>
      <c r="B36" s="0" t="n">
        <v>0</v>
      </c>
      <c r="C36" s="0" t="n">
        <v>2</v>
      </c>
      <c r="D36" s="0" t="n">
        <v>5</v>
      </c>
      <c r="E36" s="0" t="n">
        <v>1</v>
      </c>
      <c r="F36" s="0" t="n">
        <v>0</v>
      </c>
      <c r="G36" s="0" t="n">
        <v>2</v>
      </c>
      <c r="H36" s="0" t="n">
        <v>23</v>
      </c>
      <c r="I36" s="0" t="n">
        <v>2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6</v>
      </c>
      <c r="V36" s="0" t="n">
        <v>0</v>
      </c>
      <c r="W36" s="0" t="n">
        <v>4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45</v>
      </c>
    </row>
    <row r="37" customFormat="false" ht="12.8" hidden="false" customHeight="false" outlineLevel="0" collapsed="false">
      <c r="A37" s="0" t="s">
        <v>449</v>
      </c>
      <c r="B37" s="0" t="n">
        <v>0</v>
      </c>
      <c r="C37" s="0" t="n">
        <v>6</v>
      </c>
      <c r="D37" s="0" t="n">
        <v>0</v>
      </c>
      <c r="E37" s="0" t="n">
        <v>4</v>
      </c>
      <c r="F37" s="0" t="n">
        <v>2</v>
      </c>
      <c r="G37" s="0" t="n">
        <v>4</v>
      </c>
      <c r="H37" s="0" t="n">
        <v>21</v>
      </c>
      <c r="I37" s="0" t="n">
        <v>2</v>
      </c>
      <c r="J37" s="0" t="n">
        <v>0</v>
      </c>
      <c r="K37" s="0" t="n">
        <v>0</v>
      </c>
      <c r="L37" s="0" t="n">
        <v>5</v>
      </c>
      <c r="M37" s="0" t="n">
        <v>9</v>
      </c>
      <c r="N37" s="0" t="n">
        <v>2</v>
      </c>
      <c r="O37" s="0" t="n">
        <v>1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2</v>
      </c>
      <c r="U37" s="0" t="n">
        <v>6</v>
      </c>
      <c r="V37" s="0" t="n">
        <v>0</v>
      </c>
      <c r="W37" s="0" t="n">
        <v>3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67</v>
      </c>
    </row>
    <row r="38" customFormat="false" ht="12.8" hidden="false" customHeight="false" outlineLevel="0" collapsed="false">
      <c r="A38" s="0" t="s">
        <v>461</v>
      </c>
      <c r="B38" s="0" t="n">
        <v>0</v>
      </c>
      <c r="C38" s="0" t="n">
        <v>8</v>
      </c>
      <c r="D38" s="0" t="n">
        <v>2</v>
      </c>
      <c r="E38" s="0" t="n">
        <v>4</v>
      </c>
      <c r="F38" s="0" t="n">
        <v>0</v>
      </c>
      <c r="G38" s="0" t="n">
        <v>4</v>
      </c>
      <c r="H38" s="0" t="n">
        <v>13</v>
      </c>
      <c r="I38" s="0" t="n">
        <v>14</v>
      </c>
      <c r="J38" s="0" t="n">
        <v>0</v>
      </c>
      <c r="K38" s="0" t="n">
        <v>0</v>
      </c>
      <c r="L38" s="0" t="n">
        <v>3</v>
      </c>
      <c r="M38" s="0" t="n">
        <v>23</v>
      </c>
      <c r="N38" s="0" t="n">
        <v>11</v>
      </c>
      <c r="O38" s="0" t="n">
        <v>0</v>
      </c>
      <c r="P38" s="0" t="n">
        <v>0</v>
      </c>
      <c r="Q38" s="0" t="n">
        <v>0</v>
      </c>
      <c r="R38" s="0" t="n">
        <v>0</v>
      </c>
      <c r="S38" s="0" t="n">
        <v>0</v>
      </c>
      <c r="T38" s="0" t="n">
        <v>1</v>
      </c>
      <c r="U38" s="0" t="n">
        <v>10</v>
      </c>
      <c r="V38" s="0" t="n">
        <v>0</v>
      </c>
      <c r="W38" s="0" t="n">
        <v>2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95</v>
      </c>
    </row>
    <row r="39" customFormat="false" ht="12.8" hidden="false" customHeight="false" outlineLevel="0" collapsed="false">
      <c r="A39" s="0" t="s">
        <v>563</v>
      </c>
      <c r="B39" s="0" t="n">
        <v>2</v>
      </c>
      <c r="C39" s="0" t="n">
        <v>2</v>
      </c>
      <c r="D39" s="0" t="n">
        <v>0</v>
      </c>
      <c r="E39" s="0" t="n">
        <v>10</v>
      </c>
      <c r="F39" s="0" t="n">
        <v>0</v>
      </c>
      <c r="G39" s="0" t="n">
        <v>20</v>
      </c>
      <c r="H39" s="0" t="n">
        <v>7</v>
      </c>
      <c r="I39" s="0" t="n">
        <v>0</v>
      </c>
      <c r="J39" s="0" t="n">
        <v>0</v>
      </c>
      <c r="K39" s="0" t="n">
        <v>0</v>
      </c>
      <c r="L39" s="0" t="n">
        <v>21</v>
      </c>
      <c r="M39" s="0" t="n">
        <v>2</v>
      </c>
      <c r="N39" s="0" t="n">
        <v>0</v>
      </c>
      <c r="O39" s="0" t="n">
        <v>0</v>
      </c>
      <c r="P39" s="0" t="n">
        <v>0</v>
      </c>
      <c r="Q39" s="0" t="n">
        <v>0</v>
      </c>
      <c r="R39" s="0" t="n">
        <v>4</v>
      </c>
      <c r="S39" s="0" t="n">
        <v>0</v>
      </c>
      <c r="T39" s="0" t="n">
        <v>0</v>
      </c>
      <c r="U39" s="0" t="n">
        <v>11</v>
      </c>
      <c r="V39" s="0" t="n">
        <v>0</v>
      </c>
      <c r="W39" s="0" t="n">
        <v>0</v>
      </c>
      <c r="X39" s="0" t="n">
        <v>0</v>
      </c>
      <c r="Y39" s="0" t="n">
        <v>0</v>
      </c>
      <c r="Z39" s="0" t="n">
        <v>0</v>
      </c>
      <c r="AA39" s="0" t="n">
        <v>0</v>
      </c>
      <c r="AB39" s="0" t="n">
        <v>79</v>
      </c>
    </row>
    <row r="40" customFormat="false" ht="12.8" hidden="false" customHeight="false" outlineLevel="0" collapsed="false">
      <c r="A40" s="0" t="s">
        <v>488</v>
      </c>
      <c r="B40" s="0" t="n">
        <v>2</v>
      </c>
      <c r="C40" s="0" t="n">
        <v>11</v>
      </c>
      <c r="D40" s="0" t="n">
        <v>0</v>
      </c>
      <c r="E40" s="0" t="n">
        <v>16</v>
      </c>
      <c r="F40" s="0" t="n">
        <v>0</v>
      </c>
      <c r="G40" s="0" t="n">
        <v>1</v>
      </c>
      <c r="H40" s="0" t="n">
        <v>51</v>
      </c>
      <c r="I40" s="0" t="n">
        <v>15</v>
      </c>
      <c r="J40" s="0" t="n">
        <v>0</v>
      </c>
      <c r="K40" s="0" t="n">
        <v>1</v>
      </c>
      <c r="L40" s="0" t="n">
        <v>2</v>
      </c>
      <c r="M40" s="0" t="n">
        <v>6</v>
      </c>
      <c r="N40" s="0" t="n">
        <v>2</v>
      </c>
      <c r="O40" s="0" t="n">
        <v>0</v>
      </c>
      <c r="P40" s="0" t="n">
        <v>2</v>
      </c>
      <c r="Q40" s="0" t="n">
        <v>0</v>
      </c>
      <c r="R40" s="0" t="n">
        <v>0</v>
      </c>
      <c r="S40" s="0" t="n">
        <v>1</v>
      </c>
      <c r="T40" s="0" t="n">
        <v>0</v>
      </c>
      <c r="U40" s="0" t="n">
        <v>31</v>
      </c>
      <c r="V40" s="0" t="n">
        <v>0</v>
      </c>
      <c r="W40" s="0" t="n">
        <v>1</v>
      </c>
      <c r="X40" s="0" t="n">
        <v>0</v>
      </c>
      <c r="Y40" s="0" t="n">
        <v>0</v>
      </c>
      <c r="Z40" s="0" t="n">
        <v>0</v>
      </c>
      <c r="AA40" s="0" t="n">
        <v>0</v>
      </c>
      <c r="AB40" s="0" t="n">
        <v>142</v>
      </c>
    </row>
    <row r="41" customFormat="false" ht="12.8" hidden="false" customHeight="false" outlineLevel="0" collapsed="false">
      <c r="A41" s="0" t="s">
        <v>499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v>0</v>
      </c>
      <c r="K41" s="0" t="n">
        <v>0</v>
      </c>
      <c r="L41" s="0" t="n">
        <v>0</v>
      </c>
      <c r="M41" s="0" t="n">
        <v>0</v>
      </c>
      <c r="N41" s="0" t="n">
        <v>0</v>
      </c>
      <c r="O41" s="0" t="n">
        <v>0</v>
      </c>
      <c r="P41" s="0" t="n">
        <v>0</v>
      </c>
      <c r="Q41" s="0" t="n">
        <v>0</v>
      </c>
      <c r="R41" s="0" t="n">
        <v>0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  <c r="Y41" s="0" t="n">
        <v>0</v>
      </c>
      <c r="Z41" s="0" t="n">
        <v>0</v>
      </c>
      <c r="AA41" s="0" t="n">
        <v>1</v>
      </c>
      <c r="AB41" s="0" t="n">
        <v>1</v>
      </c>
    </row>
    <row r="42" customFormat="false" ht="12.8" hidden="false" customHeight="false" outlineLevel="0" collapsed="false">
      <c r="A42" s="0" t="s">
        <v>564</v>
      </c>
      <c r="B42" s="0" t="n">
        <v>2</v>
      </c>
      <c r="C42" s="0" t="n">
        <v>3</v>
      </c>
      <c r="D42" s="0" t="n">
        <v>0</v>
      </c>
      <c r="E42" s="0" t="n">
        <v>13</v>
      </c>
      <c r="F42" s="0" t="n">
        <v>0</v>
      </c>
      <c r="G42" s="0" t="n">
        <v>25</v>
      </c>
      <c r="H42" s="0" t="n">
        <v>26</v>
      </c>
      <c r="I42" s="0" t="n">
        <v>0</v>
      </c>
      <c r="J42" s="0" t="n">
        <v>1</v>
      </c>
      <c r="K42" s="0" t="n">
        <v>0</v>
      </c>
      <c r="L42" s="0" t="n">
        <v>17</v>
      </c>
      <c r="M42" s="0" t="n">
        <v>10</v>
      </c>
      <c r="N42" s="0" t="n">
        <v>0</v>
      </c>
      <c r="O42" s="0" t="n">
        <v>2</v>
      </c>
      <c r="P42" s="0" t="n">
        <v>0</v>
      </c>
      <c r="Q42" s="0" t="n">
        <v>0</v>
      </c>
      <c r="R42" s="0" t="n">
        <v>6</v>
      </c>
      <c r="S42" s="0" t="n">
        <v>0</v>
      </c>
      <c r="T42" s="0" t="n">
        <v>0</v>
      </c>
      <c r="U42" s="0" t="n">
        <v>78</v>
      </c>
      <c r="V42" s="0" t="n">
        <v>0</v>
      </c>
      <c r="W42" s="0" t="n">
        <v>0</v>
      </c>
      <c r="X42" s="0" t="n">
        <v>0</v>
      </c>
      <c r="Y42" s="0" t="n">
        <v>1</v>
      </c>
      <c r="Z42" s="0" t="n">
        <v>0</v>
      </c>
      <c r="AA42" s="0" t="n">
        <v>0</v>
      </c>
      <c r="AB42" s="0" t="n">
        <v>184</v>
      </c>
    </row>
    <row r="43" customFormat="false" ht="12.8" hidden="false" customHeight="false" outlineLevel="0" collapsed="false">
      <c r="A43" s="0" t="s">
        <v>518</v>
      </c>
      <c r="B43" s="0" t="n">
        <v>0</v>
      </c>
      <c r="C43" s="0" t="n">
        <v>0</v>
      </c>
      <c r="D43" s="0" t="n">
        <v>3</v>
      </c>
      <c r="E43" s="0" t="n">
        <v>32</v>
      </c>
      <c r="F43" s="0" t="n">
        <v>0</v>
      </c>
      <c r="G43" s="0" t="n">
        <v>8</v>
      </c>
      <c r="H43" s="0" t="n">
        <v>1</v>
      </c>
      <c r="I43" s="0" t="n">
        <v>10</v>
      </c>
      <c r="J43" s="0" t="n">
        <v>0</v>
      </c>
      <c r="K43" s="0" t="n">
        <v>2</v>
      </c>
      <c r="L43" s="0" t="n">
        <v>3</v>
      </c>
      <c r="M43" s="0" t="n">
        <v>3</v>
      </c>
      <c r="N43" s="0" t="n">
        <v>1</v>
      </c>
      <c r="O43" s="0" t="n">
        <v>1</v>
      </c>
      <c r="P43" s="0" t="n">
        <v>0</v>
      </c>
      <c r="Q43" s="0" t="n">
        <v>1</v>
      </c>
      <c r="R43" s="0" t="n">
        <v>0</v>
      </c>
      <c r="S43" s="0" t="n">
        <v>0</v>
      </c>
      <c r="T43" s="0" t="n">
        <v>0</v>
      </c>
      <c r="U43" s="0" t="n">
        <v>2</v>
      </c>
      <c r="V43" s="0" t="n">
        <v>0</v>
      </c>
      <c r="W43" s="0" t="n">
        <v>2</v>
      </c>
      <c r="X43" s="0" t="n">
        <v>0</v>
      </c>
      <c r="Y43" s="0" t="n">
        <v>0</v>
      </c>
      <c r="Z43" s="0" t="n">
        <v>0</v>
      </c>
      <c r="AA43" s="0" t="n">
        <v>0</v>
      </c>
      <c r="AB43" s="0" t="n">
        <v>69</v>
      </c>
    </row>
    <row r="44" customFormat="false" ht="12.8" hidden="false" customHeight="false" outlineLevel="0" collapsed="false">
      <c r="A44" s="0" t="s">
        <v>527</v>
      </c>
      <c r="B44" s="0" t="n">
        <v>0</v>
      </c>
      <c r="C44" s="0" t="n">
        <v>21</v>
      </c>
      <c r="D44" s="0" t="n">
        <v>8</v>
      </c>
      <c r="E44" s="0" t="n">
        <v>0</v>
      </c>
      <c r="F44" s="0" t="n">
        <v>0</v>
      </c>
      <c r="G44" s="0" t="n">
        <v>8</v>
      </c>
      <c r="H44" s="0" t="n">
        <v>20</v>
      </c>
      <c r="I44" s="0" t="n">
        <v>20</v>
      </c>
      <c r="J44" s="0" t="n">
        <v>0</v>
      </c>
      <c r="K44" s="0" t="n">
        <v>1</v>
      </c>
      <c r="L44" s="0" t="n">
        <v>2</v>
      </c>
      <c r="M44" s="0" t="n">
        <v>1</v>
      </c>
      <c r="N44" s="0" t="n">
        <v>11</v>
      </c>
      <c r="O44" s="0" t="n">
        <v>0</v>
      </c>
      <c r="P44" s="0" t="n">
        <v>4</v>
      </c>
      <c r="Q44" s="0" t="n">
        <v>0</v>
      </c>
      <c r="R44" s="0" t="n">
        <v>0</v>
      </c>
      <c r="S44" s="0" t="n">
        <v>0</v>
      </c>
      <c r="T44" s="0" t="n">
        <v>0</v>
      </c>
      <c r="U44" s="0" t="n">
        <v>11</v>
      </c>
      <c r="V44" s="0" t="n">
        <v>0</v>
      </c>
      <c r="W44" s="0" t="n">
        <v>8</v>
      </c>
      <c r="X44" s="0" t="n">
        <v>0</v>
      </c>
      <c r="Y44" s="0" t="n">
        <v>0</v>
      </c>
      <c r="Z44" s="0" t="n">
        <v>0</v>
      </c>
      <c r="AA44" s="0" t="n">
        <v>0</v>
      </c>
      <c r="AB44" s="0" t="n">
        <v>115</v>
      </c>
    </row>
    <row r="45" customFormat="false" ht="12.8" hidden="false" customHeight="false" outlineLevel="0" collapsed="false">
      <c r="A45" s="0" t="s">
        <v>565</v>
      </c>
      <c r="B45" s="0" t="n">
        <v>0</v>
      </c>
      <c r="C45" s="0" t="n">
        <v>23</v>
      </c>
      <c r="D45" s="0" t="n">
        <v>5</v>
      </c>
      <c r="E45" s="0" t="n">
        <v>0</v>
      </c>
      <c r="F45" s="0" t="n">
        <v>0</v>
      </c>
      <c r="G45" s="0" t="n">
        <v>0</v>
      </c>
      <c r="H45" s="0" t="n">
        <v>56</v>
      </c>
      <c r="I45" s="0" t="n">
        <v>20</v>
      </c>
      <c r="J45" s="0" t="n">
        <v>0</v>
      </c>
      <c r="K45" s="0" t="n">
        <v>0</v>
      </c>
      <c r="L45" s="0" t="n">
        <v>5</v>
      </c>
      <c r="M45" s="0" t="n">
        <v>0</v>
      </c>
      <c r="N45" s="0" t="n">
        <v>0</v>
      </c>
      <c r="O45" s="0" t="n">
        <v>0</v>
      </c>
      <c r="P45" s="0" t="n">
        <v>0</v>
      </c>
      <c r="Q45" s="0" t="n">
        <v>0</v>
      </c>
      <c r="R45" s="0" t="n">
        <v>10</v>
      </c>
      <c r="S45" s="0" t="n">
        <v>0</v>
      </c>
      <c r="T45" s="0" t="n">
        <v>0</v>
      </c>
      <c r="U45" s="0" t="n">
        <v>8</v>
      </c>
      <c r="V45" s="0" t="n">
        <v>0</v>
      </c>
      <c r="W45" s="0" t="n">
        <v>3</v>
      </c>
      <c r="X45" s="0" t="n">
        <v>0</v>
      </c>
      <c r="Y45" s="0" t="n">
        <v>0</v>
      </c>
      <c r="Z45" s="0" t="n">
        <v>0</v>
      </c>
      <c r="AA45" s="0" t="n">
        <v>0</v>
      </c>
      <c r="AB45" s="0" t="n">
        <v>130</v>
      </c>
    </row>
    <row r="46" customFormat="false" ht="12.8" hidden="false" customHeight="false" outlineLevel="0" collapsed="false">
      <c r="A46" s="0" t="s">
        <v>566</v>
      </c>
      <c r="B46" s="0" t="n">
        <v>0</v>
      </c>
      <c r="C46" s="0" t="n">
        <v>3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3</v>
      </c>
      <c r="I46" s="0" t="n">
        <v>0</v>
      </c>
      <c r="J46" s="0" t="n">
        <v>0</v>
      </c>
      <c r="K46" s="0" t="n">
        <v>0</v>
      </c>
      <c r="L46" s="0" t="n">
        <v>0</v>
      </c>
      <c r="M46" s="0" t="n">
        <v>0</v>
      </c>
      <c r="N46" s="0" t="n">
        <v>0</v>
      </c>
      <c r="O46" s="0" t="n">
        <v>0</v>
      </c>
      <c r="P46" s="0" t="n">
        <v>0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2</v>
      </c>
      <c r="V46" s="0" t="n">
        <v>0</v>
      </c>
      <c r="W46" s="0" t="n">
        <v>0</v>
      </c>
      <c r="X46" s="0" t="n">
        <v>0</v>
      </c>
      <c r="Y46" s="0" t="n">
        <v>0</v>
      </c>
      <c r="Z46" s="0" t="n">
        <v>0</v>
      </c>
      <c r="AA46" s="0" t="n">
        <v>0</v>
      </c>
      <c r="AB46" s="0" t="n">
        <v>8</v>
      </c>
    </row>
    <row r="47" customFormat="false" ht="12.8" hidden="false" customHeight="false" outlineLevel="0" collapsed="false">
      <c r="A47" s="0" t="s">
        <v>552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v>0</v>
      </c>
      <c r="K47" s="0" t="n">
        <v>0</v>
      </c>
      <c r="L47" s="0" t="n">
        <v>0</v>
      </c>
      <c r="M47" s="0" t="n">
        <v>0</v>
      </c>
      <c r="N47" s="0" t="n">
        <v>0</v>
      </c>
      <c r="O47" s="0" t="n">
        <v>0</v>
      </c>
      <c r="P47" s="0" t="n">
        <v>0</v>
      </c>
      <c r="Q47" s="0" t="n">
        <v>0</v>
      </c>
      <c r="R47" s="0" t="n">
        <v>0</v>
      </c>
      <c r="S47" s="0" t="n">
        <v>0</v>
      </c>
      <c r="T47" s="0" t="n">
        <v>0</v>
      </c>
      <c r="U47" s="0" t="n">
        <v>0</v>
      </c>
      <c r="V47" s="0" t="n">
        <v>0</v>
      </c>
      <c r="W47" s="0" t="n">
        <v>0</v>
      </c>
      <c r="X47" s="0" t="n">
        <v>1</v>
      </c>
      <c r="Y47" s="0" t="n">
        <v>0</v>
      </c>
      <c r="Z47" s="0" t="n">
        <v>1</v>
      </c>
      <c r="AA47" s="0" t="n">
        <v>4</v>
      </c>
      <c r="AB47" s="0" t="n">
        <v>6</v>
      </c>
    </row>
    <row r="48" customFormat="false" ht="12.8" hidden="false" customHeight="false" outlineLevel="0" collapsed="false">
      <c r="A48" s="0" t="s">
        <v>567</v>
      </c>
      <c r="B48" s="0" t="n">
        <v>18</v>
      </c>
      <c r="C48" s="0" t="n">
        <v>252</v>
      </c>
      <c r="D48" s="0" t="n">
        <v>73</v>
      </c>
      <c r="E48" s="0" t="n">
        <v>224</v>
      </c>
      <c r="F48" s="0" t="n">
        <v>7</v>
      </c>
      <c r="G48" s="0" t="n">
        <v>176</v>
      </c>
      <c r="H48" s="0" t="n">
        <v>671</v>
      </c>
      <c r="I48" s="0" t="n">
        <v>267</v>
      </c>
      <c r="J48" s="0" t="n">
        <v>5</v>
      </c>
      <c r="K48" s="0" t="n">
        <v>17</v>
      </c>
      <c r="L48" s="0" t="n">
        <v>131</v>
      </c>
      <c r="M48" s="0" t="n">
        <v>169</v>
      </c>
      <c r="N48" s="0" t="n">
        <v>88</v>
      </c>
      <c r="O48" s="0" t="n">
        <v>48</v>
      </c>
      <c r="P48" s="0" t="n">
        <v>23</v>
      </c>
      <c r="Q48" s="0" t="n">
        <v>25</v>
      </c>
      <c r="R48" s="0" t="n">
        <v>55</v>
      </c>
      <c r="S48" s="0" t="n">
        <v>8</v>
      </c>
      <c r="T48" s="0" t="n">
        <v>10</v>
      </c>
      <c r="U48" s="0" t="n">
        <v>694</v>
      </c>
      <c r="V48" s="0" t="n">
        <v>5</v>
      </c>
      <c r="W48" s="0" t="n">
        <v>91</v>
      </c>
      <c r="X48" s="0" t="n">
        <v>1</v>
      </c>
      <c r="Y48" s="0" t="n">
        <v>25</v>
      </c>
      <c r="Z48" s="0" t="n">
        <v>1</v>
      </c>
      <c r="AA48" s="0" t="n">
        <v>5</v>
      </c>
      <c r="AB48" s="0" t="n">
        <v>3089</v>
      </c>
    </row>
    <row r="49" customFormat="false" ht="12.8" hidden="false" customHeight="false" outlineLevel="0" collapsed="false"/>
    <row r="50" customFormat="false" ht="12.8" hidden="false" customHeight="false" outlineLevel="0" collapsed="false">
      <c r="A50" s="0" t="s">
        <v>2</v>
      </c>
      <c r="B50" s="0" t="s">
        <v>580</v>
      </c>
      <c r="C50" s="0" t="s">
        <v>574</v>
      </c>
      <c r="D50" s="0" t="s">
        <v>581</v>
      </c>
      <c r="E50" s="0" t="s">
        <v>582</v>
      </c>
      <c r="F50" s="0" t="s">
        <v>575</v>
      </c>
      <c r="G50" s="0" t="s">
        <v>583</v>
      </c>
      <c r="H50" s="0" t="s">
        <v>576</v>
      </c>
      <c r="I50" s="0" t="s">
        <v>584</v>
      </c>
      <c r="J50" s="0" t="s">
        <v>578</v>
      </c>
      <c r="K50" s="0" t="s">
        <v>579</v>
      </c>
      <c r="L50" s="0" t="s">
        <v>585</v>
      </c>
      <c r="M50" s="0" t="s">
        <v>586</v>
      </c>
      <c r="N50" s="0" t="s">
        <v>587</v>
      </c>
      <c r="O50" s="0" t="s">
        <v>588</v>
      </c>
      <c r="P50" s="0" t="s">
        <v>589</v>
      </c>
      <c r="Q50" s="0" t="s">
        <v>590</v>
      </c>
      <c r="R50" s="0" t="s">
        <v>591</v>
      </c>
      <c r="S50" s="0" t="s">
        <v>592</v>
      </c>
      <c r="T50" s="0" t="s">
        <v>593</v>
      </c>
      <c r="U50" s="0" t="s">
        <v>594</v>
      </c>
      <c r="V50" s="0" t="s">
        <v>595</v>
      </c>
      <c r="W50" s="0" t="s">
        <v>596</v>
      </c>
      <c r="X50" s="0" t="s">
        <v>597</v>
      </c>
      <c r="Y50" s="0" t="s">
        <v>598</v>
      </c>
      <c r="Z50" s="0" t="s">
        <v>599</v>
      </c>
      <c r="AA50" s="0" t="s">
        <v>600</v>
      </c>
      <c r="AB50" s="0" t="s">
        <v>567</v>
      </c>
    </row>
    <row r="51" customFormat="false" ht="12.8" hidden="false" customHeight="false" outlineLevel="0" collapsed="false">
      <c r="A51" s="0" t="s">
        <v>14</v>
      </c>
      <c r="B51" s="0" t="n">
        <f aca="false">B2*300</f>
        <v>0</v>
      </c>
      <c r="C51" s="0" t="n">
        <f aca="false">C2*400</f>
        <v>0</v>
      </c>
      <c r="D51" s="0" t="n">
        <f aca="false">D2*400</f>
        <v>0</v>
      </c>
      <c r="E51" s="0" t="n">
        <f aca="false">E2*400</f>
        <v>0</v>
      </c>
      <c r="F51" s="0" t="n">
        <f aca="false">F2*400</f>
        <v>0</v>
      </c>
      <c r="G51" s="0" t="n">
        <f aca="false">G2*400</f>
        <v>0</v>
      </c>
      <c r="H51" s="0" t="n">
        <f aca="false">H2*500</f>
        <v>500</v>
      </c>
      <c r="I51" s="0" t="n">
        <f aca="false">I2*500</f>
        <v>0</v>
      </c>
      <c r="J51" s="0" t="n">
        <f aca="false">J2*500</f>
        <v>0</v>
      </c>
      <c r="K51" s="0" t="n">
        <f aca="false">K2*500</f>
        <v>0</v>
      </c>
      <c r="L51" s="0" t="n">
        <f aca="false">L2*500</f>
        <v>0</v>
      </c>
      <c r="M51" s="0" t="n">
        <f aca="false">M2*500</f>
        <v>0</v>
      </c>
      <c r="N51" s="0" t="n">
        <f aca="false">N2*500</f>
        <v>0</v>
      </c>
      <c r="O51" s="0" t="n">
        <f aca="false">O2*600</f>
        <v>0</v>
      </c>
      <c r="P51" s="0" t="n">
        <f aca="false">P2*600</f>
        <v>0</v>
      </c>
      <c r="Q51" s="0" t="n">
        <f aca="false">Q2*600</f>
        <v>0</v>
      </c>
      <c r="R51" s="0" t="n">
        <f aca="false">R2*656.68</f>
        <v>0</v>
      </c>
      <c r="S51" s="0" t="n">
        <f aca="false">S2*800</f>
        <v>0</v>
      </c>
      <c r="T51" s="0" t="n">
        <f aca="false">T2*800</f>
        <v>0</v>
      </c>
      <c r="U51" s="0" t="n">
        <f aca="false">U2*800</f>
        <v>0</v>
      </c>
      <c r="V51" s="0" t="n">
        <f aca="false">V2*800</f>
        <v>0</v>
      </c>
      <c r="W51" s="0" t="n">
        <f aca="false">W2*1000</f>
        <v>0</v>
      </c>
      <c r="X51" s="0" t="n">
        <f aca="false">X2*1862.63</f>
        <v>0</v>
      </c>
      <c r="Y51" s="0" t="n">
        <f aca="false">Y2*2102.18</f>
        <v>0</v>
      </c>
      <c r="Z51" s="0" t="n">
        <f aca="false">Z2*2921.17</f>
        <v>0</v>
      </c>
      <c r="AA51" s="0" t="n">
        <f aca="false">AA2*3283.41</f>
        <v>0</v>
      </c>
      <c r="AB51" s="0" t="n">
        <f aca="false">SUM(B51:AA51)</f>
        <v>500</v>
      </c>
    </row>
    <row r="52" customFormat="false" ht="12.8" hidden="false" customHeight="false" outlineLevel="0" collapsed="false">
      <c r="A52" s="0" t="s">
        <v>555</v>
      </c>
      <c r="B52" s="0" t="n">
        <f aca="false">B3*300</f>
        <v>0</v>
      </c>
      <c r="C52" s="0" t="n">
        <f aca="false">C3*400</f>
        <v>1600</v>
      </c>
      <c r="D52" s="0" t="n">
        <f aca="false">D3*400</f>
        <v>0</v>
      </c>
      <c r="E52" s="0" t="n">
        <f aca="false">E3*400</f>
        <v>800</v>
      </c>
      <c r="F52" s="0" t="n">
        <f aca="false">F3*400</f>
        <v>0</v>
      </c>
      <c r="G52" s="0" t="n">
        <f aca="false">G3*400</f>
        <v>400</v>
      </c>
      <c r="H52" s="0" t="n">
        <f aca="false">H3*500</f>
        <v>4000</v>
      </c>
      <c r="I52" s="0" t="n">
        <f aca="false">I3*500</f>
        <v>500</v>
      </c>
      <c r="J52" s="0" t="n">
        <f aca="false">J3*500</f>
        <v>0</v>
      </c>
      <c r="K52" s="0" t="n">
        <f aca="false">K3*500</f>
        <v>0</v>
      </c>
      <c r="L52" s="0" t="n">
        <f aca="false">L3*500</f>
        <v>4000</v>
      </c>
      <c r="M52" s="0" t="n">
        <f aca="false">M3*500</f>
        <v>2000</v>
      </c>
      <c r="N52" s="0" t="n">
        <f aca="false">N3*500</f>
        <v>0</v>
      </c>
      <c r="O52" s="0" t="n">
        <f aca="false">O3*600</f>
        <v>0</v>
      </c>
      <c r="P52" s="0" t="n">
        <f aca="false">P3*600</f>
        <v>0</v>
      </c>
      <c r="Q52" s="0" t="n">
        <f aca="false">Q3*600</f>
        <v>0</v>
      </c>
      <c r="R52" s="0" t="n">
        <f aca="false">R3*656.68</f>
        <v>0</v>
      </c>
      <c r="S52" s="0" t="n">
        <f aca="false">S3*800</f>
        <v>0</v>
      </c>
      <c r="T52" s="0" t="n">
        <f aca="false">T3*800</f>
        <v>0</v>
      </c>
      <c r="U52" s="0" t="n">
        <f aca="false">U3*800</f>
        <v>800</v>
      </c>
      <c r="V52" s="0" t="n">
        <f aca="false">V3*800</f>
        <v>0</v>
      </c>
      <c r="W52" s="0" t="n">
        <f aca="false">W3*1000</f>
        <v>0</v>
      </c>
      <c r="X52" s="0" t="n">
        <f aca="false">X3*1862.63</f>
        <v>0</v>
      </c>
      <c r="Y52" s="0" t="n">
        <f aca="false">Y3*2102.18</f>
        <v>0</v>
      </c>
      <c r="Z52" s="0" t="n">
        <f aca="false">Z3*2921.17</f>
        <v>0</v>
      </c>
      <c r="AA52" s="0" t="n">
        <f aca="false">AA3*3283.41</f>
        <v>0</v>
      </c>
      <c r="AB52" s="0" t="n">
        <f aca="false">SUM(B52:AA52)</f>
        <v>14100</v>
      </c>
    </row>
    <row r="53" customFormat="false" ht="12.8" hidden="false" customHeight="false" outlineLevel="0" collapsed="false">
      <c r="A53" s="0" t="s">
        <v>80</v>
      </c>
      <c r="B53" s="0" t="n">
        <f aca="false">B4*300</f>
        <v>0</v>
      </c>
      <c r="C53" s="0" t="n">
        <f aca="false">C4*400</f>
        <v>0</v>
      </c>
      <c r="D53" s="0" t="n">
        <f aca="false">D4*400</f>
        <v>0</v>
      </c>
      <c r="E53" s="0" t="n">
        <f aca="false">E4*400</f>
        <v>400</v>
      </c>
      <c r="F53" s="0" t="n">
        <f aca="false">F4*400</f>
        <v>0</v>
      </c>
      <c r="G53" s="0" t="n">
        <f aca="false">G4*400</f>
        <v>0</v>
      </c>
      <c r="H53" s="0" t="n">
        <f aca="false">H4*500</f>
        <v>0</v>
      </c>
      <c r="I53" s="0" t="n">
        <f aca="false">I4*500</f>
        <v>0</v>
      </c>
      <c r="J53" s="0" t="n">
        <f aca="false">J4*500</f>
        <v>0</v>
      </c>
      <c r="K53" s="0" t="n">
        <f aca="false">K4*500</f>
        <v>0</v>
      </c>
      <c r="L53" s="0" t="n">
        <f aca="false">L4*500</f>
        <v>0</v>
      </c>
      <c r="M53" s="0" t="n">
        <f aca="false">M4*500</f>
        <v>0</v>
      </c>
      <c r="N53" s="0" t="n">
        <f aca="false">N4*500</f>
        <v>0</v>
      </c>
      <c r="O53" s="0" t="n">
        <f aca="false">O4*600</f>
        <v>600</v>
      </c>
      <c r="P53" s="0" t="n">
        <f aca="false">P4*600</f>
        <v>0</v>
      </c>
      <c r="Q53" s="0" t="n">
        <f aca="false">Q4*600</f>
        <v>0</v>
      </c>
      <c r="R53" s="0" t="n">
        <f aca="false">R4*656.68</f>
        <v>1313.36</v>
      </c>
      <c r="S53" s="0" t="n">
        <f aca="false">S4*800</f>
        <v>0</v>
      </c>
      <c r="T53" s="0" t="n">
        <f aca="false">T4*800</f>
        <v>0</v>
      </c>
      <c r="U53" s="0" t="n">
        <f aca="false">U4*800</f>
        <v>1600</v>
      </c>
      <c r="V53" s="0" t="n">
        <f aca="false">V4*800</f>
        <v>0</v>
      </c>
      <c r="W53" s="0" t="n">
        <f aca="false">W4*1000</f>
        <v>0</v>
      </c>
      <c r="X53" s="0" t="n">
        <f aca="false">X4*1862.63</f>
        <v>0</v>
      </c>
      <c r="Y53" s="0" t="n">
        <f aca="false">Y4*2102.18</f>
        <v>0</v>
      </c>
      <c r="Z53" s="0" t="n">
        <f aca="false">Z4*2921.17</f>
        <v>0</v>
      </c>
      <c r="AA53" s="0" t="n">
        <f aca="false">AA4*3283.41</f>
        <v>0</v>
      </c>
      <c r="AB53" s="0" t="n">
        <f aca="false">SUM(B53:AA53)</f>
        <v>3913.36</v>
      </c>
    </row>
    <row r="54" customFormat="false" ht="12.8" hidden="false" customHeight="false" outlineLevel="0" collapsed="false">
      <c r="A54" s="0" t="s">
        <v>84</v>
      </c>
      <c r="B54" s="0" t="n">
        <f aca="false">B5*300</f>
        <v>0</v>
      </c>
      <c r="C54" s="0" t="n">
        <f aca="false">C5*400</f>
        <v>0</v>
      </c>
      <c r="D54" s="0" t="n">
        <f aca="false">D5*400</f>
        <v>400</v>
      </c>
      <c r="E54" s="0" t="n">
        <f aca="false">E5*400</f>
        <v>0</v>
      </c>
      <c r="F54" s="0" t="n">
        <f aca="false">F5*400</f>
        <v>0</v>
      </c>
      <c r="G54" s="0" t="n">
        <f aca="false">G5*400</f>
        <v>0</v>
      </c>
      <c r="H54" s="0" t="n">
        <f aca="false">H5*500</f>
        <v>1500</v>
      </c>
      <c r="I54" s="0" t="n">
        <f aca="false">I5*500</f>
        <v>7500</v>
      </c>
      <c r="J54" s="0" t="n">
        <f aca="false">J5*500</f>
        <v>0</v>
      </c>
      <c r="K54" s="0" t="n">
        <f aca="false">K5*500</f>
        <v>0</v>
      </c>
      <c r="L54" s="0" t="n">
        <f aca="false">L5*500</f>
        <v>0</v>
      </c>
      <c r="M54" s="0" t="n">
        <f aca="false">M5*500</f>
        <v>0</v>
      </c>
      <c r="N54" s="0" t="n">
        <f aca="false">N5*500</f>
        <v>0</v>
      </c>
      <c r="O54" s="0" t="n">
        <f aca="false">O5*600</f>
        <v>0</v>
      </c>
      <c r="P54" s="0" t="n">
        <f aca="false">P5*600</f>
        <v>0</v>
      </c>
      <c r="Q54" s="0" t="n">
        <f aca="false">Q5*600</f>
        <v>0</v>
      </c>
      <c r="R54" s="0" t="n">
        <f aca="false">R5*656.68</f>
        <v>0</v>
      </c>
      <c r="S54" s="0" t="n">
        <f aca="false">S5*800</f>
        <v>0</v>
      </c>
      <c r="T54" s="0" t="n">
        <f aca="false">T5*800</f>
        <v>0</v>
      </c>
      <c r="U54" s="0" t="n">
        <f aca="false">U5*800</f>
        <v>2400</v>
      </c>
      <c r="V54" s="0" t="n">
        <f aca="false">V5*800</f>
        <v>0</v>
      </c>
      <c r="W54" s="0" t="n">
        <f aca="false">W5*1000</f>
        <v>0</v>
      </c>
      <c r="X54" s="0" t="n">
        <f aca="false">X5*1862.63</f>
        <v>0</v>
      </c>
      <c r="Y54" s="0" t="n">
        <f aca="false">Y5*2102.18</f>
        <v>0</v>
      </c>
      <c r="Z54" s="0" t="n">
        <f aca="false">Z5*2921.17</f>
        <v>0</v>
      </c>
      <c r="AA54" s="0" t="n">
        <f aca="false">AA5*3283.41</f>
        <v>0</v>
      </c>
      <c r="AB54" s="0" t="n">
        <f aca="false">SUM(B54:AA54)</f>
        <v>11800</v>
      </c>
    </row>
    <row r="55" customFormat="false" ht="12.8" hidden="false" customHeight="false" outlineLevel="0" collapsed="false">
      <c r="A55" s="0" t="s">
        <v>96</v>
      </c>
      <c r="B55" s="0" t="n">
        <f aca="false">B6*300</f>
        <v>0</v>
      </c>
      <c r="C55" s="0" t="n">
        <f aca="false">C6*400</f>
        <v>3600</v>
      </c>
      <c r="D55" s="0" t="n">
        <f aca="false">D6*400</f>
        <v>0</v>
      </c>
      <c r="E55" s="0" t="n">
        <f aca="false">E6*400</f>
        <v>1200</v>
      </c>
      <c r="F55" s="0" t="n">
        <f aca="false">F6*400</f>
        <v>0</v>
      </c>
      <c r="G55" s="0" t="n">
        <f aca="false">G6*400</f>
        <v>5200</v>
      </c>
      <c r="H55" s="0" t="n">
        <f aca="false">H6*500</f>
        <v>5500</v>
      </c>
      <c r="I55" s="0" t="n">
        <f aca="false">I6*500</f>
        <v>3000</v>
      </c>
      <c r="J55" s="0" t="n">
        <f aca="false">J6*500</f>
        <v>0</v>
      </c>
      <c r="K55" s="0" t="n">
        <f aca="false">K6*500</f>
        <v>0</v>
      </c>
      <c r="L55" s="0" t="n">
        <f aca="false">L6*500</f>
        <v>0</v>
      </c>
      <c r="M55" s="0" t="n">
        <f aca="false">M6*500</f>
        <v>1000</v>
      </c>
      <c r="N55" s="0" t="n">
        <f aca="false">N6*500</f>
        <v>0</v>
      </c>
      <c r="O55" s="0" t="n">
        <f aca="false">O6*600</f>
        <v>0</v>
      </c>
      <c r="P55" s="0" t="n">
        <f aca="false">P6*600</f>
        <v>600</v>
      </c>
      <c r="Q55" s="0" t="n">
        <f aca="false">Q6*600</f>
        <v>1200</v>
      </c>
      <c r="R55" s="0" t="n">
        <f aca="false">R6*656.68</f>
        <v>0</v>
      </c>
      <c r="S55" s="0" t="n">
        <f aca="false">S6*800</f>
        <v>0</v>
      </c>
      <c r="T55" s="0" t="n">
        <f aca="false">T6*800</f>
        <v>0</v>
      </c>
      <c r="U55" s="0" t="n">
        <f aca="false">U6*800</f>
        <v>20000</v>
      </c>
      <c r="V55" s="0" t="n">
        <f aca="false">V6*800</f>
        <v>0</v>
      </c>
      <c r="W55" s="0" t="n">
        <f aca="false">W6*1000</f>
        <v>0</v>
      </c>
      <c r="X55" s="0" t="n">
        <f aca="false">X6*1862.63</f>
        <v>0</v>
      </c>
      <c r="Y55" s="0" t="n">
        <f aca="false">Y6*2102.18</f>
        <v>0</v>
      </c>
      <c r="Z55" s="0" t="n">
        <f aca="false">Z6*2921.17</f>
        <v>0</v>
      </c>
      <c r="AA55" s="0" t="n">
        <f aca="false">AA6*3283.41</f>
        <v>0</v>
      </c>
      <c r="AB55" s="0" t="n">
        <f aca="false">SUM(B55:AA55)</f>
        <v>41300</v>
      </c>
    </row>
    <row r="56" customFormat="false" ht="12.8" hidden="false" customHeight="false" outlineLevel="0" collapsed="false">
      <c r="A56" s="0" t="s">
        <v>556</v>
      </c>
      <c r="B56" s="0" t="n">
        <f aca="false">B7*300</f>
        <v>0</v>
      </c>
      <c r="C56" s="0" t="n">
        <f aca="false">C7*400</f>
        <v>1600</v>
      </c>
      <c r="D56" s="0" t="n">
        <f aca="false">D7*400</f>
        <v>800</v>
      </c>
      <c r="E56" s="0" t="n">
        <f aca="false">E7*400</f>
        <v>2400</v>
      </c>
      <c r="F56" s="0" t="n">
        <f aca="false">F7*400</f>
        <v>400</v>
      </c>
      <c r="G56" s="0" t="n">
        <f aca="false">G7*400</f>
        <v>5200</v>
      </c>
      <c r="H56" s="0" t="n">
        <f aca="false">H7*500</f>
        <v>28500</v>
      </c>
      <c r="I56" s="0" t="n">
        <f aca="false">I7*500</f>
        <v>11000</v>
      </c>
      <c r="J56" s="0" t="n">
        <f aca="false">J7*500</f>
        <v>0</v>
      </c>
      <c r="K56" s="0" t="n">
        <f aca="false">K7*500</f>
        <v>0</v>
      </c>
      <c r="L56" s="0" t="n">
        <f aca="false">L7*500</f>
        <v>500</v>
      </c>
      <c r="M56" s="0" t="n">
        <f aca="false">M7*500</f>
        <v>4500</v>
      </c>
      <c r="N56" s="0" t="n">
        <f aca="false">N7*500</f>
        <v>0</v>
      </c>
      <c r="O56" s="0" t="n">
        <f aca="false">O7*600</f>
        <v>600</v>
      </c>
      <c r="P56" s="0" t="n">
        <f aca="false">P7*600</f>
        <v>0</v>
      </c>
      <c r="Q56" s="0" t="n">
        <f aca="false">Q7*600</f>
        <v>0</v>
      </c>
      <c r="R56" s="0" t="n">
        <f aca="false">R7*656.68</f>
        <v>3283.4</v>
      </c>
      <c r="S56" s="0" t="n">
        <f aca="false">S7*800</f>
        <v>0</v>
      </c>
      <c r="T56" s="0" t="n">
        <f aca="false">T7*800</f>
        <v>4000</v>
      </c>
      <c r="U56" s="0" t="n">
        <f aca="false">U7*800</f>
        <v>17600</v>
      </c>
      <c r="V56" s="0" t="n">
        <f aca="false">V7*800</f>
        <v>2400</v>
      </c>
      <c r="W56" s="0" t="n">
        <f aca="false">W7*1000</f>
        <v>4000</v>
      </c>
      <c r="X56" s="0" t="n">
        <f aca="false">X7*1862.63</f>
        <v>0</v>
      </c>
      <c r="Y56" s="0" t="n">
        <f aca="false">Y7*2102.18</f>
        <v>2102.18</v>
      </c>
      <c r="Z56" s="0" t="n">
        <f aca="false">Z7*2921.17</f>
        <v>0</v>
      </c>
      <c r="AA56" s="0" t="n">
        <f aca="false">AA7*3283.41</f>
        <v>0</v>
      </c>
      <c r="AB56" s="0" t="n">
        <f aca="false">SUM(B56:AA56)</f>
        <v>88885.58</v>
      </c>
    </row>
    <row r="57" customFormat="false" ht="12.8" hidden="false" customHeight="false" outlineLevel="0" collapsed="false">
      <c r="A57" s="18" t="s">
        <v>176</v>
      </c>
      <c r="B57" s="0" t="n">
        <f aca="false">B8*300</f>
        <v>0</v>
      </c>
      <c r="C57" s="0" t="n">
        <f aca="false">C8*400</f>
        <v>0</v>
      </c>
      <c r="D57" s="0" t="n">
        <f aca="false">D8*400</f>
        <v>0</v>
      </c>
      <c r="E57" s="0" t="n">
        <f aca="false">E8*400</f>
        <v>0</v>
      </c>
      <c r="F57" s="0" t="n">
        <f aca="false">F8*400</f>
        <v>0</v>
      </c>
      <c r="G57" s="0" t="n">
        <f aca="false">G8*400</f>
        <v>2800</v>
      </c>
      <c r="H57" s="0" t="n">
        <f aca="false">H8*500</f>
        <v>0</v>
      </c>
      <c r="I57" s="0" t="n">
        <f aca="false">I8*500</f>
        <v>0</v>
      </c>
      <c r="J57" s="0" t="n">
        <f aca="false">J8*500</f>
        <v>0</v>
      </c>
      <c r="K57" s="0" t="n">
        <f aca="false">K8*500</f>
        <v>0</v>
      </c>
      <c r="L57" s="0" t="n">
        <f aca="false">L8*500</f>
        <v>500</v>
      </c>
      <c r="M57" s="0" t="n">
        <f aca="false">M8*500</f>
        <v>1500</v>
      </c>
      <c r="N57" s="0" t="n">
        <f aca="false">N8*500</f>
        <v>4000</v>
      </c>
      <c r="O57" s="0" t="n">
        <f aca="false">O8*600</f>
        <v>0</v>
      </c>
      <c r="P57" s="0" t="n">
        <f aca="false">P8*600</f>
        <v>0</v>
      </c>
      <c r="Q57" s="0" t="n">
        <f aca="false">Q8*600</f>
        <v>600</v>
      </c>
      <c r="R57" s="0" t="n">
        <f aca="false">R8*656.68</f>
        <v>6566.8</v>
      </c>
      <c r="S57" s="0" t="n">
        <f aca="false">S8*800</f>
        <v>0</v>
      </c>
      <c r="T57" s="0" t="n">
        <f aca="false">T8*800</f>
        <v>0</v>
      </c>
      <c r="U57" s="0" t="n">
        <f aca="false">U8*800</f>
        <v>4800</v>
      </c>
      <c r="V57" s="0" t="n">
        <f aca="false">V8*800</f>
        <v>0</v>
      </c>
      <c r="W57" s="0" t="n">
        <f aca="false">W8*1000</f>
        <v>0</v>
      </c>
      <c r="X57" s="0" t="n">
        <f aca="false">X8*1862.63</f>
        <v>0</v>
      </c>
      <c r="Y57" s="0" t="n">
        <f aca="false">Y8*2102.18</f>
        <v>0</v>
      </c>
      <c r="Z57" s="0" t="n">
        <f aca="false">Z8*2921.17</f>
        <v>0</v>
      </c>
      <c r="AA57" s="0" t="n">
        <f aca="false">AA8*3283.41</f>
        <v>0</v>
      </c>
      <c r="AB57" s="0" t="n">
        <f aca="false">SUM(B57:AA57)</f>
        <v>20766.8</v>
      </c>
    </row>
    <row r="58" customFormat="false" ht="12.8" hidden="false" customHeight="false" outlineLevel="0" collapsed="false">
      <c r="A58" s="0" t="s">
        <v>557</v>
      </c>
      <c r="B58" s="0" t="n">
        <f aca="false">B9*300</f>
        <v>0</v>
      </c>
      <c r="C58" s="0" t="n">
        <f aca="false">C9*400</f>
        <v>4000</v>
      </c>
      <c r="D58" s="0" t="n">
        <f aca="false">D9*400</f>
        <v>400</v>
      </c>
      <c r="E58" s="0" t="n">
        <f aca="false">E9*400</f>
        <v>0</v>
      </c>
      <c r="F58" s="0" t="n">
        <f aca="false">F9*400</f>
        <v>0</v>
      </c>
      <c r="G58" s="0" t="n">
        <f aca="false">G9*400</f>
        <v>3200</v>
      </c>
      <c r="H58" s="0" t="n">
        <f aca="false">H9*500</f>
        <v>10500</v>
      </c>
      <c r="I58" s="0" t="n">
        <f aca="false">I9*500</f>
        <v>3000</v>
      </c>
      <c r="J58" s="0" t="n">
        <f aca="false">J9*500</f>
        <v>0</v>
      </c>
      <c r="K58" s="0" t="n">
        <f aca="false">K9*500</f>
        <v>0</v>
      </c>
      <c r="L58" s="0" t="n">
        <f aca="false">L9*500</f>
        <v>2500</v>
      </c>
      <c r="M58" s="0" t="n">
        <f aca="false">M9*500</f>
        <v>8500</v>
      </c>
      <c r="N58" s="0" t="n">
        <f aca="false">N9*500</f>
        <v>7000</v>
      </c>
      <c r="O58" s="0" t="n">
        <f aca="false">O9*600</f>
        <v>0</v>
      </c>
      <c r="P58" s="0" t="n">
        <f aca="false">P9*600</f>
        <v>3000</v>
      </c>
      <c r="Q58" s="0" t="n">
        <f aca="false">Q9*600</f>
        <v>0</v>
      </c>
      <c r="R58" s="0" t="n">
        <f aca="false">R9*656.68</f>
        <v>0</v>
      </c>
      <c r="S58" s="0" t="n">
        <f aca="false">S9*800</f>
        <v>800</v>
      </c>
      <c r="T58" s="0" t="n">
        <f aca="false">T9*800</f>
        <v>0</v>
      </c>
      <c r="U58" s="0" t="n">
        <f aca="false">U9*800</f>
        <v>29600</v>
      </c>
      <c r="V58" s="0" t="n">
        <f aca="false">V9*800</f>
        <v>0</v>
      </c>
      <c r="W58" s="0" t="n">
        <f aca="false">W9*1000</f>
        <v>22000</v>
      </c>
      <c r="X58" s="0" t="n">
        <f aca="false">X9*1862.63</f>
        <v>0</v>
      </c>
      <c r="Y58" s="0" t="n">
        <f aca="false">Y9*2102.18</f>
        <v>8408.72</v>
      </c>
      <c r="Z58" s="0" t="n">
        <f aca="false">Z9*2921.17</f>
        <v>0</v>
      </c>
      <c r="AA58" s="0" t="n">
        <f aca="false">AA9*3283.41</f>
        <v>0</v>
      </c>
      <c r="AB58" s="0" t="n">
        <f aca="false">SUM(B58:AA58)</f>
        <v>102908.72</v>
      </c>
    </row>
    <row r="59" customFormat="false" ht="12.8" hidden="false" customHeight="false" outlineLevel="0" collapsed="false">
      <c r="A59" s="0" t="s">
        <v>558</v>
      </c>
      <c r="B59" s="0" t="n">
        <f aca="false">B10*300</f>
        <v>0</v>
      </c>
      <c r="C59" s="0" t="n">
        <f aca="false">C10*400</f>
        <v>1600</v>
      </c>
      <c r="D59" s="0" t="n">
        <f aca="false">D10*400</f>
        <v>400</v>
      </c>
      <c r="E59" s="0" t="n">
        <f aca="false">E10*400</f>
        <v>400</v>
      </c>
      <c r="F59" s="0" t="n">
        <f aca="false">F10*400</f>
        <v>0</v>
      </c>
      <c r="G59" s="0" t="n">
        <f aca="false">G10*400</f>
        <v>800</v>
      </c>
      <c r="H59" s="0" t="n">
        <f aca="false">H10*500</f>
        <v>4000</v>
      </c>
      <c r="I59" s="0" t="n">
        <f aca="false">I10*500</f>
        <v>1000</v>
      </c>
      <c r="J59" s="0" t="n">
        <f aca="false">J10*500</f>
        <v>0</v>
      </c>
      <c r="K59" s="0" t="n">
        <f aca="false">K10*500</f>
        <v>0</v>
      </c>
      <c r="L59" s="0" t="n">
        <f aca="false">L10*500</f>
        <v>0</v>
      </c>
      <c r="M59" s="0" t="n">
        <f aca="false">M10*500</f>
        <v>0</v>
      </c>
      <c r="N59" s="0" t="n">
        <f aca="false">N10*500</f>
        <v>0</v>
      </c>
      <c r="O59" s="0" t="n">
        <f aca="false">O10*600</f>
        <v>600</v>
      </c>
      <c r="P59" s="0" t="n">
        <f aca="false">P10*600</f>
        <v>0</v>
      </c>
      <c r="Q59" s="0" t="n">
        <f aca="false">Q10*600</f>
        <v>0</v>
      </c>
      <c r="R59" s="0" t="n">
        <f aca="false">R10*656.68</f>
        <v>0</v>
      </c>
      <c r="S59" s="0" t="n">
        <f aca="false">S10*800</f>
        <v>0</v>
      </c>
      <c r="T59" s="0" t="n">
        <f aca="false">T10*800</f>
        <v>0</v>
      </c>
      <c r="U59" s="0" t="n">
        <f aca="false">U10*800</f>
        <v>4000</v>
      </c>
      <c r="V59" s="0" t="n">
        <f aca="false">V10*800</f>
        <v>0</v>
      </c>
      <c r="W59" s="0" t="n">
        <f aca="false">W10*1000</f>
        <v>2000</v>
      </c>
      <c r="X59" s="0" t="n">
        <f aca="false">X10*1862.63</f>
        <v>0</v>
      </c>
      <c r="Y59" s="0" t="n">
        <f aca="false">Y10*2102.18</f>
        <v>0</v>
      </c>
      <c r="Z59" s="0" t="n">
        <f aca="false">Z10*2921.17</f>
        <v>0</v>
      </c>
      <c r="AA59" s="0" t="n">
        <f aca="false">AA10*3283.41</f>
        <v>0</v>
      </c>
      <c r="AB59" s="0" t="n">
        <f aca="false">SUM(B59:AA59)</f>
        <v>14800</v>
      </c>
    </row>
    <row r="60" customFormat="false" ht="12.8" hidden="false" customHeight="false" outlineLevel="0" collapsed="false">
      <c r="A60" s="0" t="s">
        <v>235</v>
      </c>
      <c r="B60" s="0" t="n">
        <f aca="false">B11*300</f>
        <v>0</v>
      </c>
      <c r="C60" s="0" t="n">
        <f aca="false">C11*400</f>
        <v>2800</v>
      </c>
      <c r="D60" s="0" t="n">
        <f aca="false">D11*400</f>
        <v>0</v>
      </c>
      <c r="E60" s="0" t="n">
        <f aca="false">E11*400</f>
        <v>5200</v>
      </c>
      <c r="F60" s="0" t="n">
        <f aca="false">F11*400</f>
        <v>0</v>
      </c>
      <c r="G60" s="0" t="n">
        <f aca="false">G11*400</f>
        <v>0</v>
      </c>
      <c r="H60" s="0" t="n">
        <f aca="false">H11*500</f>
        <v>5000</v>
      </c>
      <c r="I60" s="0" t="n">
        <f aca="false">I11*500</f>
        <v>0</v>
      </c>
      <c r="J60" s="0" t="n">
        <f aca="false">J11*500</f>
        <v>0</v>
      </c>
      <c r="K60" s="0" t="n">
        <f aca="false">K11*500</f>
        <v>1500</v>
      </c>
      <c r="L60" s="0" t="n">
        <f aca="false">L11*500</f>
        <v>0</v>
      </c>
      <c r="M60" s="0" t="n">
        <f aca="false">M11*500</f>
        <v>0</v>
      </c>
      <c r="N60" s="0" t="n">
        <f aca="false">N11*500</f>
        <v>0</v>
      </c>
      <c r="O60" s="0" t="n">
        <f aca="false">O11*600</f>
        <v>1200</v>
      </c>
      <c r="P60" s="0" t="n">
        <f aca="false">P11*600</f>
        <v>0</v>
      </c>
      <c r="Q60" s="0" t="n">
        <f aca="false">Q11*600</f>
        <v>0</v>
      </c>
      <c r="R60" s="0" t="n">
        <f aca="false">R11*656.68</f>
        <v>2626.72</v>
      </c>
      <c r="S60" s="0" t="n">
        <f aca="false">S11*800</f>
        <v>0</v>
      </c>
      <c r="T60" s="0" t="n">
        <f aca="false">T11*800</f>
        <v>0</v>
      </c>
      <c r="U60" s="0" t="n">
        <f aca="false">U11*800</f>
        <v>800</v>
      </c>
      <c r="V60" s="0" t="n">
        <f aca="false">V11*800</f>
        <v>0</v>
      </c>
      <c r="W60" s="0" t="n">
        <f aca="false">W11*1000</f>
        <v>7000</v>
      </c>
      <c r="X60" s="0" t="n">
        <f aca="false">X11*1862.63</f>
        <v>0</v>
      </c>
      <c r="Y60" s="0" t="n">
        <f aca="false">Y11*2102.18</f>
        <v>4204.36</v>
      </c>
      <c r="Z60" s="0" t="n">
        <f aca="false">Z11*2921.17</f>
        <v>0</v>
      </c>
      <c r="AA60" s="0" t="n">
        <f aca="false">AA11*3283.41</f>
        <v>0</v>
      </c>
      <c r="AB60" s="0" t="n">
        <f aca="false">SUM(B60:AA60)</f>
        <v>30331.08</v>
      </c>
    </row>
    <row r="61" customFormat="false" ht="12.8" hidden="false" customHeight="false" outlineLevel="0" collapsed="false">
      <c r="A61" s="0" t="s">
        <v>241</v>
      </c>
      <c r="B61" s="0" t="n">
        <f aca="false">B12*300</f>
        <v>0</v>
      </c>
      <c r="C61" s="0" t="n">
        <f aca="false">C12*400</f>
        <v>1200</v>
      </c>
      <c r="D61" s="0" t="n">
        <f aca="false">D12*400</f>
        <v>2000</v>
      </c>
      <c r="E61" s="0" t="n">
        <f aca="false">E12*400</f>
        <v>0</v>
      </c>
      <c r="F61" s="0" t="n">
        <f aca="false">F12*400</f>
        <v>0</v>
      </c>
      <c r="G61" s="0" t="n">
        <f aca="false">G12*400</f>
        <v>400</v>
      </c>
      <c r="H61" s="0" t="n">
        <f aca="false">H12*500</f>
        <v>7500</v>
      </c>
      <c r="I61" s="0" t="n">
        <f aca="false">I12*500</f>
        <v>2000</v>
      </c>
      <c r="J61" s="0" t="n">
        <f aca="false">J12*500</f>
        <v>0</v>
      </c>
      <c r="K61" s="0" t="n">
        <f aca="false">K12*500</f>
        <v>0</v>
      </c>
      <c r="L61" s="0" t="n">
        <f aca="false">L12*500</f>
        <v>0</v>
      </c>
      <c r="M61" s="0" t="n">
        <f aca="false">M12*500</f>
        <v>1000</v>
      </c>
      <c r="N61" s="0" t="n">
        <f aca="false">N12*500</f>
        <v>0</v>
      </c>
      <c r="O61" s="0" t="n">
        <f aca="false">O12*600</f>
        <v>0</v>
      </c>
      <c r="P61" s="0" t="n">
        <f aca="false">P12*600</f>
        <v>600</v>
      </c>
      <c r="Q61" s="0" t="n">
        <f aca="false">Q12*600</f>
        <v>2400</v>
      </c>
      <c r="R61" s="0" t="n">
        <f aca="false">R12*656.68</f>
        <v>0</v>
      </c>
      <c r="S61" s="0" t="n">
        <f aca="false">S12*800</f>
        <v>0</v>
      </c>
      <c r="T61" s="0" t="n">
        <f aca="false">T12*800</f>
        <v>0</v>
      </c>
      <c r="U61" s="0" t="n">
        <f aca="false">U12*800</f>
        <v>16000</v>
      </c>
      <c r="V61" s="0" t="n">
        <f aca="false">V12*800</f>
        <v>0</v>
      </c>
      <c r="W61" s="0" t="n">
        <f aca="false">W12*1000</f>
        <v>0</v>
      </c>
      <c r="X61" s="0" t="n">
        <f aca="false">X12*1862.63</f>
        <v>0</v>
      </c>
      <c r="Y61" s="0" t="n">
        <f aca="false">Y12*2102.18</f>
        <v>0</v>
      </c>
      <c r="Z61" s="0" t="n">
        <f aca="false">Z12*2921.17</f>
        <v>0</v>
      </c>
      <c r="AA61" s="0" t="n">
        <f aca="false">AA12*3283.41</f>
        <v>0</v>
      </c>
      <c r="AB61" s="0" t="n">
        <f aca="false">SUM(B61:AA61)</f>
        <v>33100</v>
      </c>
    </row>
    <row r="62" customFormat="false" ht="12.8" hidden="false" customHeight="false" outlineLevel="0" collapsed="false">
      <c r="A62" s="0" t="s">
        <v>245</v>
      </c>
      <c r="B62" s="0" t="n">
        <f aca="false">B13*300</f>
        <v>300</v>
      </c>
      <c r="C62" s="0" t="n">
        <f aca="false">C13*400</f>
        <v>3200</v>
      </c>
      <c r="D62" s="0" t="n">
        <f aca="false">D13*400</f>
        <v>0</v>
      </c>
      <c r="E62" s="0" t="n">
        <f aca="false">E13*400</f>
        <v>14400</v>
      </c>
      <c r="F62" s="0" t="n">
        <f aca="false">F13*400</f>
        <v>400</v>
      </c>
      <c r="G62" s="0" t="n">
        <f aca="false">G13*400</f>
        <v>400</v>
      </c>
      <c r="H62" s="0" t="n">
        <f aca="false">H13*500</f>
        <v>5500</v>
      </c>
      <c r="I62" s="0" t="n">
        <f aca="false">I13*500</f>
        <v>3000</v>
      </c>
      <c r="J62" s="0" t="n">
        <f aca="false">J13*500</f>
        <v>500</v>
      </c>
      <c r="K62" s="0" t="n">
        <f aca="false">K13*500</f>
        <v>1000</v>
      </c>
      <c r="L62" s="0" t="n">
        <f aca="false">L13*500</f>
        <v>2000</v>
      </c>
      <c r="M62" s="0" t="n">
        <f aca="false">M13*500</f>
        <v>1500</v>
      </c>
      <c r="N62" s="0" t="n">
        <f aca="false">N13*500</f>
        <v>0</v>
      </c>
      <c r="O62" s="0" t="n">
        <f aca="false">O13*600</f>
        <v>2400</v>
      </c>
      <c r="P62" s="0" t="n">
        <f aca="false">P13*600</f>
        <v>1800</v>
      </c>
      <c r="Q62" s="0" t="n">
        <f aca="false">Q13*600</f>
        <v>2400</v>
      </c>
      <c r="R62" s="0" t="n">
        <f aca="false">R13*656.68</f>
        <v>1313.36</v>
      </c>
      <c r="S62" s="0" t="n">
        <f aca="false">S13*800</f>
        <v>1600</v>
      </c>
      <c r="T62" s="0" t="n">
        <f aca="false">T13*800</f>
        <v>0</v>
      </c>
      <c r="U62" s="0" t="n">
        <f aca="false">U13*800</f>
        <v>47200</v>
      </c>
      <c r="V62" s="0" t="n">
        <f aca="false">V13*800</f>
        <v>0</v>
      </c>
      <c r="W62" s="0" t="n">
        <f aca="false">W13*1000</f>
        <v>0</v>
      </c>
      <c r="X62" s="0" t="n">
        <f aca="false">X13*1862.63</f>
        <v>0</v>
      </c>
      <c r="Y62" s="0" t="n">
        <f aca="false">Y13*2102.18</f>
        <v>0</v>
      </c>
      <c r="Z62" s="0" t="n">
        <f aca="false">Z13*2921.17</f>
        <v>0</v>
      </c>
      <c r="AA62" s="0" t="n">
        <f aca="false">AA13*3283.41</f>
        <v>0</v>
      </c>
      <c r="AB62" s="0" t="n">
        <f aca="false">SUM(B62:AA62)</f>
        <v>88913.36</v>
      </c>
    </row>
    <row r="63" customFormat="false" ht="12.8" hidden="false" customHeight="false" outlineLevel="0" collapsed="false">
      <c r="A63" s="0" t="s">
        <v>247</v>
      </c>
      <c r="B63" s="0" t="n">
        <f aca="false">B14*300</f>
        <v>0</v>
      </c>
      <c r="C63" s="0" t="n">
        <f aca="false">C14*400</f>
        <v>0</v>
      </c>
      <c r="D63" s="0" t="n">
        <f aca="false">D14*400</f>
        <v>0</v>
      </c>
      <c r="E63" s="0" t="n">
        <f aca="false">E14*400</f>
        <v>0</v>
      </c>
      <c r="F63" s="0" t="n">
        <f aca="false">F14*400</f>
        <v>0</v>
      </c>
      <c r="G63" s="0" t="n">
        <f aca="false">G14*400</f>
        <v>0</v>
      </c>
      <c r="H63" s="0" t="n">
        <f aca="false">H14*500</f>
        <v>0</v>
      </c>
      <c r="I63" s="0" t="n">
        <f aca="false">I14*500</f>
        <v>500</v>
      </c>
      <c r="J63" s="0" t="n">
        <f aca="false">J14*500</f>
        <v>0</v>
      </c>
      <c r="K63" s="0" t="n">
        <f aca="false">K14*500</f>
        <v>0</v>
      </c>
      <c r="L63" s="0" t="n">
        <f aca="false">L14*500</f>
        <v>0</v>
      </c>
      <c r="M63" s="0" t="n">
        <f aca="false">M14*500</f>
        <v>0</v>
      </c>
      <c r="N63" s="0" t="n">
        <f aca="false">N14*500</f>
        <v>0</v>
      </c>
      <c r="O63" s="0" t="n">
        <f aca="false">O14*600</f>
        <v>0</v>
      </c>
      <c r="P63" s="0" t="n">
        <f aca="false">P14*600</f>
        <v>0</v>
      </c>
      <c r="Q63" s="0" t="n">
        <f aca="false">Q14*600</f>
        <v>0</v>
      </c>
      <c r="R63" s="0" t="n">
        <f aca="false">R14*656.68</f>
        <v>0</v>
      </c>
      <c r="S63" s="0" t="n">
        <f aca="false">S14*800</f>
        <v>0</v>
      </c>
      <c r="T63" s="0" t="n">
        <f aca="false">T14*800</f>
        <v>0</v>
      </c>
      <c r="U63" s="0" t="n">
        <f aca="false">U14*800</f>
        <v>0</v>
      </c>
      <c r="V63" s="0" t="n">
        <f aca="false">V14*800</f>
        <v>0</v>
      </c>
      <c r="W63" s="0" t="n">
        <f aca="false">W14*1000</f>
        <v>0</v>
      </c>
      <c r="X63" s="0" t="n">
        <f aca="false">X14*1862.63</f>
        <v>0</v>
      </c>
      <c r="Y63" s="0" t="n">
        <f aca="false">Y14*2102.18</f>
        <v>0</v>
      </c>
      <c r="Z63" s="0" t="n">
        <f aca="false">Z14*2921.17</f>
        <v>0</v>
      </c>
      <c r="AA63" s="0" t="n">
        <f aca="false">AA14*3283.41</f>
        <v>0</v>
      </c>
      <c r="AB63" s="0" t="n">
        <f aca="false">SUM(B63:AA63)</f>
        <v>500</v>
      </c>
    </row>
    <row r="64" customFormat="false" ht="12.8" hidden="false" customHeight="false" outlineLevel="0" collapsed="false">
      <c r="A64" s="0" t="s">
        <v>249</v>
      </c>
      <c r="B64" s="0" t="n">
        <f aca="false">B15*300</f>
        <v>0</v>
      </c>
      <c r="C64" s="0" t="n">
        <f aca="false">C15*400</f>
        <v>400</v>
      </c>
      <c r="D64" s="0" t="n">
        <f aca="false">D15*400</f>
        <v>400</v>
      </c>
      <c r="E64" s="0" t="n">
        <f aca="false">E15*400</f>
        <v>0</v>
      </c>
      <c r="F64" s="0" t="n">
        <f aca="false">F15*400</f>
        <v>0</v>
      </c>
      <c r="G64" s="0" t="n">
        <f aca="false">G15*400</f>
        <v>1200</v>
      </c>
      <c r="H64" s="0" t="n">
        <f aca="false">H15*500</f>
        <v>6000</v>
      </c>
      <c r="I64" s="0" t="n">
        <f aca="false">I15*500</f>
        <v>1500</v>
      </c>
      <c r="J64" s="0" t="n">
        <f aca="false">J15*500</f>
        <v>0</v>
      </c>
      <c r="K64" s="0" t="n">
        <f aca="false">K15*500</f>
        <v>0</v>
      </c>
      <c r="L64" s="0" t="n">
        <f aca="false">L15*500</f>
        <v>0</v>
      </c>
      <c r="M64" s="0" t="n">
        <f aca="false">M15*500</f>
        <v>2000</v>
      </c>
      <c r="N64" s="0" t="n">
        <f aca="false">N15*500</f>
        <v>0</v>
      </c>
      <c r="O64" s="0" t="n">
        <f aca="false">O15*600</f>
        <v>0</v>
      </c>
      <c r="P64" s="0" t="n">
        <f aca="false">P15*600</f>
        <v>0</v>
      </c>
      <c r="Q64" s="0" t="n">
        <f aca="false">Q15*600</f>
        <v>0</v>
      </c>
      <c r="R64" s="0" t="n">
        <f aca="false">R15*656.68</f>
        <v>0</v>
      </c>
      <c r="S64" s="0" t="n">
        <f aca="false">S15*800</f>
        <v>0</v>
      </c>
      <c r="T64" s="0" t="n">
        <f aca="false">T15*800</f>
        <v>0</v>
      </c>
      <c r="U64" s="0" t="n">
        <f aca="false">U15*800</f>
        <v>0</v>
      </c>
      <c r="V64" s="0" t="n">
        <f aca="false">V15*800</f>
        <v>0</v>
      </c>
      <c r="W64" s="0" t="n">
        <f aca="false">W15*1000</f>
        <v>0</v>
      </c>
      <c r="X64" s="0" t="n">
        <f aca="false">X15*1862.63</f>
        <v>0</v>
      </c>
      <c r="Y64" s="0" t="n">
        <f aca="false">Y15*2102.18</f>
        <v>0</v>
      </c>
      <c r="Z64" s="0" t="n">
        <f aca="false">Z15*2921.17</f>
        <v>0</v>
      </c>
      <c r="AA64" s="0" t="n">
        <f aca="false">AA15*3283.41</f>
        <v>0</v>
      </c>
      <c r="AB64" s="0" t="n">
        <f aca="false">SUM(B64:AA64)</f>
        <v>11500</v>
      </c>
    </row>
    <row r="65" customFormat="false" ht="12.8" hidden="false" customHeight="false" outlineLevel="0" collapsed="false">
      <c r="A65" s="18" t="s">
        <v>252</v>
      </c>
      <c r="B65" s="0" t="n">
        <f aca="false">B16*300</f>
        <v>0</v>
      </c>
      <c r="C65" s="0" t="n">
        <f aca="false">C16*400</f>
        <v>2000</v>
      </c>
      <c r="D65" s="0" t="n">
        <f aca="false">D16*400</f>
        <v>0</v>
      </c>
      <c r="E65" s="0" t="n">
        <f aca="false">E16*400</f>
        <v>0</v>
      </c>
      <c r="F65" s="0" t="n">
        <f aca="false">F16*400</f>
        <v>0</v>
      </c>
      <c r="G65" s="0" t="n">
        <f aca="false">G16*400</f>
        <v>0</v>
      </c>
      <c r="H65" s="0" t="n">
        <f aca="false">H16*500</f>
        <v>6000</v>
      </c>
      <c r="I65" s="0" t="n">
        <f aca="false">I16*500</f>
        <v>0</v>
      </c>
      <c r="J65" s="0" t="n">
        <f aca="false">J16*500</f>
        <v>0</v>
      </c>
      <c r="K65" s="0" t="n">
        <f aca="false">K16*500</f>
        <v>0</v>
      </c>
      <c r="L65" s="0" t="n">
        <f aca="false">L16*500</f>
        <v>0</v>
      </c>
      <c r="M65" s="0" t="n">
        <f aca="false">M16*500</f>
        <v>0</v>
      </c>
      <c r="N65" s="0" t="n">
        <f aca="false">N16*500</f>
        <v>0</v>
      </c>
      <c r="O65" s="0" t="n">
        <f aca="false">O16*600</f>
        <v>0</v>
      </c>
      <c r="P65" s="0" t="n">
        <f aca="false">P16*600</f>
        <v>0</v>
      </c>
      <c r="Q65" s="0" t="n">
        <f aca="false">Q16*600</f>
        <v>0</v>
      </c>
      <c r="R65" s="0" t="n">
        <f aca="false">R16*656.68</f>
        <v>0</v>
      </c>
      <c r="S65" s="0" t="n">
        <f aca="false">S16*800</f>
        <v>0</v>
      </c>
      <c r="T65" s="0" t="n">
        <f aca="false">T16*800</f>
        <v>0</v>
      </c>
      <c r="U65" s="0" t="n">
        <f aca="false">U16*800</f>
        <v>0</v>
      </c>
      <c r="V65" s="0" t="n">
        <f aca="false">V16*800</f>
        <v>0</v>
      </c>
      <c r="W65" s="0" t="n">
        <f aca="false">W16*1000</f>
        <v>0</v>
      </c>
      <c r="X65" s="0" t="n">
        <f aca="false">X16*1862.63</f>
        <v>0</v>
      </c>
      <c r="Y65" s="0" t="n">
        <f aca="false">Y16*2102.18</f>
        <v>0</v>
      </c>
      <c r="Z65" s="0" t="n">
        <f aca="false">Z16*2921.17</f>
        <v>0</v>
      </c>
      <c r="AA65" s="0" t="n">
        <f aca="false">AA16*3283.41</f>
        <v>0</v>
      </c>
      <c r="AB65" s="0" t="n">
        <f aca="false">SUM(B65:AA65)</f>
        <v>8000</v>
      </c>
    </row>
    <row r="66" customFormat="false" ht="12.8" hidden="false" customHeight="false" outlineLevel="0" collapsed="false">
      <c r="A66" s="0" t="s">
        <v>559</v>
      </c>
      <c r="B66" s="0" t="n">
        <f aca="false">B17*300</f>
        <v>0</v>
      </c>
      <c r="C66" s="0" t="n">
        <f aca="false">C17*400</f>
        <v>0</v>
      </c>
      <c r="D66" s="0" t="n">
        <f aca="false">D17*400</f>
        <v>0</v>
      </c>
      <c r="E66" s="0" t="n">
        <f aca="false">E17*400</f>
        <v>400</v>
      </c>
      <c r="F66" s="0" t="n">
        <f aca="false">F17*400</f>
        <v>0</v>
      </c>
      <c r="G66" s="0" t="n">
        <f aca="false">G17*400</f>
        <v>0</v>
      </c>
      <c r="H66" s="0" t="n">
        <f aca="false">H17*500</f>
        <v>500</v>
      </c>
      <c r="I66" s="0" t="n">
        <f aca="false">I17*500</f>
        <v>0</v>
      </c>
      <c r="J66" s="0" t="n">
        <f aca="false">J17*500</f>
        <v>0</v>
      </c>
      <c r="K66" s="0" t="n">
        <f aca="false">K17*500</f>
        <v>0</v>
      </c>
      <c r="L66" s="0" t="n">
        <f aca="false">L17*500</f>
        <v>0</v>
      </c>
      <c r="M66" s="0" t="n">
        <f aca="false">M17*500</f>
        <v>0</v>
      </c>
      <c r="N66" s="0" t="n">
        <f aca="false">N17*500</f>
        <v>0</v>
      </c>
      <c r="O66" s="0" t="n">
        <f aca="false">O17*600</f>
        <v>0</v>
      </c>
      <c r="P66" s="0" t="n">
        <f aca="false">P17*600</f>
        <v>0</v>
      </c>
      <c r="Q66" s="0" t="n">
        <f aca="false">Q17*600</f>
        <v>600</v>
      </c>
      <c r="R66" s="0" t="n">
        <f aca="false">R17*656.68</f>
        <v>0</v>
      </c>
      <c r="S66" s="0" t="n">
        <f aca="false">S17*800</f>
        <v>0</v>
      </c>
      <c r="T66" s="0" t="n">
        <f aca="false">T17*800</f>
        <v>0</v>
      </c>
      <c r="U66" s="0" t="n">
        <f aca="false">U17*800</f>
        <v>5600</v>
      </c>
      <c r="V66" s="0" t="n">
        <f aca="false">V17*800</f>
        <v>0</v>
      </c>
      <c r="W66" s="0" t="n">
        <f aca="false">W17*1000</f>
        <v>0</v>
      </c>
      <c r="X66" s="0" t="n">
        <f aca="false">X17*1862.63</f>
        <v>0</v>
      </c>
      <c r="Y66" s="0" t="n">
        <f aca="false">Y17*2102.18</f>
        <v>0</v>
      </c>
      <c r="Z66" s="0" t="n">
        <f aca="false">Z17*2921.17</f>
        <v>0</v>
      </c>
      <c r="AA66" s="0" t="n">
        <f aca="false">AA17*3283.41</f>
        <v>0</v>
      </c>
      <c r="AB66" s="0" t="n">
        <f aca="false">SUM(B66:AA66)</f>
        <v>7100</v>
      </c>
    </row>
    <row r="67" customFormat="false" ht="12.8" hidden="false" customHeight="false" outlineLevel="0" collapsed="false">
      <c r="A67" s="0" t="s">
        <v>560</v>
      </c>
      <c r="B67" s="0" t="n">
        <f aca="false">B18*300</f>
        <v>0</v>
      </c>
      <c r="C67" s="0" t="n">
        <f aca="false">C18*400</f>
        <v>2400</v>
      </c>
      <c r="D67" s="0" t="n">
        <f aca="false">D18*400</f>
        <v>0</v>
      </c>
      <c r="E67" s="0" t="n">
        <f aca="false">E18*400</f>
        <v>400</v>
      </c>
      <c r="F67" s="0" t="n">
        <f aca="false">F18*400</f>
        <v>400</v>
      </c>
      <c r="G67" s="0" t="n">
        <f aca="false">G18*400</f>
        <v>400</v>
      </c>
      <c r="H67" s="0" t="n">
        <f aca="false">H18*500</f>
        <v>2000</v>
      </c>
      <c r="I67" s="0" t="n">
        <f aca="false">I18*500</f>
        <v>1500</v>
      </c>
      <c r="J67" s="0" t="n">
        <f aca="false">J18*500</f>
        <v>0</v>
      </c>
      <c r="K67" s="0" t="n">
        <f aca="false">K18*500</f>
        <v>0</v>
      </c>
      <c r="L67" s="0" t="n">
        <f aca="false">L18*500</f>
        <v>0</v>
      </c>
      <c r="M67" s="0" t="n">
        <f aca="false">M18*500</f>
        <v>0</v>
      </c>
      <c r="N67" s="0" t="n">
        <f aca="false">N18*500</f>
        <v>0</v>
      </c>
      <c r="O67" s="0" t="n">
        <f aca="false">O18*600</f>
        <v>0</v>
      </c>
      <c r="P67" s="0" t="n">
        <f aca="false">P18*600</f>
        <v>600</v>
      </c>
      <c r="Q67" s="0" t="n">
        <f aca="false">Q18*600</f>
        <v>0</v>
      </c>
      <c r="R67" s="0" t="n">
        <f aca="false">R18*656.68</f>
        <v>0</v>
      </c>
      <c r="S67" s="0" t="n">
        <f aca="false">S18*800</f>
        <v>800</v>
      </c>
      <c r="T67" s="0" t="n">
        <f aca="false">T18*800</f>
        <v>0</v>
      </c>
      <c r="U67" s="0" t="n">
        <f aca="false">U18*800</f>
        <v>2400</v>
      </c>
      <c r="V67" s="0" t="n">
        <f aca="false">V18*800</f>
        <v>0</v>
      </c>
      <c r="W67" s="0" t="n">
        <f aca="false">W18*1000</f>
        <v>0</v>
      </c>
      <c r="X67" s="0" t="n">
        <f aca="false">X18*1862.63</f>
        <v>0</v>
      </c>
      <c r="Y67" s="0" t="n">
        <f aca="false">Y18*2102.18</f>
        <v>0</v>
      </c>
      <c r="Z67" s="0" t="n">
        <f aca="false">Z18*2921.17</f>
        <v>0</v>
      </c>
      <c r="AA67" s="0" t="n">
        <f aca="false">AA18*3283.41</f>
        <v>0</v>
      </c>
      <c r="AB67" s="0" t="n">
        <f aca="false">SUM(B67:AA67)</f>
        <v>10900</v>
      </c>
    </row>
    <row r="68" customFormat="false" ht="12.8" hidden="false" customHeight="false" outlineLevel="0" collapsed="false">
      <c r="A68" s="0" t="s">
        <v>273</v>
      </c>
      <c r="B68" s="0" t="n">
        <f aca="false">B19*300</f>
        <v>0</v>
      </c>
      <c r="C68" s="0" t="n">
        <f aca="false">C19*400</f>
        <v>10000</v>
      </c>
      <c r="D68" s="0" t="n">
        <f aca="false">D19*400</f>
        <v>6800</v>
      </c>
      <c r="E68" s="0" t="n">
        <f aca="false">E19*400</f>
        <v>400</v>
      </c>
      <c r="F68" s="0" t="n">
        <f aca="false">F19*400</f>
        <v>0</v>
      </c>
      <c r="G68" s="0" t="n">
        <f aca="false">G19*400</f>
        <v>800</v>
      </c>
      <c r="H68" s="0" t="n">
        <f aca="false">H19*500</f>
        <v>15500</v>
      </c>
      <c r="I68" s="0" t="n">
        <f aca="false">I19*500</f>
        <v>8000</v>
      </c>
      <c r="J68" s="0" t="n">
        <f aca="false">J19*500</f>
        <v>0</v>
      </c>
      <c r="K68" s="0" t="n">
        <f aca="false">K19*500</f>
        <v>0</v>
      </c>
      <c r="L68" s="0" t="n">
        <f aca="false">L19*500</f>
        <v>1000</v>
      </c>
      <c r="M68" s="0" t="n">
        <f aca="false">M19*500</f>
        <v>500</v>
      </c>
      <c r="N68" s="0" t="n">
        <f aca="false">N19*500</f>
        <v>0</v>
      </c>
      <c r="O68" s="0" t="n">
        <f aca="false">O19*600</f>
        <v>600</v>
      </c>
      <c r="P68" s="0" t="n">
        <f aca="false">P19*600</f>
        <v>0</v>
      </c>
      <c r="Q68" s="0" t="n">
        <f aca="false">Q19*600</f>
        <v>0</v>
      </c>
      <c r="R68" s="0" t="n">
        <f aca="false">R19*656.68</f>
        <v>3940.08</v>
      </c>
      <c r="S68" s="0" t="n">
        <f aca="false">S19*800</f>
        <v>800</v>
      </c>
      <c r="T68" s="0" t="n">
        <f aca="false">T19*800</f>
        <v>0</v>
      </c>
      <c r="U68" s="0" t="n">
        <f aca="false">U19*800</f>
        <v>152000</v>
      </c>
      <c r="V68" s="0" t="n">
        <f aca="false">V19*800</f>
        <v>0</v>
      </c>
      <c r="W68" s="0" t="n">
        <f aca="false">W19*1000</f>
        <v>1000</v>
      </c>
      <c r="X68" s="0" t="n">
        <f aca="false">X19*1862.63</f>
        <v>0</v>
      </c>
      <c r="Y68" s="0" t="n">
        <f aca="false">Y19*2102.18</f>
        <v>33634.88</v>
      </c>
      <c r="Z68" s="0" t="n">
        <f aca="false">Z19*2921.17</f>
        <v>0</v>
      </c>
      <c r="AA68" s="0" t="n">
        <f aca="false">AA19*3283.41</f>
        <v>0</v>
      </c>
      <c r="AB68" s="0" t="n">
        <f aca="false">SUM(B68:AA68)</f>
        <v>234974.96</v>
      </c>
    </row>
    <row r="69" customFormat="false" ht="12.8" hidden="false" customHeight="false" outlineLevel="0" collapsed="false">
      <c r="A69" s="0" t="s">
        <v>279</v>
      </c>
      <c r="B69" s="0" t="n">
        <f aca="false">B20*300</f>
        <v>0</v>
      </c>
      <c r="C69" s="0" t="n">
        <f aca="false">C20*400</f>
        <v>0</v>
      </c>
      <c r="D69" s="0" t="n">
        <f aca="false">D20*400</f>
        <v>400</v>
      </c>
      <c r="E69" s="0" t="n">
        <f aca="false">E20*400</f>
        <v>0</v>
      </c>
      <c r="F69" s="0" t="n">
        <f aca="false">F20*400</f>
        <v>400</v>
      </c>
      <c r="G69" s="0" t="n">
        <f aca="false">G20*400</f>
        <v>400</v>
      </c>
      <c r="H69" s="0" t="n">
        <f aca="false">H20*500</f>
        <v>1500</v>
      </c>
      <c r="I69" s="0" t="n">
        <f aca="false">I20*500</f>
        <v>0</v>
      </c>
      <c r="J69" s="0" t="n">
        <f aca="false">J20*500</f>
        <v>0</v>
      </c>
      <c r="K69" s="0" t="n">
        <f aca="false">K20*500</f>
        <v>0</v>
      </c>
      <c r="L69" s="0" t="n">
        <f aca="false">L20*500</f>
        <v>0</v>
      </c>
      <c r="M69" s="0" t="n">
        <f aca="false">M20*500</f>
        <v>2500</v>
      </c>
      <c r="N69" s="0" t="n">
        <f aca="false">N20*500</f>
        <v>0</v>
      </c>
      <c r="O69" s="0" t="n">
        <f aca="false">O20*600</f>
        <v>1800</v>
      </c>
      <c r="P69" s="0" t="n">
        <f aca="false">P20*600</f>
        <v>0</v>
      </c>
      <c r="Q69" s="0" t="n">
        <f aca="false">Q20*600</f>
        <v>0</v>
      </c>
      <c r="R69" s="0" t="n">
        <f aca="false">R20*656.68</f>
        <v>0</v>
      </c>
      <c r="S69" s="0" t="n">
        <f aca="false">S20*800</f>
        <v>0</v>
      </c>
      <c r="T69" s="0" t="n">
        <f aca="false">T20*800</f>
        <v>0</v>
      </c>
      <c r="U69" s="0" t="n">
        <f aca="false">U20*800</f>
        <v>0</v>
      </c>
      <c r="V69" s="0" t="n">
        <f aca="false">V20*800</f>
        <v>0</v>
      </c>
      <c r="W69" s="0" t="n">
        <f aca="false">W20*1000</f>
        <v>1000</v>
      </c>
      <c r="X69" s="0" t="n">
        <f aca="false">X20*1862.63</f>
        <v>0</v>
      </c>
      <c r="Y69" s="0" t="n">
        <f aca="false">Y20*2102.18</f>
        <v>0</v>
      </c>
      <c r="Z69" s="0" t="n">
        <f aca="false">Z20*2921.17</f>
        <v>0</v>
      </c>
      <c r="AA69" s="0" t="n">
        <f aca="false">AA20*3283.41</f>
        <v>0</v>
      </c>
      <c r="AB69" s="0" t="n">
        <f aca="false">SUM(B69:AA69)</f>
        <v>8000</v>
      </c>
    </row>
    <row r="70" customFormat="false" ht="12.8" hidden="false" customHeight="false" outlineLevel="0" collapsed="false">
      <c r="A70" s="0" t="s">
        <v>282</v>
      </c>
      <c r="B70" s="0" t="n">
        <f aca="false">B21*300</f>
        <v>2400</v>
      </c>
      <c r="C70" s="0" t="n">
        <f aca="false">C21*400</f>
        <v>2800</v>
      </c>
      <c r="D70" s="0" t="n">
        <f aca="false">D21*400</f>
        <v>1600</v>
      </c>
      <c r="E70" s="0" t="n">
        <f aca="false">E21*400</f>
        <v>0</v>
      </c>
      <c r="F70" s="0" t="n">
        <f aca="false">F21*400</f>
        <v>0</v>
      </c>
      <c r="G70" s="0" t="n">
        <f aca="false">G21*400</f>
        <v>0</v>
      </c>
      <c r="H70" s="0" t="n">
        <f aca="false">H21*500</f>
        <v>8000</v>
      </c>
      <c r="I70" s="0" t="n">
        <f aca="false">I21*500</f>
        <v>5000</v>
      </c>
      <c r="J70" s="0" t="n">
        <f aca="false">J21*500</f>
        <v>0</v>
      </c>
      <c r="K70" s="0" t="n">
        <f aca="false">K21*500</f>
        <v>0</v>
      </c>
      <c r="L70" s="0" t="n">
        <f aca="false">L21*500</f>
        <v>2000</v>
      </c>
      <c r="M70" s="0" t="n">
        <f aca="false">M21*500</f>
        <v>500</v>
      </c>
      <c r="N70" s="0" t="n">
        <f aca="false">N21*500</f>
        <v>4500</v>
      </c>
      <c r="O70" s="0" t="n">
        <f aca="false">O21*600</f>
        <v>0</v>
      </c>
      <c r="P70" s="0" t="n">
        <f aca="false">P21*600</f>
        <v>0</v>
      </c>
      <c r="Q70" s="0" t="n">
        <f aca="false">Q21*600</f>
        <v>600</v>
      </c>
      <c r="R70" s="0" t="n">
        <f aca="false">R21*656.68</f>
        <v>0</v>
      </c>
      <c r="S70" s="0" t="n">
        <f aca="false">S21*800</f>
        <v>0</v>
      </c>
      <c r="T70" s="0" t="n">
        <f aca="false">T21*800</f>
        <v>800</v>
      </c>
      <c r="U70" s="0" t="n">
        <f aca="false">U21*800</f>
        <v>4000</v>
      </c>
      <c r="V70" s="0" t="n">
        <f aca="false">V21*800</f>
        <v>0</v>
      </c>
      <c r="W70" s="0" t="n">
        <f aca="false">W21*1000</f>
        <v>0</v>
      </c>
      <c r="X70" s="0" t="n">
        <f aca="false">X21*1862.63</f>
        <v>0</v>
      </c>
      <c r="Y70" s="0" t="n">
        <f aca="false">Y21*2102.18</f>
        <v>0</v>
      </c>
      <c r="Z70" s="0" t="n">
        <f aca="false">Z21*2921.17</f>
        <v>0</v>
      </c>
      <c r="AA70" s="0" t="n">
        <f aca="false">AA21*3283.41</f>
        <v>0</v>
      </c>
      <c r="AB70" s="0" t="n">
        <f aca="false">SUM(B70:AA70)</f>
        <v>32200</v>
      </c>
    </row>
    <row r="71" customFormat="false" ht="12.8" hidden="false" customHeight="false" outlineLevel="0" collapsed="false">
      <c r="A71" s="0" t="s">
        <v>285</v>
      </c>
      <c r="B71" s="0" t="n">
        <f aca="false">B22*300</f>
        <v>0</v>
      </c>
      <c r="C71" s="0" t="n">
        <f aca="false">C22*400</f>
        <v>0</v>
      </c>
      <c r="D71" s="0" t="n">
        <f aca="false">D22*400</f>
        <v>0</v>
      </c>
      <c r="E71" s="0" t="n">
        <f aca="false">E22*400</f>
        <v>0</v>
      </c>
      <c r="F71" s="0" t="n">
        <f aca="false">F22*400</f>
        <v>0</v>
      </c>
      <c r="G71" s="0" t="n">
        <f aca="false">G22*400</f>
        <v>1200</v>
      </c>
      <c r="H71" s="0" t="n">
        <f aca="false">H22*500</f>
        <v>6500</v>
      </c>
      <c r="I71" s="0" t="n">
        <f aca="false">I22*500</f>
        <v>0</v>
      </c>
      <c r="J71" s="0" t="n">
        <f aca="false">J22*500</f>
        <v>0</v>
      </c>
      <c r="K71" s="0" t="n">
        <f aca="false">K22*500</f>
        <v>0</v>
      </c>
      <c r="L71" s="0" t="n">
        <f aca="false">L22*500</f>
        <v>1500</v>
      </c>
      <c r="M71" s="0" t="n">
        <f aca="false">M22*500</f>
        <v>5500</v>
      </c>
      <c r="N71" s="0" t="n">
        <f aca="false">N22*500</f>
        <v>0</v>
      </c>
      <c r="O71" s="0" t="n">
        <f aca="false">O22*600</f>
        <v>0</v>
      </c>
      <c r="P71" s="0" t="n">
        <f aca="false">P22*600</f>
        <v>0</v>
      </c>
      <c r="Q71" s="0" t="n">
        <f aca="false">Q22*600</f>
        <v>0</v>
      </c>
      <c r="R71" s="0" t="n">
        <f aca="false">R22*656.68</f>
        <v>0</v>
      </c>
      <c r="S71" s="0" t="n">
        <f aca="false">S22*800</f>
        <v>0</v>
      </c>
      <c r="T71" s="0" t="n">
        <f aca="false">T22*800</f>
        <v>0</v>
      </c>
      <c r="U71" s="0" t="n">
        <f aca="false">U22*800</f>
        <v>3200</v>
      </c>
      <c r="V71" s="0" t="n">
        <f aca="false">V22*800</f>
        <v>0</v>
      </c>
      <c r="W71" s="0" t="n">
        <f aca="false">W22*1000</f>
        <v>0</v>
      </c>
      <c r="X71" s="0" t="n">
        <f aca="false">X22*1862.63</f>
        <v>0</v>
      </c>
      <c r="Y71" s="0" t="n">
        <f aca="false">Y22*2102.18</f>
        <v>0</v>
      </c>
      <c r="Z71" s="0" t="n">
        <f aca="false">Z22*2921.17</f>
        <v>0</v>
      </c>
      <c r="AA71" s="0" t="n">
        <f aca="false">AA22*3283.41</f>
        <v>0</v>
      </c>
      <c r="AB71" s="0" t="n">
        <f aca="false">SUM(B71:AA71)</f>
        <v>17900</v>
      </c>
    </row>
    <row r="72" customFormat="false" ht="12.8" hidden="false" customHeight="false" outlineLevel="0" collapsed="false">
      <c r="A72" s="0" t="s">
        <v>288</v>
      </c>
      <c r="B72" s="0" t="n">
        <f aca="false">B23*300</f>
        <v>0</v>
      </c>
      <c r="C72" s="0" t="n">
        <f aca="false">C23*400</f>
        <v>1600</v>
      </c>
      <c r="D72" s="0" t="n">
        <f aca="false">D23*400</f>
        <v>2400</v>
      </c>
      <c r="E72" s="0" t="n">
        <f aca="false">E23*400</f>
        <v>1600</v>
      </c>
      <c r="F72" s="0" t="n">
        <f aca="false">F23*400</f>
        <v>0</v>
      </c>
      <c r="G72" s="0" t="n">
        <f aca="false">G23*400</f>
        <v>0</v>
      </c>
      <c r="H72" s="0" t="n">
        <f aca="false">H23*500</f>
        <v>16500</v>
      </c>
      <c r="I72" s="0" t="n">
        <f aca="false">I23*500</f>
        <v>0</v>
      </c>
      <c r="J72" s="0" t="n">
        <f aca="false">J23*500</f>
        <v>0</v>
      </c>
      <c r="K72" s="0" t="n">
        <f aca="false">K23*500</f>
        <v>0</v>
      </c>
      <c r="L72" s="0" t="n">
        <f aca="false">L23*500</f>
        <v>3000</v>
      </c>
      <c r="M72" s="0" t="n">
        <f aca="false">M23*500</f>
        <v>11000</v>
      </c>
      <c r="N72" s="0" t="n">
        <f aca="false">N23*500</f>
        <v>0</v>
      </c>
      <c r="O72" s="0" t="n">
        <f aca="false">O23*600</f>
        <v>0</v>
      </c>
      <c r="P72" s="0" t="n">
        <f aca="false">P23*600</f>
        <v>1800</v>
      </c>
      <c r="Q72" s="0" t="n">
        <f aca="false">Q23*600</f>
        <v>0</v>
      </c>
      <c r="R72" s="0" t="n">
        <f aca="false">R23*656.68</f>
        <v>0</v>
      </c>
      <c r="S72" s="0" t="n">
        <f aca="false">S23*800</f>
        <v>0</v>
      </c>
      <c r="T72" s="0" t="n">
        <f aca="false">T23*800</f>
        <v>0</v>
      </c>
      <c r="U72" s="0" t="n">
        <f aca="false">U23*800</f>
        <v>19200</v>
      </c>
      <c r="V72" s="0" t="n">
        <f aca="false">V23*800</f>
        <v>0</v>
      </c>
      <c r="W72" s="0" t="n">
        <f aca="false">W23*1000</f>
        <v>8000</v>
      </c>
      <c r="X72" s="0" t="n">
        <f aca="false">X23*1862.63</f>
        <v>0</v>
      </c>
      <c r="Y72" s="0" t="n">
        <f aca="false">Y23*2102.18</f>
        <v>0</v>
      </c>
      <c r="Z72" s="0" t="n">
        <f aca="false">Z23*2921.17</f>
        <v>0</v>
      </c>
      <c r="AA72" s="0" t="n">
        <f aca="false">AA23*3283.41</f>
        <v>0</v>
      </c>
      <c r="AB72" s="0" t="n">
        <f aca="false">SUM(B72:AA72)</f>
        <v>65100</v>
      </c>
    </row>
    <row r="73" customFormat="false" ht="12.8" hidden="false" customHeight="false" outlineLevel="0" collapsed="false">
      <c r="A73" s="0" t="s">
        <v>291</v>
      </c>
      <c r="B73" s="0" t="n">
        <f aca="false">B24*300</f>
        <v>0</v>
      </c>
      <c r="C73" s="0" t="n">
        <f aca="false">C24*400</f>
        <v>11600</v>
      </c>
      <c r="D73" s="0" t="n">
        <f aca="false">D24*400</f>
        <v>1600</v>
      </c>
      <c r="E73" s="0" t="n">
        <f aca="false">E24*400</f>
        <v>8000</v>
      </c>
      <c r="F73" s="0" t="n">
        <f aca="false">F24*400</f>
        <v>0</v>
      </c>
      <c r="G73" s="0" t="n">
        <f aca="false">G24*400</f>
        <v>2800</v>
      </c>
      <c r="H73" s="0" t="n">
        <f aca="false">H24*500</f>
        <v>11500</v>
      </c>
      <c r="I73" s="0" t="n">
        <f aca="false">I24*500</f>
        <v>10000</v>
      </c>
      <c r="J73" s="0" t="n">
        <f aca="false">J24*500</f>
        <v>0</v>
      </c>
      <c r="K73" s="0" t="n">
        <f aca="false">K24*500</f>
        <v>1500</v>
      </c>
      <c r="L73" s="0" t="n">
        <f aca="false">L24*500</f>
        <v>500</v>
      </c>
      <c r="M73" s="0" t="n">
        <f aca="false">M24*500</f>
        <v>500</v>
      </c>
      <c r="N73" s="0" t="n">
        <f aca="false">N24*500</f>
        <v>2000</v>
      </c>
      <c r="O73" s="0" t="n">
        <f aca="false">O24*600</f>
        <v>3000</v>
      </c>
      <c r="P73" s="0" t="n">
        <f aca="false">P24*600</f>
        <v>0</v>
      </c>
      <c r="Q73" s="0" t="n">
        <f aca="false">Q24*600</f>
        <v>1200</v>
      </c>
      <c r="R73" s="0" t="n">
        <f aca="false">R24*656.68</f>
        <v>2626.72</v>
      </c>
      <c r="S73" s="0" t="n">
        <f aca="false">S24*800</f>
        <v>0</v>
      </c>
      <c r="T73" s="0" t="n">
        <f aca="false">T24*800</f>
        <v>0</v>
      </c>
      <c r="U73" s="0" t="n">
        <f aca="false">U24*800</f>
        <v>6400</v>
      </c>
      <c r="V73" s="0" t="n">
        <f aca="false">V24*800</f>
        <v>0</v>
      </c>
      <c r="W73" s="0" t="n">
        <f aca="false">W24*1000</f>
        <v>5000</v>
      </c>
      <c r="X73" s="0" t="n">
        <f aca="false">X24*1862.63</f>
        <v>0</v>
      </c>
      <c r="Y73" s="0" t="n">
        <f aca="false">Y24*2102.18</f>
        <v>0</v>
      </c>
      <c r="Z73" s="0" t="n">
        <f aca="false">Z24*2921.17</f>
        <v>0</v>
      </c>
      <c r="AA73" s="0" t="n">
        <f aca="false">AA24*3283.41</f>
        <v>0</v>
      </c>
      <c r="AB73" s="0" t="n">
        <f aca="false">SUM(B73:AA73)</f>
        <v>68226.72</v>
      </c>
    </row>
    <row r="74" customFormat="false" ht="12.8" hidden="false" customHeight="false" outlineLevel="0" collapsed="false">
      <c r="A74" s="0" t="s">
        <v>294</v>
      </c>
      <c r="B74" s="0" t="n">
        <f aca="false">B25*300</f>
        <v>0</v>
      </c>
      <c r="C74" s="0" t="n">
        <f aca="false">C25*400</f>
        <v>2800</v>
      </c>
      <c r="D74" s="0" t="n">
        <f aca="false">D25*400</f>
        <v>0</v>
      </c>
      <c r="E74" s="0" t="n">
        <f aca="false">E25*400</f>
        <v>0</v>
      </c>
      <c r="F74" s="0" t="n">
        <f aca="false">F25*400</f>
        <v>0</v>
      </c>
      <c r="G74" s="0" t="n">
        <f aca="false">G25*400</f>
        <v>2400</v>
      </c>
      <c r="H74" s="0" t="n">
        <f aca="false">H25*500</f>
        <v>9000</v>
      </c>
      <c r="I74" s="0" t="n">
        <f aca="false">I25*500</f>
        <v>0</v>
      </c>
      <c r="J74" s="0" t="n">
        <f aca="false">J25*500</f>
        <v>0</v>
      </c>
      <c r="K74" s="0" t="n">
        <f aca="false">K25*500</f>
        <v>0</v>
      </c>
      <c r="L74" s="0" t="n">
        <f aca="false">L25*500</f>
        <v>6500</v>
      </c>
      <c r="M74" s="0" t="n">
        <f aca="false">M25*500</f>
        <v>500</v>
      </c>
      <c r="N74" s="0" t="n">
        <f aca="false">N25*500</f>
        <v>8000</v>
      </c>
      <c r="O74" s="0" t="n">
        <f aca="false">O25*600</f>
        <v>0</v>
      </c>
      <c r="P74" s="0" t="n">
        <f aca="false">P25*600</f>
        <v>0</v>
      </c>
      <c r="Q74" s="0" t="n">
        <f aca="false">Q25*600</f>
        <v>600</v>
      </c>
      <c r="R74" s="0" t="n">
        <f aca="false">R25*656.68</f>
        <v>0</v>
      </c>
      <c r="S74" s="0" t="n">
        <f aca="false">S25*800</f>
        <v>1600</v>
      </c>
      <c r="T74" s="0" t="n">
        <f aca="false">T25*800</f>
        <v>800</v>
      </c>
      <c r="U74" s="0" t="n">
        <f aca="false">U25*800</f>
        <v>4800</v>
      </c>
      <c r="V74" s="0" t="n">
        <f aca="false">V25*800</f>
        <v>0</v>
      </c>
      <c r="W74" s="0" t="n">
        <f aca="false">W25*1000</f>
        <v>12000</v>
      </c>
      <c r="X74" s="0" t="n">
        <f aca="false">X25*1862.63</f>
        <v>0</v>
      </c>
      <c r="Y74" s="0" t="n">
        <f aca="false">Y25*2102.18</f>
        <v>0</v>
      </c>
      <c r="Z74" s="0" t="n">
        <f aca="false">Z25*2921.17</f>
        <v>0</v>
      </c>
      <c r="AA74" s="0" t="n">
        <f aca="false">AA25*3283.41</f>
        <v>0</v>
      </c>
      <c r="AB74" s="0" t="n">
        <f aca="false">SUM(B74:AA74)</f>
        <v>49000</v>
      </c>
    </row>
    <row r="75" customFormat="false" ht="12.8" hidden="false" customHeight="false" outlineLevel="0" collapsed="false">
      <c r="A75" s="0" t="s">
        <v>296</v>
      </c>
      <c r="B75" s="0" t="n">
        <f aca="false">B26*300</f>
        <v>0</v>
      </c>
      <c r="C75" s="0" t="n">
        <f aca="false">C26*400</f>
        <v>0</v>
      </c>
      <c r="D75" s="0" t="n">
        <f aca="false">D26*400</f>
        <v>1200</v>
      </c>
      <c r="E75" s="0" t="n">
        <f aca="false">E26*400</f>
        <v>3600</v>
      </c>
      <c r="F75" s="0" t="n">
        <f aca="false">F26*400</f>
        <v>0</v>
      </c>
      <c r="G75" s="0" t="n">
        <f aca="false">G26*400</f>
        <v>0</v>
      </c>
      <c r="H75" s="0" t="n">
        <f aca="false">H26*500</f>
        <v>5000</v>
      </c>
      <c r="I75" s="0" t="n">
        <f aca="false">I26*500</f>
        <v>6500</v>
      </c>
      <c r="J75" s="0" t="n">
        <f aca="false">J26*500</f>
        <v>0</v>
      </c>
      <c r="K75" s="0" t="n">
        <f aca="false">K26*500</f>
        <v>0</v>
      </c>
      <c r="L75" s="0" t="n">
        <f aca="false">L26*500</f>
        <v>0</v>
      </c>
      <c r="M75" s="0" t="n">
        <f aca="false">M26*500</f>
        <v>1000</v>
      </c>
      <c r="N75" s="0" t="n">
        <f aca="false">N26*500</f>
        <v>0</v>
      </c>
      <c r="O75" s="0" t="n">
        <f aca="false">O26*600</f>
        <v>2400</v>
      </c>
      <c r="P75" s="0" t="n">
        <f aca="false">P26*600</f>
        <v>0</v>
      </c>
      <c r="Q75" s="0" t="n">
        <f aca="false">Q26*600</f>
        <v>0</v>
      </c>
      <c r="R75" s="0" t="n">
        <f aca="false">R26*656.68</f>
        <v>0</v>
      </c>
      <c r="S75" s="0" t="n">
        <f aca="false">S26*800</f>
        <v>0</v>
      </c>
      <c r="T75" s="0" t="n">
        <f aca="false">T26*800</f>
        <v>0</v>
      </c>
      <c r="U75" s="0" t="n">
        <f aca="false">U26*800</f>
        <v>9600</v>
      </c>
      <c r="V75" s="0" t="n">
        <f aca="false">V26*800</f>
        <v>0</v>
      </c>
      <c r="W75" s="0" t="n">
        <f aca="false">W26*1000</f>
        <v>0</v>
      </c>
      <c r="X75" s="0" t="n">
        <f aca="false">X26*1862.63</f>
        <v>0</v>
      </c>
      <c r="Y75" s="0" t="n">
        <f aca="false">Y26*2102.18</f>
        <v>2102.18</v>
      </c>
      <c r="Z75" s="0" t="n">
        <f aca="false">Z26*2921.17</f>
        <v>0</v>
      </c>
      <c r="AA75" s="0" t="n">
        <f aca="false">AA26*3283.41</f>
        <v>0</v>
      </c>
      <c r="AB75" s="0" t="n">
        <f aca="false">SUM(B75:AA75)</f>
        <v>31402.18</v>
      </c>
    </row>
    <row r="76" customFormat="false" ht="12.8" hidden="false" customHeight="false" outlineLevel="0" collapsed="false">
      <c r="A76" s="0" t="s">
        <v>306</v>
      </c>
      <c r="B76" s="0" t="n">
        <f aca="false">B27*300</f>
        <v>300</v>
      </c>
      <c r="C76" s="0" t="n">
        <f aca="false">C27*400</f>
        <v>0</v>
      </c>
      <c r="D76" s="0" t="n">
        <f aca="false">D27*400</f>
        <v>0</v>
      </c>
      <c r="E76" s="0" t="n">
        <f aca="false">E27*400</f>
        <v>9200</v>
      </c>
      <c r="F76" s="0" t="n">
        <f aca="false">F27*400</f>
        <v>400</v>
      </c>
      <c r="G76" s="0" t="n">
        <f aca="false">G27*400</f>
        <v>800</v>
      </c>
      <c r="H76" s="0" t="n">
        <f aca="false">H27*500</f>
        <v>18000</v>
      </c>
      <c r="I76" s="0" t="n">
        <f aca="false">I27*500</f>
        <v>5000</v>
      </c>
      <c r="J76" s="0" t="n">
        <f aca="false">J27*500</f>
        <v>0</v>
      </c>
      <c r="K76" s="0" t="n">
        <f aca="false">K27*500</f>
        <v>0</v>
      </c>
      <c r="L76" s="0" t="n">
        <f aca="false">L27*500</f>
        <v>2000</v>
      </c>
      <c r="M76" s="0" t="n">
        <f aca="false">M27*500</f>
        <v>500</v>
      </c>
      <c r="N76" s="0" t="n">
        <f aca="false">N27*500</f>
        <v>3500</v>
      </c>
      <c r="O76" s="0" t="n">
        <f aca="false">O27*600</f>
        <v>12600</v>
      </c>
      <c r="P76" s="0" t="n">
        <f aca="false">P27*600</f>
        <v>600</v>
      </c>
      <c r="Q76" s="0" t="n">
        <f aca="false">Q27*600</f>
        <v>0</v>
      </c>
      <c r="R76" s="0" t="n">
        <f aca="false">R27*656.68</f>
        <v>0</v>
      </c>
      <c r="S76" s="0" t="n">
        <f aca="false">S27*800</f>
        <v>0</v>
      </c>
      <c r="T76" s="0" t="n">
        <f aca="false">T27*800</f>
        <v>0</v>
      </c>
      <c r="U76" s="0" t="n">
        <f aca="false">U27*800</f>
        <v>21600</v>
      </c>
      <c r="V76" s="0" t="n">
        <f aca="false">V27*800</f>
        <v>0</v>
      </c>
      <c r="W76" s="0" t="n">
        <f aca="false">W27*1000</f>
        <v>0</v>
      </c>
      <c r="X76" s="0" t="n">
        <f aca="false">X27*1862.63</f>
        <v>0</v>
      </c>
      <c r="Y76" s="0" t="n">
        <f aca="false">Y27*2102.18</f>
        <v>0</v>
      </c>
      <c r="Z76" s="0" t="n">
        <f aca="false">Z27*2921.17</f>
        <v>0</v>
      </c>
      <c r="AA76" s="0" t="n">
        <f aca="false">AA27*3283.41</f>
        <v>0</v>
      </c>
      <c r="AB76" s="0" t="n">
        <f aca="false">SUM(B76:AA76)</f>
        <v>74500</v>
      </c>
    </row>
    <row r="77" customFormat="false" ht="12.8" hidden="false" customHeight="false" outlineLevel="0" collapsed="false">
      <c r="A77" s="0" t="s">
        <v>338</v>
      </c>
      <c r="B77" s="0" t="n">
        <f aca="false">B28*300</f>
        <v>0</v>
      </c>
      <c r="C77" s="0" t="n">
        <f aca="false">C28*400</f>
        <v>5600</v>
      </c>
      <c r="D77" s="0" t="n">
        <f aca="false">D28*400</f>
        <v>0</v>
      </c>
      <c r="E77" s="0" t="n">
        <f aca="false">E28*400</f>
        <v>0</v>
      </c>
      <c r="F77" s="0" t="n">
        <f aca="false">F28*400</f>
        <v>0</v>
      </c>
      <c r="G77" s="0" t="n">
        <f aca="false">G28*400</f>
        <v>0</v>
      </c>
      <c r="H77" s="0" t="n">
        <f aca="false">H28*500</f>
        <v>1500</v>
      </c>
      <c r="I77" s="0" t="n">
        <f aca="false">I28*500</f>
        <v>1000</v>
      </c>
      <c r="J77" s="0" t="n">
        <f aca="false">J28*500</f>
        <v>0</v>
      </c>
      <c r="K77" s="0" t="n">
        <f aca="false">K28*500</f>
        <v>0</v>
      </c>
      <c r="L77" s="0" t="n">
        <f aca="false">L28*500</f>
        <v>0</v>
      </c>
      <c r="M77" s="0" t="n">
        <f aca="false">M28*500</f>
        <v>500</v>
      </c>
      <c r="N77" s="0" t="n">
        <f aca="false">N28*500</f>
        <v>0</v>
      </c>
      <c r="O77" s="0" t="n">
        <f aca="false">O28*600</f>
        <v>0</v>
      </c>
      <c r="P77" s="0" t="n">
        <f aca="false">P28*600</f>
        <v>0</v>
      </c>
      <c r="Q77" s="0" t="n">
        <f aca="false">Q28*600</f>
        <v>0</v>
      </c>
      <c r="R77" s="0" t="n">
        <f aca="false">R28*656.68</f>
        <v>0</v>
      </c>
      <c r="S77" s="0" t="n">
        <f aca="false">S28*800</f>
        <v>0</v>
      </c>
      <c r="T77" s="0" t="n">
        <f aca="false">T28*800</f>
        <v>0</v>
      </c>
      <c r="U77" s="0" t="n">
        <f aca="false">U28*800</f>
        <v>0</v>
      </c>
      <c r="V77" s="0" t="n">
        <f aca="false">V28*800</f>
        <v>0</v>
      </c>
      <c r="W77" s="0" t="n">
        <f aca="false">W28*1000</f>
        <v>0</v>
      </c>
      <c r="X77" s="0" t="n">
        <f aca="false">X28*1862.63</f>
        <v>0</v>
      </c>
      <c r="Y77" s="0" t="n">
        <f aca="false">Y28*2102.18</f>
        <v>0</v>
      </c>
      <c r="Z77" s="0" t="n">
        <f aca="false">Z28*2921.17</f>
        <v>0</v>
      </c>
      <c r="AA77" s="0" t="n">
        <f aca="false">AA28*3283.41</f>
        <v>0</v>
      </c>
      <c r="AB77" s="0" t="n">
        <f aca="false">SUM(B77:AA77)</f>
        <v>8600</v>
      </c>
    </row>
    <row r="78" customFormat="false" ht="12.8" hidden="false" customHeight="false" outlineLevel="0" collapsed="false">
      <c r="A78" s="0" t="s">
        <v>361</v>
      </c>
      <c r="B78" s="0" t="n">
        <f aca="false">B29*300</f>
        <v>0</v>
      </c>
      <c r="C78" s="0" t="n">
        <f aca="false">C29*400</f>
        <v>0</v>
      </c>
      <c r="D78" s="0" t="n">
        <f aca="false">D29*400</f>
        <v>0</v>
      </c>
      <c r="E78" s="0" t="n">
        <f aca="false">E29*400</f>
        <v>0</v>
      </c>
      <c r="F78" s="0" t="n">
        <f aca="false">F29*400</f>
        <v>0</v>
      </c>
      <c r="G78" s="0" t="n">
        <f aca="false">G29*400</f>
        <v>400</v>
      </c>
      <c r="H78" s="0" t="n">
        <f aca="false">H29*500</f>
        <v>3000</v>
      </c>
      <c r="I78" s="0" t="n">
        <f aca="false">I29*500</f>
        <v>500</v>
      </c>
      <c r="J78" s="0" t="n">
        <f aca="false">J29*500</f>
        <v>0</v>
      </c>
      <c r="K78" s="0" t="n">
        <f aca="false">K29*500</f>
        <v>0</v>
      </c>
      <c r="L78" s="0" t="n">
        <f aca="false">L29*500</f>
        <v>0</v>
      </c>
      <c r="M78" s="0" t="n">
        <f aca="false">M29*500</f>
        <v>2000</v>
      </c>
      <c r="N78" s="0" t="n">
        <f aca="false">N29*500</f>
        <v>0</v>
      </c>
      <c r="O78" s="0" t="n">
        <f aca="false">O29*600</f>
        <v>0</v>
      </c>
      <c r="P78" s="0" t="n">
        <f aca="false">P29*600</f>
        <v>0</v>
      </c>
      <c r="Q78" s="0" t="n">
        <f aca="false">Q29*600</f>
        <v>0</v>
      </c>
      <c r="R78" s="0" t="n">
        <f aca="false">R29*656.68</f>
        <v>0</v>
      </c>
      <c r="S78" s="0" t="n">
        <f aca="false">S29*800</f>
        <v>0</v>
      </c>
      <c r="T78" s="0" t="n">
        <f aca="false">T29*800</f>
        <v>0</v>
      </c>
      <c r="U78" s="0" t="n">
        <f aca="false">U29*800</f>
        <v>0</v>
      </c>
      <c r="V78" s="0" t="n">
        <f aca="false">V29*800</f>
        <v>0</v>
      </c>
      <c r="W78" s="0" t="n">
        <f aca="false">W29*1000</f>
        <v>0</v>
      </c>
      <c r="X78" s="0" t="n">
        <f aca="false">X29*1862.63</f>
        <v>0</v>
      </c>
      <c r="Y78" s="0" t="n">
        <f aca="false">Y29*2102.18</f>
        <v>0</v>
      </c>
      <c r="Z78" s="0" t="n">
        <f aca="false">Z29*2921.17</f>
        <v>0</v>
      </c>
      <c r="AA78" s="0" t="n">
        <f aca="false">AA29*3283.41</f>
        <v>0</v>
      </c>
      <c r="AB78" s="0" t="n">
        <f aca="false">SUM(B78:AA78)</f>
        <v>5900</v>
      </c>
    </row>
    <row r="79" customFormat="false" ht="12.8" hidden="false" customHeight="false" outlineLevel="0" collapsed="false">
      <c r="A79" s="0" t="s">
        <v>367</v>
      </c>
      <c r="B79" s="0" t="n">
        <f aca="false">B30*300</f>
        <v>0</v>
      </c>
      <c r="C79" s="0" t="n">
        <f aca="false">C30*400</f>
        <v>1600</v>
      </c>
      <c r="D79" s="0" t="n">
        <f aca="false">D30*400</f>
        <v>0</v>
      </c>
      <c r="E79" s="0" t="n">
        <f aca="false">E30*400</f>
        <v>0</v>
      </c>
      <c r="F79" s="0" t="n">
        <f aca="false">F30*400</f>
        <v>0</v>
      </c>
      <c r="G79" s="0" t="n">
        <f aca="false">G30*400</f>
        <v>0</v>
      </c>
      <c r="H79" s="0" t="n">
        <f aca="false">H30*500</f>
        <v>12000</v>
      </c>
      <c r="I79" s="0" t="n">
        <f aca="false">I30*500</f>
        <v>9500</v>
      </c>
      <c r="J79" s="0" t="n">
        <f aca="false">J30*500</f>
        <v>0</v>
      </c>
      <c r="K79" s="0" t="n">
        <f aca="false">K30*500</f>
        <v>0</v>
      </c>
      <c r="L79" s="0" t="n">
        <f aca="false">L30*500</f>
        <v>500</v>
      </c>
      <c r="M79" s="0" t="n">
        <f aca="false">M30*500</f>
        <v>4500</v>
      </c>
      <c r="N79" s="0" t="n">
        <f aca="false">N30*500</f>
        <v>0</v>
      </c>
      <c r="O79" s="0" t="n">
        <f aca="false">O30*600</f>
        <v>0</v>
      </c>
      <c r="P79" s="0" t="n">
        <f aca="false">P30*600</f>
        <v>0</v>
      </c>
      <c r="Q79" s="0" t="n">
        <f aca="false">Q30*600</f>
        <v>0</v>
      </c>
      <c r="R79" s="0" t="n">
        <f aca="false">R30*656.68</f>
        <v>0</v>
      </c>
      <c r="S79" s="0" t="n">
        <f aca="false">S30*800</f>
        <v>0</v>
      </c>
      <c r="T79" s="0" t="n">
        <f aca="false">T30*800</f>
        <v>0</v>
      </c>
      <c r="U79" s="0" t="n">
        <f aca="false">U30*800</f>
        <v>14400</v>
      </c>
      <c r="V79" s="0" t="n">
        <f aca="false">V30*800</f>
        <v>0</v>
      </c>
      <c r="W79" s="0" t="n">
        <f aca="false">W30*1000</f>
        <v>5000</v>
      </c>
      <c r="X79" s="0" t="n">
        <f aca="false">X30*1862.63</f>
        <v>0</v>
      </c>
      <c r="Y79" s="0" t="n">
        <f aca="false">Y30*2102.18</f>
        <v>0</v>
      </c>
      <c r="Z79" s="0" t="n">
        <f aca="false">Z30*2921.17</f>
        <v>0</v>
      </c>
      <c r="AA79" s="0" t="n">
        <f aca="false">AA30*3283.41</f>
        <v>0</v>
      </c>
      <c r="AB79" s="0" t="n">
        <f aca="false">SUM(B79:AA79)</f>
        <v>47500</v>
      </c>
    </row>
    <row r="80" customFormat="false" ht="12.8" hidden="false" customHeight="false" outlineLevel="0" collapsed="false">
      <c r="A80" s="0" t="s">
        <v>370</v>
      </c>
      <c r="B80" s="0" t="n">
        <f aca="false">B31*300</f>
        <v>0</v>
      </c>
      <c r="C80" s="0" t="n">
        <f aca="false">C31*400</f>
        <v>1600</v>
      </c>
      <c r="D80" s="0" t="n">
        <f aca="false">D31*400</f>
        <v>800</v>
      </c>
      <c r="E80" s="0" t="n">
        <f aca="false">E31*400</f>
        <v>800</v>
      </c>
      <c r="F80" s="0" t="n">
        <f aca="false">F31*400</f>
        <v>0</v>
      </c>
      <c r="G80" s="0" t="n">
        <f aca="false">G31*400</f>
        <v>800</v>
      </c>
      <c r="H80" s="0" t="n">
        <f aca="false">H31*500</f>
        <v>8500</v>
      </c>
      <c r="I80" s="0" t="n">
        <f aca="false">I31*500</f>
        <v>5000</v>
      </c>
      <c r="J80" s="0" t="n">
        <f aca="false">J31*500</f>
        <v>1000</v>
      </c>
      <c r="K80" s="0" t="n">
        <f aca="false">K31*500</f>
        <v>0</v>
      </c>
      <c r="L80" s="0" t="n">
        <f aca="false">L31*500</f>
        <v>0</v>
      </c>
      <c r="M80" s="0" t="n">
        <f aca="false">M31*500</f>
        <v>2000</v>
      </c>
      <c r="N80" s="0" t="n">
        <f aca="false">N31*500</f>
        <v>500</v>
      </c>
      <c r="O80" s="0" t="n">
        <f aca="false">O31*600</f>
        <v>0</v>
      </c>
      <c r="P80" s="0" t="n">
        <f aca="false">P31*600</f>
        <v>1200</v>
      </c>
      <c r="Q80" s="0" t="n">
        <f aca="false">Q31*600</f>
        <v>2400</v>
      </c>
      <c r="R80" s="0" t="n">
        <f aca="false">R31*656.68</f>
        <v>0</v>
      </c>
      <c r="S80" s="0" t="n">
        <f aca="false">S31*800</f>
        <v>0</v>
      </c>
      <c r="T80" s="0" t="n">
        <f aca="false">T31*800</f>
        <v>0</v>
      </c>
      <c r="U80" s="0" t="n">
        <f aca="false">U31*800</f>
        <v>5600</v>
      </c>
      <c r="V80" s="0" t="n">
        <f aca="false">V31*800</f>
        <v>1600</v>
      </c>
      <c r="W80" s="0" t="n">
        <f aca="false">W31*1000</f>
        <v>0</v>
      </c>
      <c r="X80" s="0" t="n">
        <f aca="false">X31*1862.63</f>
        <v>0</v>
      </c>
      <c r="Y80" s="0" t="n">
        <f aca="false">Y31*2102.18</f>
        <v>0</v>
      </c>
      <c r="Z80" s="0" t="n">
        <f aca="false">Z31*2921.17</f>
        <v>0</v>
      </c>
      <c r="AA80" s="0" t="n">
        <f aca="false">AA31*3283.41</f>
        <v>0</v>
      </c>
      <c r="AB80" s="0" t="n">
        <f aca="false">SUM(B80:AA80)</f>
        <v>31800</v>
      </c>
    </row>
    <row r="81" customFormat="false" ht="12.8" hidden="false" customHeight="false" outlineLevel="0" collapsed="false">
      <c r="A81" s="0" t="s">
        <v>372</v>
      </c>
      <c r="B81" s="0" t="n">
        <f aca="false">B32*300</f>
        <v>600</v>
      </c>
      <c r="C81" s="0" t="n">
        <f aca="false">C32*400</f>
        <v>2800</v>
      </c>
      <c r="D81" s="0" t="n">
        <f aca="false">D32*400</f>
        <v>400</v>
      </c>
      <c r="E81" s="0" t="n">
        <f aca="false">E32*400</f>
        <v>6400</v>
      </c>
      <c r="F81" s="0" t="n">
        <f aca="false">F32*400</f>
        <v>0</v>
      </c>
      <c r="G81" s="0" t="n">
        <f aca="false">G32*400</f>
        <v>6000</v>
      </c>
      <c r="H81" s="0" t="n">
        <f aca="false">H32*500</f>
        <v>7500</v>
      </c>
      <c r="I81" s="0" t="n">
        <f aca="false">I32*500</f>
        <v>4500</v>
      </c>
      <c r="J81" s="0" t="n">
        <f aca="false">J32*500</f>
        <v>500</v>
      </c>
      <c r="K81" s="0" t="n">
        <f aca="false">K32*500</f>
        <v>2500</v>
      </c>
      <c r="L81" s="0" t="n">
        <f aca="false">L32*500</f>
        <v>1500</v>
      </c>
      <c r="M81" s="0" t="n">
        <f aca="false">M32*500</f>
        <v>3500</v>
      </c>
      <c r="N81" s="0" t="n">
        <f aca="false">N32*500</f>
        <v>0</v>
      </c>
      <c r="O81" s="0" t="n">
        <f aca="false">O32*600</f>
        <v>600</v>
      </c>
      <c r="P81" s="0" t="n">
        <f aca="false">P32*600</f>
        <v>0</v>
      </c>
      <c r="Q81" s="0" t="n">
        <f aca="false">Q32*600</f>
        <v>1200</v>
      </c>
      <c r="R81" s="0" t="n">
        <f aca="false">R32*656.68</f>
        <v>1313.36</v>
      </c>
      <c r="S81" s="0" t="n">
        <f aca="false">S32*800</f>
        <v>0</v>
      </c>
      <c r="T81" s="0" t="n">
        <f aca="false">T32*800</f>
        <v>0</v>
      </c>
      <c r="U81" s="0" t="n">
        <f aca="false">U32*800</f>
        <v>20800</v>
      </c>
      <c r="V81" s="0" t="n">
        <f aca="false">V32*800</f>
        <v>0</v>
      </c>
      <c r="W81" s="0" t="n">
        <f aca="false">W32*1000</f>
        <v>1000</v>
      </c>
      <c r="X81" s="0" t="n">
        <f aca="false">X32*1862.63</f>
        <v>0</v>
      </c>
      <c r="Y81" s="0" t="n">
        <f aca="false">Y32*2102.18</f>
        <v>0</v>
      </c>
      <c r="Z81" s="0" t="n">
        <f aca="false">Z32*2921.17</f>
        <v>0</v>
      </c>
      <c r="AA81" s="0" t="n">
        <f aca="false">AA32*3283.41</f>
        <v>0</v>
      </c>
      <c r="AB81" s="0" t="n">
        <f aca="false">SUM(B81:AA81)</f>
        <v>61113.36</v>
      </c>
    </row>
    <row r="82" customFormat="false" ht="12.8" hidden="false" customHeight="false" outlineLevel="0" collapsed="false">
      <c r="A82" s="0" t="s">
        <v>380</v>
      </c>
      <c r="B82" s="0" t="n">
        <f aca="false">B33*300</f>
        <v>0</v>
      </c>
      <c r="C82" s="0" t="n">
        <f aca="false">C33*400</f>
        <v>1200</v>
      </c>
      <c r="D82" s="0" t="n">
        <f aca="false">D33*400</f>
        <v>400</v>
      </c>
      <c r="E82" s="0" t="n">
        <f aca="false">E33*400</f>
        <v>0</v>
      </c>
      <c r="F82" s="0" t="n">
        <f aca="false">F33*400</f>
        <v>0</v>
      </c>
      <c r="G82" s="0" t="n">
        <f aca="false">G33*400</f>
        <v>400</v>
      </c>
      <c r="H82" s="0" t="n">
        <f aca="false">H33*500</f>
        <v>10000</v>
      </c>
      <c r="I82" s="0" t="n">
        <f aca="false">I33*500</f>
        <v>2500</v>
      </c>
      <c r="J82" s="0" t="n">
        <f aca="false">J33*500</f>
        <v>0</v>
      </c>
      <c r="K82" s="0" t="n">
        <f aca="false">K33*500</f>
        <v>0</v>
      </c>
      <c r="L82" s="0" t="n">
        <f aca="false">L33*500</f>
        <v>0</v>
      </c>
      <c r="M82" s="0" t="n">
        <f aca="false">M33*500</f>
        <v>500</v>
      </c>
      <c r="N82" s="0" t="n">
        <f aca="false">N33*500</f>
        <v>1000</v>
      </c>
      <c r="O82" s="0" t="n">
        <f aca="false">O33*600</f>
        <v>0</v>
      </c>
      <c r="P82" s="0" t="n">
        <f aca="false">P33*600</f>
        <v>0</v>
      </c>
      <c r="Q82" s="0" t="n">
        <f aca="false">Q33*600</f>
        <v>1200</v>
      </c>
      <c r="R82" s="0" t="n">
        <f aca="false">R33*656.68</f>
        <v>0</v>
      </c>
      <c r="S82" s="0" t="n">
        <f aca="false">S33*800</f>
        <v>0</v>
      </c>
      <c r="T82" s="0" t="n">
        <f aca="false">T33*800</f>
        <v>0</v>
      </c>
      <c r="U82" s="0" t="n">
        <f aca="false">U33*800</f>
        <v>6400</v>
      </c>
      <c r="V82" s="0" t="n">
        <f aca="false">V33*800</f>
        <v>0</v>
      </c>
      <c r="W82" s="0" t="n">
        <f aca="false">W33*1000</f>
        <v>0</v>
      </c>
      <c r="X82" s="0" t="n">
        <f aca="false">X33*1862.63</f>
        <v>0</v>
      </c>
      <c r="Y82" s="0" t="n">
        <f aca="false">Y33*2102.18</f>
        <v>0</v>
      </c>
      <c r="Z82" s="0" t="n">
        <f aca="false">Z33*2921.17</f>
        <v>0</v>
      </c>
      <c r="AA82" s="0" t="n">
        <f aca="false">AA33*3283.41</f>
        <v>0</v>
      </c>
      <c r="AB82" s="0" t="n">
        <f aca="false">SUM(B82:AA82)</f>
        <v>23600</v>
      </c>
    </row>
    <row r="83" customFormat="false" ht="12.8" hidden="false" customHeight="false" outlineLevel="0" collapsed="false">
      <c r="A83" s="0" t="s">
        <v>561</v>
      </c>
      <c r="B83" s="0" t="n">
        <f aca="false">B34*300</f>
        <v>0</v>
      </c>
      <c r="C83" s="0" t="n">
        <f aca="false">C34*400</f>
        <v>3200</v>
      </c>
      <c r="D83" s="0" t="n">
        <f aca="false">D34*400</f>
        <v>0</v>
      </c>
      <c r="E83" s="0" t="n">
        <f aca="false">E34*400</f>
        <v>0</v>
      </c>
      <c r="F83" s="0" t="n">
        <f aca="false">F34*400</f>
        <v>0</v>
      </c>
      <c r="G83" s="0" t="n">
        <f aca="false">G34*400</f>
        <v>400</v>
      </c>
      <c r="H83" s="0" t="n">
        <f aca="false">H34*500</f>
        <v>3000</v>
      </c>
      <c r="I83" s="0" t="n">
        <f aca="false">I34*500</f>
        <v>0</v>
      </c>
      <c r="J83" s="0" t="n">
        <f aca="false">J34*500</f>
        <v>0</v>
      </c>
      <c r="K83" s="0" t="n">
        <f aca="false">K34*500</f>
        <v>0</v>
      </c>
      <c r="L83" s="0" t="n">
        <f aca="false">L34*500</f>
        <v>0</v>
      </c>
      <c r="M83" s="0" t="n">
        <f aca="false">M34*500</f>
        <v>0</v>
      </c>
      <c r="N83" s="0" t="n">
        <f aca="false">N34*500</f>
        <v>0</v>
      </c>
      <c r="O83" s="0" t="n">
        <f aca="false">O34*600</f>
        <v>0</v>
      </c>
      <c r="P83" s="0" t="n">
        <f aca="false">P34*600</f>
        <v>0</v>
      </c>
      <c r="Q83" s="0" t="n">
        <f aca="false">Q34*600</f>
        <v>0</v>
      </c>
      <c r="R83" s="0" t="n">
        <f aca="false">R34*656.68</f>
        <v>0</v>
      </c>
      <c r="S83" s="0" t="n">
        <f aca="false">S34*800</f>
        <v>0</v>
      </c>
      <c r="T83" s="0" t="n">
        <f aca="false">T34*800</f>
        <v>0</v>
      </c>
      <c r="U83" s="0" t="n">
        <f aca="false">U34*800</f>
        <v>0</v>
      </c>
      <c r="V83" s="0" t="n">
        <f aca="false">V34*800</f>
        <v>0</v>
      </c>
      <c r="W83" s="0" t="n">
        <f aca="false">W34*1000</f>
        <v>0</v>
      </c>
      <c r="X83" s="0" t="n">
        <f aca="false">X34*1862.63</f>
        <v>0</v>
      </c>
      <c r="Y83" s="0" t="n">
        <f aca="false">Y34*2102.18</f>
        <v>0</v>
      </c>
      <c r="Z83" s="0" t="n">
        <f aca="false">Z34*2921.17</f>
        <v>0</v>
      </c>
      <c r="AA83" s="0" t="n">
        <f aca="false">AA34*3283.41</f>
        <v>0</v>
      </c>
      <c r="AB83" s="0" t="n">
        <f aca="false">SUM(B83:AA83)</f>
        <v>6600</v>
      </c>
    </row>
    <row r="84" customFormat="false" ht="12.8" hidden="false" customHeight="false" outlineLevel="0" collapsed="false">
      <c r="A84" s="0" t="s">
        <v>562</v>
      </c>
      <c r="B84" s="0" t="n">
        <f aca="false">B35*300</f>
        <v>0</v>
      </c>
      <c r="C84" s="0" t="n">
        <f aca="false">C35*400</f>
        <v>0</v>
      </c>
      <c r="D84" s="0" t="n">
        <f aca="false">D35*400</f>
        <v>0</v>
      </c>
      <c r="E84" s="0" t="n">
        <f aca="false">E35*400</f>
        <v>2000</v>
      </c>
      <c r="F84" s="0" t="n">
        <f aca="false">F35*400</f>
        <v>0</v>
      </c>
      <c r="G84" s="0" t="n">
        <f aca="false">G35*400</f>
        <v>5200</v>
      </c>
      <c r="H84" s="0" t="n">
        <f aca="false">H35*500</f>
        <v>1000</v>
      </c>
      <c r="I84" s="0" t="n">
        <f aca="false">I35*500</f>
        <v>0</v>
      </c>
      <c r="J84" s="0" t="n">
        <f aca="false">J35*500</f>
        <v>0</v>
      </c>
      <c r="K84" s="0" t="n">
        <f aca="false">K35*500</f>
        <v>0</v>
      </c>
      <c r="L84" s="0" t="n">
        <f aca="false">L35*500</f>
        <v>8500</v>
      </c>
      <c r="M84" s="0" t="n">
        <f aca="false">M35*500</f>
        <v>0</v>
      </c>
      <c r="N84" s="0" t="n">
        <f aca="false">N35*500</f>
        <v>0</v>
      </c>
      <c r="O84" s="0" t="n">
        <f aca="false">O35*600</f>
        <v>0</v>
      </c>
      <c r="P84" s="0" t="n">
        <f aca="false">P35*600</f>
        <v>0</v>
      </c>
      <c r="Q84" s="0" t="n">
        <f aca="false">Q35*600</f>
        <v>0</v>
      </c>
      <c r="R84" s="0" t="n">
        <f aca="false">R35*656.68</f>
        <v>0</v>
      </c>
      <c r="S84" s="0" t="n">
        <f aca="false">S35*800</f>
        <v>0</v>
      </c>
      <c r="T84" s="0" t="n">
        <f aca="false">T35*800</f>
        <v>0</v>
      </c>
      <c r="U84" s="0" t="n">
        <f aca="false">U35*800</f>
        <v>2400</v>
      </c>
      <c r="V84" s="0" t="n">
        <f aca="false">V35*800</f>
        <v>0</v>
      </c>
      <c r="W84" s="0" t="n">
        <f aca="false">W35*1000</f>
        <v>0</v>
      </c>
      <c r="X84" s="0" t="n">
        <f aca="false">X35*1862.63</f>
        <v>0</v>
      </c>
      <c r="Y84" s="0" t="n">
        <f aca="false">Y35*2102.18</f>
        <v>0</v>
      </c>
      <c r="Z84" s="0" t="n">
        <f aca="false">Z35*2921.17</f>
        <v>0</v>
      </c>
      <c r="AA84" s="0" t="n">
        <f aca="false">AA35*3283.41</f>
        <v>0</v>
      </c>
      <c r="AB84" s="0" t="n">
        <f aca="false">SUM(B84:AA84)</f>
        <v>19100</v>
      </c>
    </row>
    <row r="85" customFormat="false" ht="12.8" hidden="false" customHeight="false" outlineLevel="0" collapsed="false">
      <c r="A85" s="0" t="s">
        <v>437</v>
      </c>
      <c r="B85" s="0" t="n">
        <f aca="false">B36*300</f>
        <v>0</v>
      </c>
      <c r="C85" s="0" t="n">
        <f aca="false">C36*400</f>
        <v>800</v>
      </c>
      <c r="D85" s="0" t="n">
        <f aca="false">D36*400</f>
        <v>2000</v>
      </c>
      <c r="E85" s="0" t="n">
        <f aca="false">E36*400</f>
        <v>400</v>
      </c>
      <c r="F85" s="0" t="n">
        <f aca="false">F36*400</f>
        <v>0</v>
      </c>
      <c r="G85" s="0" t="n">
        <f aca="false">G36*400</f>
        <v>800</v>
      </c>
      <c r="H85" s="0" t="n">
        <f aca="false">H36*500</f>
        <v>11500</v>
      </c>
      <c r="I85" s="0" t="n">
        <f aca="false">I36*500</f>
        <v>1000</v>
      </c>
      <c r="J85" s="0" t="n">
        <f aca="false">J36*500</f>
        <v>0</v>
      </c>
      <c r="K85" s="0" t="n">
        <f aca="false">K36*500</f>
        <v>0</v>
      </c>
      <c r="L85" s="0" t="n">
        <f aca="false">L36*500</f>
        <v>0</v>
      </c>
      <c r="M85" s="0" t="n">
        <f aca="false">M36*500</f>
        <v>0</v>
      </c>
      <c r="N85" s="0" t="n">
        <f aca="false">N36*500</f>
        <v>0</v>
      </c>
      <c r="O85" s="0" t="n">
        <f aca="false">O36*600</f>
        <v>0</v>
      </c>
      <c r="P85" s="0" t="n">
        <f aca="false">P36*600</f>
        <v>0</v>
      </c>
      <c r="Q85" s="0" t="n">
        <f aca="false">Q36*600</f>
        <v>0</v>
      </c>
      <c r="R85" s="0" t="n">
        <f aca="false">R36*656.68</f>
        <v>0</v>
      </c>
      <c r="S85" s="0" t="n">
        <f aca="false">S36*800</f>
        <v>0</v>
      </c>
      <c r="T85" s="0" t="n">
        <f aca="false">T36*800</f>
        <v>0</v>
      </c>
      <c r="U85" s="0" t="n">
        <f aca="false">U36*800</f>
        <v>4800</v>
      </c>
      <c r="V85" s="0" t="n">
        <f aca="false">V36*800</f>
        <v>0</v>
      </c>
      <c r="W85" s="0" t="n">
        <f aca="false">W36*1000</f>
        <v>4000</v>
      </c>
      <c r="X85" s="0" t="n">
        <f aca="false">X36*1862.63</f>
        <v>0</v>
      </c>
      <c r="Y85" s="0" t="n">
        <f aca="false">Y36*2102.18</f>
        <v>0</v>
      </c>
      <c r="Z85" s="0" t="n">
        <f aca="false">Z36*2921.17</f>
        <v>0</v>
      </c>
      <c r="AA85" s="0" t="n">
        <f aca="false">AA36*3283.41</f>
        <v>0</v>
      </c>
      <c r="AB85" s="0" t="n">
        <f aca="false">SUM(B85:AA85)</f>
        <v>25300</v>
      </c>
    </row>
    <row r="86" customFormat="false" ht="12.8" hidden="false" customHeight="false" outlineLevel="0" collapsed="false">
      <c r="A86" s="0" t="s">
        <v>449</v>
      </c>
      <c r="B86" s="0" t="n">
        <f aca="false">B37*300</f>
        <v>0</v>
      </c>
      <c r="C86" s="0" t="n">
        <f aca="false">C37*400</f>
        <v>2400</v>
      </c>
      <c r="D86" s="0" t="n">
        <f aca="false">D37*400</f>
        <v>0</v>
      </c>
      <c r="E86" s="0" t="n">
        <f aca="false">E37*400</f>
        <v>1600</v>
      </c>
      <c r="F86" s="0" t="n">
        <f aca="false">F37*400</f>
        <v>800</v>
      </c>
      <c r="G86" s="0" t="n">
        <f aca="false">G37*400</f>
        <v>1600</v>
      </c>
      <c r="H86" s="0" t="n">
        <f aca="false">H37*500</f>
        <v>10500</v>
      </c>
      <c r="I86" s="0" t="n">
        <f aca="false">I37*500</f>
        <v>1000</v>
      </c>
      <c r="J86" s="0" t="n">
        <f aca="false">J37*500</f>
        <v>0</v>
      </c>
      <c r="K86" s="0" t="n">
        <f aca="false">K37*500</f>
        <v>0</v>
      </c>
      <c r="L86" s="0" t="n">
        <f aca="false">L37*500</f>
        <v>2500</v>
      </c>
      <c r="M86" s="0" t="n">
        <f aca="false">M37*500</f>
        <v>4500</v>
      </c>
      <c r="N86" s="0" t="n">
        <f aca="false">N37*500</f>
        <v>1000</v>
      </c>
      <c r="O86" s="0" t="n">
        <f aca="false">O37*600</f>
        <v>600</v>
      </c>
      <c r="P86" s="0" t="n">
        <f aca="false">P37*600</f>
        <v>0</v>
      </c>
      <c r="Q86" s="0" t="n">
        <f aca="false">Q37*600</f>
        <v>0</v>
      </c>
      <c r="R86" s="0" t="n">
        <f aca="false">R37*656.68</f>
        <v>0</v>
      </c>
      <c r="S86" s="0" t="n">
        <f aca="false">S37*800</f>
        <v>0</v>
      </c>
      <c r="T86" s="0" t="n">
        <f aca="false">T37*800</f>
        <v>1600</v>
      </c>
      <c r="U86" s="0" t="n">
        <f aca="false">U37*800</f>
        <v>4800</v>
      </c>
      <c r="V86" s="0" t="n">
        <f aca="false">V37*800</f>
        <v>0</v>
      </c>
      <c r="W86" s="0" t="n">
        <f aca="false">W37*1000</f>
        <v>3000</v>
      </c>
      <c r="X86" s="0" t="n">
        <f aca="false">X37*1862.63</f>
        <v>0</v>
      </c>
      <c r="Y86" s="0" t="n">
        <f aca="false">Y37*2102.18</f>
        <v>0</v>
      </c>
      <c r="Z86" s="0" t="n">
        <f aca="false">Z37*2921.17</f>
        <v>0</v>
      </c>
      <c r="AA86" s="0" t="n">
        <f aca="false">AA37*3283.41</f>
        <v>0</v>
      </c>
      <c r="AB86" s="0" t="n">
        <f aca="false">SUM(B86:AA86)</f>
        <v>35900</v>
      </c>
    </row>
    <row r="87" customFormat="false" ht="12.8" hidden="false" customHeight="false" outlineLevel="0" collapsed="false">
      <c r="A87" s="0" t="s">
        <v>461</v>
      </c>
      <c r="B87" s="0" t="n">
        <f aca="false">B38*300</f>
        <v>0</v>
      </c>
      <c r="C87" s="0" t="n">
        <f aca="false">C38*400</f>
        <v>3200</v>
      </c>
      <c r="D87" s="0" t="n">
        <f aca="false">D38*400</f>
        <v>800</v>
      </c>
      <c r="E87" s="0" t="n">
        <f aca="false">E38*400</f>
        <v>1600</v>
      </c>
      <c r="F87" s="0" t="n">
        <f aca="false">F38*400</f>
        <v>0</v>
      </c>
      <c r="G87" s="0" t="n">
        <f aca="false">G38*400</f>
        <v>1600</v>
      </c>
      <c r="H87" s="0" t="n">
        <f aca="false">H38*500</f>
        <v>6500</v>
      </c>
      <c r="I87" s="0" t="n">
        <f aca="false">I38*500</f>
        <v>7000</v>
      </c>
      <c r="J87" s="0" t="n">
        <f aca="false">J38*500</f>
        <v>0</v>
      </c>
      <c r="K87" s="0" t="n">
        <f aca="false">K38*500</f>
        <v>0</v>
      </c>
      <c r="L87" s="0" t="n">
        <f aca="false">L38*500</f>
        <v>1500</v>
      </c>
      <c r="M87" s="0" t="n">
        <f aca="false">M38*500</f>
        <v>11500</v>
      </c>
      <c r="N87" s="0" t="n">
        <f aca="false">N38*500</f>
        <v>5500</v>
      </c>
      <c r="O87" s="0" t="n">
        <f aca="false">O38*600</f>
        <v>0</v>
      </c>
      <c r="P87" s="0" t="n">
        <f aca="false">P38*600</f>
        <v>0</v>
      </c>
      <c r="Q87" s="0" t="n">
        <f aca="false">Q38*600</f>
        <v>0</v>
      </c>
      <c r="R87" s="0" t="n">
        <f aca="false">R38*656.68</f>
        <v>0</v>
      </c>
      <c r="S87" s="0" t="n">
        <f aca="false">S38*800</f>
        <v>0</v>
      </c>
      <c r="T87" s="0" t="n">
        <f aca="false">T38*800</f>
        <v>800</v>
      </c>
      <c r="U87" s="0" t="n">
        <f aca="false">U38*800</f>
        <v>8000</v>
      </c>
      <c r="V87" s="0" t="n">
        <f aca="false">V38*800</f>
        <v>0</v>
      </c>
      <c r="W87" s="0" t="n">
        <f aca="false">W38*1000</f>
        <v>2000</v>
      </c>
      <c r="X87" s="0" t="n">
        <f aca="false">X38*1862.63</f>
        <v>0</v>
      </c>
      <c r="Y87" s="0" t="n">
        <f aca="false">Y38*2102.18</f>
        <v>0</v>
      </c>
      <c r="Z87" s="0" t="n">
        <f aca="false">Z38*2921.17</f>
        <v>0</v>
      </c>
      <c r="AA87" s="0" t="n">
        <f aca="false">AA38*3283.41</f>
        <v>0</v>
      </c>
      <c r="AB87" s="0" t="n">
        <f aca="false">SUM(B87:AA87)</f>
        <v>50000</v>
      </c>
    </row>
    <row r="88" customFormat="false" ht="12.8" hidden="false" customHeight="false" outlineLevel="0" collapsed="false">
      <c r="A88" s="0" t="s">
        <v>563</v>
      </c>
      <c r="B88" s="0" t="n">
        <f aca="false">B39*300</f>
        <v>600</v>
      </c>
      <c r="C88" s="0" t="n">
        <f aca="false">C39*400</f>
        <v>800</v>
      </c>
      <c r="D88" s="0" t="n">
        <f aca="false">D39*400</f>
        <v>0</v>
      </c>
      <c r="E88" s="0" t="n">
        <f aca="false">E39*400</f>
        <v>4000</v>
      </c>
      <c r="F88" s="0" t="n">
        <f aca="false">F39*400</f>
        <v>0</v>
      </c>
      <c r="G88" s="0" t="n">
        <f aca="false">G39*400</f>
        <v>8000</v>
      </c>
      <c r="H88" s="0" t="n">
        <f aca="false">H39*500</f>
        <v>3500</v>
      </c>
      <c r="I88" s="0" t="n">
        <f aca="false">I39*500</f>
        <v>0</v>
      </c>
      <c r="J88" s="0" t="n">
        <f aca="false">J39*500</f>
        <v>0</v>
      </c>
      <c r="K88" s="0" t="n">
        <f aca="false">K39*500</f>
        <v>0</v>
      </c>
      <c r="L88" s="0" t="n">
        <f aca="false">L39*500</f>
        <v>10500</v>
      </c>
      <c r="M88" s="0" t="n">
        <f aca="false">M39*500</f>
        <v>1000</v>
      </c>
      <c r="N88" s="0" t="n">
        <f aca="false">N39*500</f>
        <v>0</v>
      </c>
      <c r="O88" s="0" t="n">
        <f aca="false">O39*600</f>
        <v>0</v>
      </c>
      <c r="P88" s="0" t="n">
        <f aca="false">P39*600</f>
        <v>0</v>
      </c>
      <c r="Q88" s="0" t="n">
        <f aca="false">Q39*600</f>
        <v>0</v>
      </c>
      <c r="R88" s="0" t="n">
        <f aca="false">R39*656.68</f>
        <v>2626.72</v>
      </c>
      <c r="S88" s="0" t="n">
        <f aca="false">S39*800</f>
        <v>0</v>
      </c>
      <c r="T88" s="0" t="n">
        <f aca="false">T39*800</f>
        <v>0</v>
      </c>
      <c r="U88" s="0" t="n">
        <f aca="false">U39*800</f>
        <v>8800</v>
      </c>
      <c r="V88" s="0" t="n">
        <f aca="false">V39*800</f>
        <v>0</v>
      </c>
      <c r="W88" s="0" t="n">
        <f aca="false">W39*1000</f>
        <v>0</v>
      </c>
      <c r="X88" s="0" t="n">
        <f aca="false">X39*1862.63</f>
        <v>0</v>
      </c>
      <c r="Y88" s="0" t="n">
        <f aca="false">Y39*2102.18</f>
        <v>0</v>
      </c>
      <c r="Z88" s="0" t="n">
        <f aca="false">Z39*2921.17</f>
        <v>0</v>
      </c>
      <c r="AA88" s="0" t="n">
        <f aca="false">AA39*3283.41</f>
        <v>0</v>
      </c>
      <c r="AB88" s="0" t="n">
        <f aca="false">SUM(B88:AA88)</f>
        <v>39826.72</v>
      </c>
    </row>
    <row r="89" customFormat="false" ht="12.8" hidden="false" customHeight="false" outlineLevel="0" collapsed="false">
      <c r="A89" s="0" t="s">
        <v>488</v>
      </c>
      <c r="B89" s="0" t="n">
        <f aca="false">B40*300</f>
        <v>600</v>
      </c>
      <c r="C89" s="0" t="n">
        <f aca="false">C40*400</f>
        <v>4400</v>
      </c>
      <c r="D89" s="0" t="n">
        <f aca="false">D40*400</f>
        <v>0</v>
      </c>
      <c r="E89" s="0" t="n">
        <f aca="false">E40*400</f>
        <v>6400</v>
      </c>
      <c r="F89" s="0" t="n">
        <f aca="false">F40*400</f>
        <v>0</v>
      </c>
      <c r="G89" s="0" t="n">
        <f aca="false">G40*400</f>
        <v>400</v>
      </c>
      <c r="H89" s="0" t="n">
        <f aca="false">H40*500</f>
        <v>25500</v>
      </c>
      <c r="I89" s="0" t="n">
        <f aca="false">I40*500</f>
        <v>7500</v>
      </c>
      <c r="J89" s="0" t="n">
        <f aca="false">J40*500</f>
        <v>0</v>
      </c>
      <c r="K89" s="0" t="n">
        <f aca="false">K40*500</f>
        <v>500</v>
      </c>
      <c r="L89" s="0" t="n">
        <f aca="false">L40*500</f>
        <v>1000</v>
      </c>
      <c r="M89" s="0" t="n">
        <f aca="false">M40*500</f>
        <v>3000</v>
      </c>
      <c r="N89" s="0" t="n">
        <f aca="false">N40*500</f>
        <v>1000</v>
      </c>
      <c r="O89" s="0" t="n">
        <f aca="false">O40*600</f>
        <v>0</v>
      </c>
      <c r="P89" s="0" t="n">
        <f aca="false">P40*600</f>
        <v>1200</v>
      </c>
      <c r="Q89" s="0" t="n">
        <f aca="false">Q40*600</f>
        <v>0</v>
      </c>
      <c r="R89" s="0" t="n">
        <f aca="false">R40*656.68</f>
        <v>0</v>
      </c>
      <c r="S89" s="0" t="n">
        <f aca="false">S40*800</f>
        <v>800</v>
      </c>
      <c r="T89" s="0" t="n">
        <f aca="false">T40*800</f>
        <v>0</v>
      </c>
      <c r="U89" s="0" t="n">
        <f aca="false">U40*800</f>
        <v>24800</v>
      </c>
      <c r="V89" s="0" t="n">
        <f aca="false">V40*800</f>
        <v>0</v>
      </c>
      <c r="W89" s="0" t="n">
        <f aca="false">W40*1000</f>
        <v>1000</v>
      </c>
      <c r="X89" s="0" t="n">
        <f aca="false">X40*1862.63</f>
        <v>0</v>
      </c>
      <c r="Y89" s="0" t="n">
        <f aca="false">Y40*2102.18</f>
        <v>0</v>
      </c>
      <c r="Z89" s="0" t="n">
        <f aca="false">Z40*2921.17</f>
        <v>0</v>
      </c>
      <c r="AA89" s="0" t="n">
        <f aca="false">AA40*3283.41</f>
        <v>0</v>
      </c>
      <c r="AB89" s="0" t="n">
        <f aca="false">SUM(B89:AA89)</f>
        <v>78100</v>
      </c>
    </row>
    <row r="90" customFormat="false" ht="12.8" hidden="false" customHeight="false" outlineLevel="0" collapsed="false">
      <c r="A90" s="0" t="s">
        <v>499</v>
      </c>
      <c r="B90" s="0" t="n">
        <f aca="false">B41*300</f>
        <v>0</v>
      </c>
      <c r="C90" s="0" t="n">
        <f aca="false">C41*400</f>
        <v>0</v>
      </c>
      <c r="D90" s="0" t="n">
        <f aca="false">D41*400</f>
        <v>0</v>
      </c>
      <c r="E90" s="0" t="n">
        <f aca="false">E41*400</f>
        <v>0</v>
      </c>
      <c r="F90" s="0" t="n">
        <f aca="false">F41*400</f>
        <v>0</v>
      </c>
      <c r="G90" s="0" t="n">
        <f aca="false">G41*400</f>
        <v>0</v>
      </c>
      <c r="H90" s="0" t="n">
        <f aca="false">H41*500</f>
        <v>0</v>
      </c>
      <c r="I90" s="0" t="n">
        <f aca="false">I41*500</f>
        <v>0</v>
      </c>
      <c r="J90" s="0" t="n">
        <f aca="false">J41*500</f>
        <v>0</v>
      </c>
      <c r="K90" s="0" t="n">
        <f aca="false">K41*500</f>
        <v>0</v>
      </c>
      <c r="L90" s="0" t="n">
        <f aca="false">L41*500</f>
        <v>0</v>
      </c>
      <c r="M90" s="0" t="n">
        <f aca="false">M41*500</f>
        <v>0</v>
      </c>
      <c r="N90" s="0" t="n">
        <f aca="false">N41*500</f>
        <v>0</v>
      </c>
      <c r="O90" s="0" t="n">
        <f aca="false">O41*600</f>
        <v>0</v>
      </c>
      <c r="P90" s="0" t="n">
        <f aca="false">P41*600</f>
        <v>0</v>
      </c>
      <c r="Q90" s="0" t="n">
        <f aca="false">Q41*600</f>
        <v>0</v>
      </c>
      <c r="R90" s="0" t="n">
        <f aca="false">R41*656.68</f>
        <v>0</v>
      </c>
      <c r="S90" s="0" t="n">
        <f aca="false">S41*800</f>
        <v>0</v>
      </c>
      <c r="T90" s="0" t="n">
        <f aca="false">T41*800</f>
        <v>0</v>
      </c>
      <c r="U90" s="0" t="n">
        <f aca="false">U41*800</f>
        <v>0</v>
      </c>
      <c r="V90" s="0" t="n">
        <f aca="false">V41*800</f>
        <v>0</v>
      </c>
      <c r="W90" s="0" t="n">
        <f aca="false">W41*1000</f>
        <v>0</v>
      </c>
      <c r="X90" s="0" t="n">
        <f aca="false">X41*1862.63</f>
        <v>0</v>
      </c>
      <c r="Y90" s="0" t="n">
        <f aca="false">Y41*2102.18</f>
        <v>0</v>
      </c>
      <c r="Z90" s="0" t="n">
        <f aca="false">Z41*2921.17</f>
        <v>0</v>
      </c>
      <c r="AA90" s="0" t="n">
        <f aca="false">AA41*3283.41</f>
        <v>3283.41</v>
      </c>
      <c r="AB90" s="0" t="n">
        <f aca="false">SUM(B90:AA90)</f>
        <v>3283.41</v>
      </c>
    </row>
    <row r="91" customFormat="false" ht="12.8" hidden="false" customHeight="false" outlineLevel="0" collapsed="false">
      <c r="A91" s="0" t="s">
        <v>564</v>
      </c>
      <c r="B91" s="0" t="n">
        <f aca="false">B42*300</f>
        <v>600</v>
      </c>
      <c r="C91" s="0" t="n">
        <f aca="false">C42*400</f>
        <v>1200</v>
      </c>
      <c r="D91" s="0" t="n">
        <f aca="false">D42*400</f>
        <v>0</v>
      </c>
      <c r="E91" s="0" t="n">
        <f aca="false">E42*400</f>
        <v>5200</v>
      </c>
      <c r="F91" s="0" t="n">
        <f aca="false">F42*400</f>
        <v>0</v>
      </c>
      <c r="G91" s="0" t="n">
        <f aca="false">G42*400</f>
        <v>10000</v>
      </c>
      <c r="H91" s="0" t="n">
        <f aca="false">H42*500</f>
        <v>13000</v>
      </c>
      <c r="I91" s="0" t="n">
        <f aca="false">I42*500</f>
        <v>0</v>
      </c>
      <c r="J91" s="0" t="n">
        <f aca="false">J42*500</f>
        <v>500</v>
      </c>
      <c r="K91" s="0" t="n">
        <f aca="false">K42*500</f>
        <v>0</v>
      </c>
      <c r="L91" s="0" t="n">
        <f aca="false">L42*500</f>
        <v>8500</v>
      </c>
      <c r="M91" s="0" t="n">
        <f aca="false">M42*500</f>
        <v>5000</v>
      </c>
      <c r="N91" s="0" t="n">
        <f aca="false">N42*500</f>
        <v>0</v>
      </c>
      <c r="O91" s="0" t="n">
        <f aca="false">O42*600</f>
        <v>1200</v>
      </c>
      <c r="P91" s="0" t="n">
        <f aca="false">P42*600</f>
        <v>0</v>
      </c>
      <c r="Q91" s="0" t="n">
        <f aca="false">Q42*600</f>
        <v>0</v>
      </c>
      <c r="R91" s="0" t="n">
        <f aca="false">R42*656.68</f>
        <v>3940.08</v>
      </c>
      <c r="S91" s="0" t="n">
        <f aca="false">S42*800</f>
        <v>0</v>
      </c>
      <c r="T91" s="0" t="n">
        <f aca="false">T42*800</f>
        <v>0</v>
      </c>
      <c r="U91" s="0" t="n">
        <f aca="false">U42*800</f>
        <v>62400</v>
      </c>
      <c r="V91" s="0" t="n">
        <f aca="false">V42*800</f>
        <v>0</v>
      </c>
      <c r="W91" s="0" t="n">
        <f aca="false">W42*1000</f>
        <v>0</v>
      </c>
      <c r="X91" s="0" t="n">
        <f aca="false">X42*1862.63</f>
        <v>0</v>
      </c>
      <c r="Y91" s="0" t="n">
        <f aca="false">Y42*2102.18</f>
        <v>2102.18</v>
      </c>
      <c r="Z91" s="0" t="n">
        <f aca="false">Z42*2921.17</f>
        <v>0</v>
      </c>
      <c r="AA91" s="0" t="n">
        <f aca="false">AA42*3283.41</f>
        <v>0</v>
      </c>
      <c r="AB91" s="0" t="n">
        <f aca="false">SUM(B91:AA91)</f>
        <v>113642.26</v>
      </c>
    </row>
    <row r="92" customFormat="false" ht="12.8" hidden="false" customHeight="false" outlineLevel="0" collapsed="false">
      <c r="A92" s="0" t="s">
        <v>518</v>
      </c>
      <c r="B92" s="0" t="n">
        <f aca="false">B43*300</f>
        <v>0</v>
      </c>
      <c r="C92" s="0" t="n">
        <f aca="false">C43*400</f>
        <v>0</v>
      </c>
      <c r="D92" s="0" t="n">
        <f aca="false">D43*400</f>
        <v>1200</v>
      </c>
      <c r="E92" s="0" t="n">
        <f aca="false">E43*400</f>
        <v>12800</v>
      </c>
      <c r="F92" s="0" t="n">
        <f aca="false">F43*400</f>
        <v>0</v>
      </c>
      <c r="G92" s="0" t="n">
        <f aca="false">G43*400</f>
        <v>3200</v>
      </c>
      <c r="H92" s="0" t="n">
        <f aca="false">H43*500</f>
        <v>500</v>
      </c>
      <c r="I92" s="0" t="n">
        <f aca="false">I43*500</f>
        <v>5000</v>
      </c>
      <c r="J92" s="0" t="n">
        <f aca="false">J43*500</f>
        <v>0</v>
      </c>
      <c r="K92" s="0" t="n">
        <f aca="false">K43*500</f>
        <v>1000</v>
      </c>
      <c r="L92" s="0" t="n">
        <f aca="false">L43*500</f>
        <v>1500</v>
      </c>
      <c r="M92" s="0" t="n">
        <f aca="false">M43*500</f>
        <v>1500</v>
      </c>
      <c r="N92" s="0" t="n">
        <f aca="false">N43*500</f>
        <v>500</v>
      </c>
      <c r="O92" s="0" t="n">
        <f aca="false">O43*600</f>
        <v>600</v>
      </c>
      <c r="P92" s="0" t="n">
        <f aca="false">P43*600</f>
        <v>0</v>
      </c>
      <c r="Q92" s="0" t="n">
        <f aca="false">Q43*600</f>
        <v>600</v>
      </c>
      <c r="R92" s="0" t="n">
        <f aca="false">R43*656.68</f>
        <v>0</v>
      </c>
      <c r="S92" s="0" t="n">
        <f aca="false">S43*800</f>
        <v>0</v>
      </c>
      <c r="T92" s="0" t="n">
        <f aca="false">T43*800</f>
        <v>0</v>
      </c>
      <c r="U92" s="0" t="n">
        <f aca="false">U43*800</f>
        <v>1600</v>
      </c>
      <c r="V92" s="0" t="n">
        <f aca="false">V43*800</f>
        <v>0</v>
      </c>
      <c r="W92" s="0" t="n">
        <f aca="false">W43*1000</f>
        <v>2000</v>
      </c>
      <c r="X92" s="0" t="n">
        <f aca="false">X43*1862.63</f>
        <v>0</v>
      </c>
      <c r="Y92" s="0" t="n">
        <f aca="false">Y43*2102.18</f>
        <v>0</v>
      </c>
      <c r="Z92" s="0" t="n">
        <f aca="false">Z43*2921.17</f>
        <v>0</v>
      </c>
      <c r="AA92" s="0" t="n">
        <f aca="false">AA43*3283.41</f>
        <v>0</v>
      </c>
      <c r="AB92" s="0" t="n">
        <f aca="false">SUM(B92:AA92)</f>
        <v>32000</v>
      </c>
    </row>
    <row r="93" customFormat="false" ht="12.8" hidden="false" customHeight="false" outlineLevel="0" collapsed="false">
      <c r="A93" s="0" t="s">
        <v>527</v>
      </c>
      <c r="B93" s="0" t="n">
        <f aca="false">B44*300</f>
        <v>0</v>
      </c>
      <c r="C93" s="0" t="n">
        <f aca="false">C44*400</f>
        <v>8400</v>
      </c>
      <c r="D93" s="0" t="n">
        <f aca="false">D44*400</f>
        <v>3200</v>
      </c>
      <c r="E93" s="0" t="n">
        <f aca="false">E44*400</f>
        <v>0</v>
      </c>
      <c r="F93" s="0" t="n">
        <f aca="false">F44*400</f>
        <v>0</v>
      </c>
      <c r="G93" s="0" t="n">
        <f aca="false">G44*400</f>
        <v>3200</v>
      </c>
      <c r="H93" s="0" t="n">
        <f aca="false">H44*500</f>
        <v>10000</v>
      </c>
      <c r="I93" s="0" t="n">
        <f aca="false">I44*500</f>
        <v>10000</v>
      </c>
      <c r="J93" s="0" t="n">
        <f aca="false">J44*500</f>
        <v>0</v>
      </c>
      <c r="K93" s="0" t="n">
        <f aca="false">K44*500</f>
        <v>500</v>
      </c>
      <c r="L93" s="0" t="n">
        <f aca="false">L44*500</f>
        <v>1000</v>
      </c>
      <c r="M93" s="0" t="n">
        <f aca="false">M44*500</f>
        <v>500</v>
      </c>
      <c r="N93" s="0" t="n">
        <f aca="false">N44*500</f>
        <v>5500</v>
      </c>
      <c r="O93" s="0" t="n">
        <f aca="false">O44*600</f>
        <v>0</v>
      </c>
      <c r="P93" s="0" t="n">
        <f aca="false">P44*600</f>
        <v>2400</v>
      </c>
      <c r="Q93" s="0" t="n">
        <f aca="false">Q44*600</f>
        <v>0</v>
      </c>
      <c r="R93" s="0" t="n">
        <f aca="false">R44*656.68</f>
        <v>0</v>
      </c>
      <c r="S93" s="0" t="n">
        <f aca="false">S44*800</f>
        <v>0</v>
      </c>
      <c r="T93" s="0" t="n">
        <f aca="false">T44*800</f>
        <v>0</v>
      </c>
      <c r="U93" s="0" t="n">
        <f aca="false">U44*800</f>
        <v>8800</v>
      </c>
      <c r="V93" s="0" t="n">
        <f aca="false">V44*800</f>
        <v>0</v>
      </c>
      <c r="W93" s="0" t="n">
        <f aca="false">W44*1000</f>
        <v>8000</v>
      </c>
      <c r="X93" s="0" t="n">
        <f aca="false">X44*1862.63</f>
        <v>0</v>
      </c>
      <c r="Y93" s="0" t="n">
        <f aca="false">Y44*2102.18</f>
        <v>0</v>
      </c>
      <c r="Z93" s="0" t="n">
        <f aca="false">Z44*2921.17</f>
        <v>0</v>
      </c>
      <c r="AA93" s="0" t="n">
        <f aca="false">AA44*3283.41</f>
        <v>0</v>
      </c>
      <c r="AB93" s="0" t="n">
        <f aca="false">SUM(B93:AA93)</f>
        <v>61500</v>
      </c>
    </row>
    <row r="94" customFormat="false" ht="12.8" hidden="false" customHeight="false" outlineLevel="0" collapsed="false">
      <c r="A94" s="0" t="s">
        <v>565</v>
      </c>
      <c r="B94" s="0" t="n">
        <f aca="false">B45*300</f>
        <v>0</v>
      </c>
      <c r="C94" s="0" t="n">
        <f aca="false">C45*400</f>
        <v>9200</v>
      </c>
      <c r="D94" s="0" t="n">
        <f aca="false">D45*400</f>
        <v>2000</v>
      </c>
      <c r="E94" s="0" t="n">
        <f aca="false">E45*400</f>
        <v>0</v>
      </c>
      <c r="F94" s="0" t="n">
        <f aca="false">F45*400</f>
        <v>0</v>
      </c>
      <c r="G94" s="0" t="n">
        <f aca="false">G45*400</f>
        <v>0</v>
      </c>
      <c r="H94" s="0" t="n">
        <f aca="false">H45*500</f>
        <v>28000</v>
      </c>
      <c r="I94" s="0" t="n">
        <f aca="false">I45*500</f>
        <v>10000</v>
      </c>
      <c r="J94" s="0" t="n">
        <f aca="false">J45*500</f>
        <v>0</v>
      </c>
      <c r="K94" s="0" t="n">
        <f aca="false">K45*500</f>
        <v>0</v>
      </c>
      <c r="L94" s="0" t="n">
        <f aca="false">L45*500</f>
        <v>2500</v>
      </c>
      <c r="M94" s="0" t="n">
        <f aca="false">M45*500</f>
        <v>0</v>
      </c>
      <c r="N94" s="0" t="n">
        <f aca="false">N45*500</f>
        <v>0</v>
      </c>
      <c r="O94" s="0" t="n">
        <f aca="false">O45*600</f>
        <v>0</v>
      </c>
      <c r="P94" s="0" t="n">
        <f aca="false">P45*600</f>
        <v>0</v>
      </c>
      <c r="Q94" s="0" t="n">
        <f aca="false">Q45*600</f>
        <v>0</v>
      </c>
      <c r="R94" s="0" t="n">
        <f aca="false">R45*656.68</f>
        <v>6566.8</v>
      </c>
      <c r="S94" s="0" t="n">
        <f aca="false">S45*800</f>
        <v>0</v>
      </c>
      <c r="T94" s="0" t="n">
        <f aca="false">T45*800</f>
        <v>0</v>
      </c>
      <c r="U94" s="0" t="n">
        <f aca="false">U45*800</f>
        <v>6400</v>
      </c>
      <c r="V94" s="0" t="n">
        <f aca="false">V45*800</f>
        <v>0</v>
      </c>
      <c r="W94" s="0" t="n">
        <f aca="false">W45*1000</f>
        <v>3000</v>
      </c>
      <c r="X94" s="0" t="n">
        <f aca="false">X45*1862.63</f>
        <v>0</v>
      </c>
      <c r="Y94" s="0" t="n">
        <f aca="false">Y45*2102.18</f>
        <v>0</v>
      </c>
      <c r="Z94" s="0" t="n">
        <f aca="false">Z45*2921.17</f>
        <v>0</v>
      </c>
      <c r="AA94" s="0" t="n">
        <f aca="false">AA45*3283.41</f>
        <v>0</v>
      </c>
      <c r="AB94" s="0" t="n">
        <f aca="false">SUM(B94:AA94)</f>
        <v>67666.8</v>
      </c>
    </row>
    <row r="95" customFormat="false" ht="12.8" hidden="false" customHeight="false" outlineLevel="0" collapsed="false">
      <c r="A95" s="0" t="s">
        <v>566</v>
      </c>
      <c r="B95" s="0" t="n">
        <f aca="false">B46*300</f>
        <v>0</v>
      </c>
      <c r="C95" s="0" t="n">
        <f aca="false">C46*400</f>
        <v>1200</v>
      </c>
      <c r="D95" s="0" t="n">
        <f aca="false">D46*400</f>
        <v>0</v>
      </c>
      <c r="E95" s="0" t="n">
        <f aca="false">E46*400</f>
        <v>0</v>
      </c>
      <c r="F95" s="0" t="n">
        <f aca="false">F46*400</f>
        <v>0</v>
      </c>
      <c r="G95" s="0" t="n">
        <f aca="false">G46*400</f>
        <v>0</v>
      </c>
      <c r="H95" s="0" t="n">
        <f aca="false">H46*500</f>
        <v>1500</v>
      </c>
      <c r="I95" s="0" t="n">
        <f aca="false">I46*500</f>
        <v>0</v>
      </c>
      <c r="J95" s="0" t="n">
        <f aca="false">J46*500</f>
        <v>0</v>
      </c>
      <c r="K95" s="0" t="n">
        <f aca="false">K46*500</f>
        <v>0</v>
      </c>
      <c r="L95" s="0" t="n">
        <f aca="false">L46*500</f>
        <v>0</v>
      </c>
      <c r="M95" s="0" t="n">
        <f aca="false">M46*500</f>
        <v>0</v>
      </c>
      <c r="N95" s="0" t="n">
        <f aca="false">N46*500</f>
        <v>0</v>
      </c>
      <c r="O95" s="0" t="n">
        <f aca="false">O46*600</f>
        <v>0</v>
      </c>
      <c r="P95" s="0" t="n">
        <f aca="false">P46*600</f>
        <v>0</v>
      </c>
      <c r="Q95" s="0" t="n">
        <f aca="false">Q46*600</f>
        <v>0</v>
      </c>
      <c r="R95" s="0" t="n">
        <f aca="false">R46*656.68</f>
        <v>0</v>
      </c>
      <c r="S95" s="0" t="n">
        <f aca="false">S46*800</f>
        <v>0</v>
      </c>
      <c r="T95" s="0" t="n">
        <f aca="false">T46*800</f>
        <v>0</v>
      </c>
      <c r="U95" s="0" t="n">
        <f aca="false">U46*800</f>
        <v>1600</v>
      </c>
      <c r="V95" s="0" t="n">
        <f aca="false">V46*800</f>
        <v>0</v>
      </c>
      <c r="W95" s="0" t="n">
        <f aca="false">W46*1000</f>
        <v>0</v>
      </c>
      <c r="X95" s="0" t="n">
        <f aca="false">X46*1862.63</f>
        <v>0</v>
      </c>
      <c r="Y95" s="0" t="n">
        <f aca="false">Y46*2102.18</f>
        <v>0</v>
      </c>
      <c r="Z95" s="0" t="n">
        <f aca="false">Z46*2921.17</f>
        <v>0</v>
      </c>
      <c r="AA95" s="0" t="n">
        <f aca="false">AA46*3283.41</f>
        <v>0</v>
      </c>
      <c r="AB95" s="0" t="n">
        <f aca="false">SUM(B95:AA95)</f>
        <v>4300</v>
      </c>
    </row>
    <row r="96" customFormat="false" ht="12.8" hidden="false" customHeight="false" outlineLevel="0" collapsed="false">
      <c r="A96" s="0" t="s">
        <v>552</v>
      </c>
      <c r="B96" s="0" t="n">
        <f aca="false">B47*300</f>
        <v>0</v>
      </c>
      <c r="C96" s="0" t="n">
        <f aca="false">C47*400</f>
        <v>0</v>
      </c>
      <c r="D96" s="0" t="n">
        <f aca="false">D47*400</f>
        <v>0</v>
      </c>
      <c r="E96" s="0" t="n">
        <f aca="false">E47*400</f>
        <v>0</v>
      </c>
      <c r="F96" s="0" t="n">
        <f aca="false">F47*400</f>
        <v>0</v>
      </c>
      <c r="G96" s="0" t="n">
        <f aca="false">G47*400</f>
        <v>0</v>
      </c>
      <c r="H96" s="0" t="n">
        <f aca="false">H47*500</f>
        <v>0</v>
      </c>
      <c r="I96" s="0" t="n">
        <f aca="false">I47*500</f>
        <v>0</v>
      </c>
      <c r="J96" s="0" t="n">
        <f aca="false">J47*500</f>
        <v>0</v>
      </c>
      <c r="K96" s="0" t="n">
        <f aca="false">K47*500</f>
        <v>0</v>
      </c>
      <c r="L96" s="0" t="n">
        <f aca="false">L47*500</f>
        <v>0</v>
      </c>
      <c r="M96" s="0" t="n">
        <f aca="false">M47*500</f>
        <v>0</v>
      </c>
      <c r="N96" s="0" t="n">
        <f aca="false">N47*500</f>
        <v>0</v>
      </c>
      <c r="O96" s="0" t="n">
        <f aca="false">O47*600</f>
        <v>0</v>
      </c>
      <c r="P96" s="0" t="n">
        <f aca="false">P47*600</f>
        <v>0</v>
      </c>
      <c r="Q96" s="0" t="n">
        <f aca="false">Q47*600</f>
        <v>0</v>
      </c>
      <c r="R96" s="0" t="n">
        <f aca="false">R47*656.68</f>
        <v>0</v>
      </c>
      <c r="S96" s="0" t="n">
        <f aca="false">S47*800</f>
        <v>0</v>
      </c>
      <c r="T96" s="0" t="n">
        <f aca="false">T47*800</f>
        <v>0</v>
      </c>
      <c r="U96" s="0" t="n">
        <f aca="false">U47*800</f>
        <v>0</v>
      </c>
      <c r="V96" s="0" t="n">
        <f aca="false">V47*800</f>
        <v>0</v>
      </c>
      <c r="W96" s="0" t="n">
        <f aca="false">W47*1000</f>
        <v>0</v>
      </c>
      <c r="X96" s="0" t="n">
        <f aca="false">X47*1862.63</f>
        <v>1862.63</v>
      </c>
      <c r="Y96" s="0" t="n">
        <f aca="false">Y47*2102.18</f>
        <v>0</v>
      </c>
      <c r="Z96" s="0" t="n">
        <f aca="false">Z47*2921.17</f>
        <v>2921.17</v>
      </c>
      <c r="AA96" s="0" t="n">
        <f aca="false">AA47*3283.41</f>
        <v>13133.64</v>
      </c>
      <c r="AB96" s="0" t="n">
        <f aca="false">SUM(B96:AA96)</f>
        <v>17917.44</v>
      </c>
    </row>
    <row r="97" customFormat="false" ht="12.8" hidden="false" customHeight="false" outlineLevel="0" collapsed="false">
      <c r="A97" s="0" t="s">
        <v>567</v>
      </c>
      <c r="B97" s="0" t="n">
        <f aca="false">B48*300</f>
        <v>5400</v>
      </c>
      <c r="C97" s="0" t="n">
        <f aca="false">C48*400</f>
        <v>100800</v>
      </c>
      <c r="D97" s="0" t="n">
        <f aca="false">D48*400</f>
        <v>29200</v>
      </c>
      <c r="E97" s="0" t="n">
        <f aca="false">E48*400</f>
        <v>89600</v>
      </c>
      <c r="F97" s="0" t="n">
        <f aca="false">F48*400</f>
        <v>2800</v>
      </c>
      <c r="G97" s="0" t="n">
        <f aca="false">G48*400</f>
        <v>70400</v>
      </c>
      <c r="H97" s="0" t="n">
        <f aca="false">H48*500</f>
        <v>335500</v>
      </c>
      <c r="I97" s="0" t="n">
        <f aca="false">I48*500</f>
        <v>133500</v>
      </c>
      <c r="J97" s="0" t="n">
        <f aca="false">J48*500</f>
        <v>2500</v>
      </c>
      <c r="K97" s="0" t="n">
        <f aca="false">K48*500</f>
        <v>8500</v>
      </c>
      <c r="L97" s="0" t="n">
        <f aca="false">L48*500</f>
        <v>65500</v>
      </c>
      <c r="M97" s="0" t="n">
        <f aca="false">M48*500</f>
        <v>84500</v>
      </c>
      <c r="N97" s="0" t="n">
        <f aca="false">N48*500</f>
        <v>44000</v>
      </c>
      <c r="O97" s="0" t="n">
        <f aca="false">O48*600</f>
        <v>28800</v>
      </c>
      <c r="P97" s="0" t="n">
        <f aca="false">P48*600</f>
        <v>13800</v>
      </c>
      <c r="Q97" s="0" t="n">
        <f aca="false">Q48*600</f>
        <v>15000</v>
      </c>
      <c r="R97" s="0" t="n">
        <f aca="false">R48*656.68</f>
        <v>36117.4</v>
      </c>
      <c r="S97" s="0" t="n">
        <f aca="false">S48*800</f>
        <v>6400</v>
      </c>
      <c r="T97" s="0" t="n">
        <f aca="false">T48*800</f>
        <v>8000</v>
      </c>
      <c r="U97" s="0" t="n">
        <f aca="false">U48*800</f>
        <v>555200</v>
      </c>
      <c r="V97" s="0" t="n">
        <f aca="false">V48*800</f>
        <v>4000</v>
      </c>
      <c r="W97" s="0" t="n">
        <f aca="false">W48*1000</f>
        <v>91000</v>
      </c>
      <c r="X97" s="0" t="n">
        <f aca="false">X48*1862.63</f>
        <v>1862.63</v>
      </c>
      <c r="Y97" s="0" t="n">
        <f aca="false">Y48*2102.18</f>
        <v>52554.5</v>
      </c>
      <c r="Z97" s="0" t="n">
        <f aca="false">Z48*2921.17</f>
        <v>2921.17</v>
      </c>
      <c r="AA97" s="0" t="n">
        <f aca="false">AA48*3283.41</f>
        <v>16417.05</v>
      </c>
      <c r="AB97" s="0" t="n">
        <f aca="false">SUM(B97:AA97)</f>
        <v>1804272.75</v>
      </c>
    </row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4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O48" activeCellId="0" sqref="O48"/>
    </sheetView>
  </sheetViews>
  <sheetFormatPr defaultColWidth="8.7851562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6" width="9.91"/>
    <col collapsed="false" customWidth="true" hidden="false" outlineLevel="0" max="10" min="10" style="16" width="8.87"/>
    <col collapsed="false" customWidth="true" hidden="false" outlineLevel="0" max="11" min="11" style="16" width="9.91"/>
    <col collapsed="false" customWidth="true" hidden="false" outlineLevel="0" max="12" min="12" style="0" width="6.42"/>
    <col collapsed="false" customWidth="true" hidden="false" outlineLevel="0" max="13" min="13" style="0" width="9.91"/>
    <col collapsed="false" customWidth="true" hidden="false" outlineLevel="0" max="14" min="14" style="0" width="8.87"/>
    <col collapsed="false" customWidth="true" hidden="false" outlineLevel="0" max="15" min="15" style="0" width="9.91"/>
    <col collapsed="false" customWidth="true" hidden="true" outlineLevel="0" max="16" min="16" style="0" width="8.71"/>
    <col collapsed="false" customWidth="true" hidden="true" outlineLevel="0" max="17" min="17" style="0" width="9.91"/>
    <col collapsed="false" customWidth="true" hidden="true" outlineLevel="0" max="18" min="18" style="0" width="8.71"/>
    <col collapsed="false" customWidth="true" hidden="true" outlineLevel="0" max="19" min="19" style="0" width="9.91"/>
    <col collapsed="false" customWidth="true" hidden="true" outlineLevel="0" max="20" min="20" style="0" width="14.88"/>
    <col collapsed="false" customWidth="true" hidden="true" outlineLevel="0" max="21" min="21" style="0" width="9.91"/>
    <col collapsed="false" customWidth="true" hidden="true" outlineLevel="0" max="22" min="22" style="0" width="8.71"/>
    <col collapsed="false" customWidth="true" hidden="true" outlineLevel="0" max="23" min="23" style="0" width="9.91"/>
  </cols>
  <sheetData>
    <row r="1" customFormat="false" ht="12.8" hidden="false" customHeight="false" outlineLevel="0" collapsed="false">
      <c r="A1" s="18"/>
      <c r="B1" s="18" t="s">
        <v>2</v>
      </c>
      <c r="C1" s="19" t="s">
        <v>601</v>
      </c>
      <c r="D1" s="19" t="s">
        <v>602</v>
      </c>
      <c r="E1" s="19"/>
      <c r="F1" s="20" t="s">
        <v>603</v>
      </c>
      <c r="G1" s="20"/>
      <c r="H1" s="20" t="s">
        <v>604</v>
      </c>
      <c r="I1" s="20"/>
      <c r="J1" s="20" t="s">
        <v>605</v>
      </c>
      <c r="K1" s="20"/>
      <c r="L1" s="20" t="s">
        <v>606</v>
      </c>
      <c r="M1" s="20"/>
      <c r="N1" s="20" t="s">
        <v>607</v>
      </c>
      <c r="O1" s="20"/>
      <c r="P1" s="20" t="s">
        <v>608</v>
      </c>
      <c r="Q1" s="20"/>
      <c r="R1" s="20" t="s">
        <v>609</v>
      </c>
      <c r="S1" s="20"/>
      <c r="T1" s="20" t="s">
        <v>610</v>
      </c>
      <c r="U1" s="20"/>
      <c r="V1" s="19" t="s">
        <v>611</v>
      </c>
      <c r="W1" s="19"/>
      <c r="X1" s="19" t="s">
        <v>567</v>
      </c>
      <c r="Y1" s="19"/>
    </row>
    <row r="2" customFormat="false" ht="12.8" hidden="false" customHeight="false" outlineLevel="0" collapsed="false">
      <c r="A2" s="18"/>
      <c r="B2" s="18"/>
      <c r="C2" s="18"/>
      <c r="D2" s="20" t="s">
        <v>612</v>
      </c>
      <c r="E2" s="20" t="s">
        <v>613</v>
      </c>
      <c r="F2" s="20" t="s">
        <v>612</v>
      </c>
      <c r="G2" s="20" t="s">
        <v>613</v>
      </c>
      <c r="H2" s="20" t="s">
        <v>612</v>
      </c>
      <c r="I2" s="20" t="s">
        <v>613</v>
      </c>
      <c r="J2" s="20" t="s">
        <v>612</v>
      </c>
      <c r="K2" s="20" t="s">
        <v>613</v>
      </c>
      <c r="L2" s="18" t="s">
        <v>612</v>
      </c>
      <c r="M2" s="18" t="s">
        <v>613</v>
      </c>
      <c r="N2" s="18" t="s">
        <v>612</v>
      </c>
      <c r="O2" s="18" t="s">
        <v>613</v>
      </c>
      <c r="P2" s="18" t="s">
        <v>612</v>
      </c>
      <c r="Q2" s="18" t="s">
        <v>613</v>
      </c>
      <c r="R2" s="18" t="s">
        <v>612</v>
      </c>
      <c r="S2" s="18" t="s">
        <v>613</v>
      </c>
      <c r="T2" s="18" t="s">
        <v>612</v>
      </c>
      <c r="U2" s="18" t="s">
        <v>613</v>
      </c>
      <c r="V2" s="18" t="s">
        <v>612</v>
      </c>
      <c r="W2" s="18" t="s">
        <v>613</v>
      </c>
      <c r="X2" s="18" t="s">
        <v>612</v>
      </c>
      <c r="Y2" s="18" t="s">
        <v>613</v>
      </c>
    </row>
    <row r="3" customFormat="false" ht="12.8" hidden="false" customHeight="false" outlineLevel="0" collapsed="false">
      <c r="A3" s="18" t="str">
        <f aca="false">LEFT(B3,7)</f>
        <v>0019402</v>
      </c>
      <c r="B3" s="18" t="s">
        <v>14</v>
      </c>
      <c r="C3" s="18" t="e">
        <f aca="false">VLOOKUP(A3,bsih,4,0)</f>
        <v>#N/A</v>
      </c>
      <c r="D3" s="18" t="n">
        <f aca="false">VLOOKUP(B3,Geralm,2,0)</f>
        <v>1</v>
      </c>
      <c r="E3" s="18" t="n">
        <f aca="false">VLOOKUP(B3,Geralm,3,0)</f>
        <v>1209.79</v>
      </c>
      <c r="F3" s="18"/>
      <c r="G3" s="20"/>
      <c r="H3" s="18" t="e">
        <f aca="false">VLOOKUP(B3,santaa,2,0)</f>
        <v>#N/A</v>
      </c>
      <c r="I3" s="18" t="e">
        <f aca="false">VLOOKUP(B3,santaa,3,0)</f>
        <v>#N/A</v>
      </c>
      <c r="J3" s="18" t="e">
        <f aca="false">VLOOKUP(B3,santab,2,0)</f>
        <v>#N/A</v>
      </c>
      <c r="K3" s="18" t="e">
        <f aca="false">VLOOKUP(B3,santab,3,0)</f>
        <v>#N/A</v>
      </c>
      <c r="L3" s="18" t="n">
        <f aca="false">VLOOKUP(B3,pacsc,14,0)</f>
        <v>1</v>
      </c>
      <c r="M3" s="18" t="n">
        <f aca="false">VLOOKUP(B3,pacasc,14,0)</f>
        <v>400</v>
      </c>
      <c r="N3" s="18" t="n">
        <f aca="false">VLOOKUP(B3,presc,28,0)</f>
        <v>1</v>
      </c>
      <c r="O3" s="18" t="n">
        <f aca="false">VLOOKUP(B3,preasc,28,0)</f>
        <v>500</v>
      </c>
      <c r="P3" s="18"/>
      <c r="Q3" s="18"/>
      <c r="R3" s="18"/>
      <c r="S3" s="18"/>
      <c r="T3" s="18"/>
      <c r="U3" s="18"/>
      <c r="V3" s="18"/>
      <c r="W3" s="18"/>
      <c r="X3" s="18"/>
      <c r="Y3" s="18"/>
      <c r="AA3" s="21"/>
    </row>
    <row r="4" customFormat="false" ht="12.8" hidden="false" customHeight="false" outlineLevel="0" collapsed="false">
      <c r="A4" s="18" t="str">
        <f aca="false">LEFT(B4,7)</f>
        <v>2303167</v>
      </c>
      <c r="B4" s="18" t="s">
        <v>555</v>
      </c>
      <c r="C4" s="18" t="str">
        <f aca="false">VLOOKUP(A4,bsih,4,0)</f>
        <v>420830 Itapema</v>
      </c>
      <c r="D4" s="18" t="n">
        <f aca="false">VLOOKUP(B4,Geralm,2,0)</f>
        <v>29</v>
      </c>
      <c r="E4" s="18" t="n">
        <f aca="false">VLOOKUP(B4,Geralm,3,0)</f>
        <v>13582.23</v>
      </c>
      <c r="F4" s="18"/>
      <c r="G4" s="20"/>
      <c r="H4" s="18" t="e">
        <f aca="false">VLOOKUP(B4,santaa,2,0)</f>
        <v>#N/A</v>
      </c>
      <c r="I4" s="18" t="e">
        <f aca="false">VLOOKUP(B4,santaa,3,0)</f>
        <v>#N/A</v>
      </c>
      <c r="J4" s="18" t="n">
        <f aca="false">VLOOKUP(B4,santab,2,0)</f>
        <v>28</v>
      </c>
      <c r="K4" s="18" t="n">
        <f aca="false">VLOOKUP(B4,santab,3,0)</f>
        <v>12903.86</v>
      </c>
      <c r="L4" s="18" t="n">
        <f aca="false">VLOOKUP(B4,pacsc,14,0)</f>
        <v>29</v>
      </c>
      <c r="M4" s="18" t="n">
        <f aca="false">VLOOKUP(B4,pacasc,14,0)</f>
        <v>9200</v>
      </c>
      <c r="N4" s="18" t="n">
        <f aca="false">VLOOKUP(B4,presc,28,0)</f>
        <v>29</v>
      </c>
      <c r="O4" s="18" t="n">
        <f aca="false">VLOOKUP(B4,preasc,28,0)</f>
        <v>14100</v>
      </c>
      <c r="P4" s="18"/>
      <c r="Q4" s="18"/>
      <c r="R4" s="18"/>
      <c r="S4" s="18"/>
      <c r="T4" s="18"/>
      <c r="U4" s="18"/>
      <c r="V4" s="18"/>
      <c r="W4" s="18"/>
      <c r="X4" s="18"/>
      <c r="Y4" s="18"/>
    </row>
    <row r="5" customFormat="false" ht="12.8" hidden="false" customHeight="false" outlineLevel="0" collapsed="false">
      <c r="A5" s="18" t="str">
        <f aca="false">LEFT(B5,7)</f>
        <v>2303892</v>
      </c>
      <c r="B5" s="18" t="s">
        <v>80</v>
      </c>
      <c r="C5" s="18" t="str">
        <f aca="false">VLOOKUP(A5,bsih,4,0)</f>
        <v>420430 Concórdia</v>
      </c>
      <c r="D5" s="18" t="n">
        <f aca="false">VLOOKUP(B5,Geralm,2,0)</f>
        <v>6</v>
      </c>
      <c r="E5" s="18" t="n">
        <f aca="false">VLOOKUP(B5,Geralm,3,0)</f>
        <v>3827.73</v>
      </c>
      <c r="F5" s="18"/>
      <c r="G5" s="20"/>
      <c r="H5" s="18" t="e">
        <f aca="false">VLOOKUP(B5,santaa,2,0)</f>
        <v>#N/A</v>
      </c>
      <c r="I5" s="18" t="e">
        <f aca="false">VLOOKUP(B5,santaa,3,0)</f>
        <v>#N/A</v>
      </c>
      <c r="J5" s="18" t="n">
        <f aca="false">VLOOKUP(B5,santab,2,0)</f>
        <v>2</v>
      </c>
      <c r="K5" s="18" t="n">
        <f aca="false">VLOOKUP(B5,santab,3,0)</f>
        <v>656.68</v>
      </c>
      <c r="L5" s="18" t="n">
        <f aca="false">VLOOKUP(B5,pacsc,14,0)</f>
        <v>6</v>
      </c>
      <c r="M5" s="18" t="n">
        <f aca="false">VLOOKUP(B5,pacasc,14,0)</f>
        <v>2400</v>
      </c>
      <c r="N5" s="18" t="n">
        <f aca="false">VLOOKUP(B5,presc,28,0)</f>
        <v>6</v>
      </c>
      <c r="O5" s="18" t="n">
        <f aca="false">VLOOKUP(B5,preasc,28,0)</f>
        <v>3913.36</v>
      </c>
      <c r="P5" s="18"/>
      <c r="Q5" s="18"/>
      <c r="R5" s="18"/>
      <c r="S5" s="18"/>
      <c r="T5" s="18"/>
      <c r="U5" s="18"/>
      <c r="V5" s="18"/>
      <c r="W5" s="18"/>
      <c r="X5" s="18"/>
      <c r="Y5" s="18"/>
    </row>
    <row r="6" customFormat="false" ht="12.8" hidden="false" customHeight="false" outlineLevel="0" collapsed="false">
      <c r="A6" s="18" t="str">
        <f aca="false">LEFT(B6,7)</f>
        <v>2304155</v>
      </c>
      <c r="B6" s="18" t="s">
        <v>84</v>
      </c>
      <c r="C6" s="18" t="str">
        <f aca="false">VLOOKUP(A6,bsih,4,0)</f>
        <v>421750 Seara</v>
      </c>
      <c r="D6" s="18" t="n">
        <f aca="false">VLOOKUP(B6,Geralm,2,0)</f>
        <v>22</v>
      </c>
      <c r="E6" s="18" t="n">
        <f aca="false">VLOOKUP(B6,Geralm,3,0)</f>
        <v>17000.08</v>
      </c>
      <c r="F6" s="18"/>
      <c r="G6" s="20"/>
      <c r="H6" s="18" t="e">
        <f aca="false">VLOOKUP(B6,santaa,2,0)</f>
        <v>#N/A</v>
      </c>
      <c r="I6" s="18" t="e">
        <f aca="false">VLOOKUP(B6,santaa,3,0)</f>
        <v>#N/A</v>
      </c>
      <c r="J6" s="18" t="n">
        <f aca="false">VLOOKUP(B6,santab,2,0)</f>
        <v>17</v>
      </c>
      <c r="K6" s="18" t="n">
        <f aca="false">VLOOKUP(B6,santab,3,0)</f>
        <v>13409.46</v>
      </c>
      <c r="L6" s="18" t="n">
        <f aca="false">VLOOKUP(B6,pacsc,14,0)</f>
        <v>22</v>
      </c>
      <c r="M6" s="18" t="n">
        <f aca="false">VLOOKUP(B6,pacasc,14,0)</f>
        <v>6250</v>
      </c>
      <c r="N6" s="18" t="n">
        <f aca="false">VLOOKUP(B6,presc,28,0)</f>
        <v>22</v>
      </c>
      <c r="O6" s="18" t="n">
        <f aca="false">VLOOKUP(B6,preasc,28,0)</f>
        <v>11800</v>
      </c>
      <c r="P6" s="18"/>
      <c r="Q6" s="18"/>
      <c r="R6" s="18"/>
      <c r="S6" s="18"/>
      <c r="T6" s="18"/>
      <c r="U6" s="18"/>
      <c r="V6" s="18"/>
      <c r="W6" s="18"/>
      <c r="X6" s="18"/>
      <c r="Y6" s="18"/>
    </row>
    <row r="7" customFormat="false" ht="12.8" hidden="false" customHeight="false" outlineLevel="0" collapsed="false">
      <c r="A7" s="18" t="str">
        <f aca="false">LEFT(B7,7)</f>
        <v>2306336</v>
      </c>
      <c r="B7" s="18" t="s">
        <v>96</v>
      </c>
      <c r="C7" s="18" t="str">
        <f aca="false">VLOOKUP(A7,bsih,4,0)</f>
        <v>420890 Jaraguá do Sul</v>
      </c>
      <c r="D7" s="18" t="n">
        <f aca="false">VLOOKUP(B7,Geralm,2,0)</f>
        <v>72</v>
      </c>
      <c r="E7" s="18" t="n">
        <f aca="false">VLOOKUP(B7,Geralm,3,0)</f>
        <v>89910.5</v>
      </c>
      <c r="F7" s="18"/>
      <c r="G7" s="20"/>
      <c r="H7" s="18" t="n">
        <f aca="false">VLOOKUP(B7,santaa,2,0)</f>
        <v>18</v>
      </c>
      <c r="I7" s="18" t="n">
        <f aca="false">VLOOKUP(B7,santaa,3,0)</f>
        <v>21467.67</v>
      </c>
      <c r="J7" s="18" t="n">
        <f aca="false">VLOOKUP(B7,santab,2,0)</f>
        <v>40</v>
      </c>
      <c r="K7" s="18" t="n">
        <f aca="false">VLOOKUP(B7,santab,3,0)</f>
        <v>41329.12</v>
      </c>
      <c r="L7" s="18" t="n">
        <f aca="false">VLOOKUP(B7,pacsc,14,0)</f>
        <v>72</v>
      </c>
      <c r="M7" s="18" t="n">
        <f aca="false">VLOOKUP(B7,pacasc,14,0)</f>
        <v>25300</v>
      </c>
      <c r="N7" s="18" t="n">
        <f aca="false">VLOOKUP(B7,presc,28,0)</f>
        <v>72</v>
      </c>
      <c r="O7" s="18" t="n">
        <f aca="false">VLOOKUP(B7,preasc,28,0)</f>
        <v>41300</v>
      </c>
      <c r="P7" s="18"/>
      <c r="Q7" s="18"/>
      <c r="R7" s="18"/>
      <c r="S7" s="18"/>
      <c r="T7" s="18"/>
      <c r="U7" s="18"/>
      <c r="V7" s="18"/>
      <c r="W7" s="18"/>
      <c r="X7" s="18"/>
      <c r="Y7" s="18"/>
    </row>
    <row r="8" customFormat="false" ht="12.8" hidden="false" customHeight="false" outlineLevel="0" collapsed="false">
      <c r="A8" s="18" t="str">
        <f aca="false">LEFT(B8,7)</f>
        <v>2306344</v>
      </c>
      <c r="B8" s="18" t="s">
        <v>556</v>
      </c>
      <c r="C8" s="18" t="str">
        <f aca="false">VLOOKUP(A8,bsih,4,0)</f>
        <v>420890 Jaraguá do Sul</v>
      </c>
      <c r="D8" s="18" t="n">
        <f aca="false">VLOOKUP(B8,Geralm,2,0)</f>
        <v>156</v>
      </c>
      <c r="E8" s="18" t="n">
        <f aca="false">VLOOKUP(B8,Geralm,3,0)</f>
        <v>125480.98</v>
      </c>
      <c r="F8" s="18"/>
      <c r="G8" s="20"/>
      <c r="H8" s="18" t="e">
        <f aca="false">VLOOKUP(B8,santaa,2,0)</f>
        <v>#N/A</v>
      </c>
      <c r="I8" s="18" t="e">
        <f aca="false">VLOOKUP(B8,santaa,3,0)</f>
        <v>#N/A</v>
      </c>
      <c r="J8" s="18" t="n">
        <f aca="false">VLOOKUP(B8,santab,2,0)</f>
        <v>155</v>
      </c>
      <c r="K8" s="18" t="n">
        <f aca="false">VLOOKUP(B8,santab,3,0)</f>
        <v>125063.25</v>
      </c>
      <c r="L8" s="18" t="n">
        <f aca="false">VLOOKUP(B8,pacsc,14,0)</f>
        <v>156</v>
      </c>
      <c r="M8" s="18" t="n">
        <f aca="false">VLOOKUP(B8,pacasc,14,0)</f>
        <v>47550</v>
      </c>
      <c r="N8" s="18" t="n">
        <f aca="false">VLOOKUP(B8,presc,28,0)</f>
        <v>156</v>
      </c>
      <c r="O8" s="18" t="n">
        <f aca="false">VLOOKUP(B8,preasc,28,0)</f>
        <v>88885.58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customFormat="false" ht="12.8" hidden="false" customHeight="false" outlineLevel="0" collapsed="false">
      <c r="A9" s="18" t="str">
        <f aca="false">LEFT(B9,7)</f>
        <v>2379627</v>
      </c>
      <c r="B9" s="18" t="s">
        <v>176</v>
      </c>
      <c r="C9" s="18" t="str">
        <f aca="false">VLOOKUP(A9,bsih,4,0)</f>
        <v>421480 Rio do Sul</v>
      </c>
      <c r="D9" s="18" t="n">
        <f aca="false">VLOOKUP(B9,Geralm,2,0)</f>
        <v>36</v>
      </c>
      <c r="E9" s="18" t="n">
        <f aca="false">VLOOKUP(B9,Geralm,3,0)</f>
        <v>36244.28</v>
      </c>
      <c r="F9" s="18"/>
      <c r="G9" s="20"/>
      <c r="H9" s="18" t="e">
        <f aca="false">VLOOKUP(B9,santaa,2,0)</f>
        <v>#N/A</v>
      </c>
      <c r="I9" s="18" t="e">
        <f aca="false">VLOOKUP(B9,santaa,3,0)</f>
        <v>#N/A</v>
      </c>
      <c r="J9" s="18" t="n">
        <f aca="false">VLOOKUP(B9,santab,2,0)</f>
        <v>8</v>
      </c>
      <c r="K9" s="18" t="n">
        <f aca="false">VLOOKUP(B9,santab,3,0)</f>
        <v>5233.69</v>
      </c>
      <c r="L9" s="18" t="n">
        <f aca="false">VLOOKUP(B9,pacsc,14,0)</f>
        <v>36</v>
      </c>
      <c r="M9" s="18" t="n">
        <f aca="false">VLOOKUP(B9,pacasc,14,0)</f>
        <v>10550</v>
      </c>
      <c r="N9" s="18" t="n">
        <f aca="false">VLOOKUP(B9,presc,28,0)</f>
        <v>36</v>
      </c>
      <c r="O9" s="18" t="n">
        <f aca="false">VLOOKUP(B9,preasc,28,0)</f>
        <v>20766.8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customFormat="false" ht="12.8" hidden="false" customHeight="false" outlineLevel="0" collapsed="false">
      <c r="A10" s="18" t="str">
        <f aca="false">LEFT(B10,7)</f>
        <v>2418177</v>
      </c>
      <c r="B10" s="18" t="s">
        <v>557</v>
      </c>
      <c r="C10" s="18" t="str">
        <f aca="false">VLOOKUP(A10,bsih,4,0)</f>
        <v>421570 Santo Amaro da Imperatriz</v>
      </c>
      <c r="D10" s="18" t="n">
        <f aca="false">VLOOKUP(B10,Geralm,2,0)</f>
        <v>151</v>
      </c>
      <c r="E10" s="18" t="n">
        <f aca="false">VLOOKUP(B10,Geralm,3,0)</f>
        <v>146920.14</v>
      </c>
      <c r="F10" s="18"/>
      <c r="G10" s="20"/>
      <c r="H10" s="18" t="e">
        <f aca="false">VLOOKUP(B10,santaa,2,0)</f>
        <v>#N/A</v>
      </c>
      <c r="I10" s="18" t="e">
        <f aca="false">VLOOKUP(B10,santaa,3,0)</f>
        <v>#N/A</v>
      </c>
      <c r="J10" s="18" t="n">
        <f aca="false">VLOOKUP(B10,santab,2,0)</f>
        <v>53</v>
      </c>
      <c r="K10" s="18" t="n">
        <f aca="false">VLOOKUP(B10,santab,3,0)</f>
        <v>40895.84</v>
      </c>
      <c r="L10" s="18" t="n">
        <f aca="false">VLOOKUP(B10,pacsc,14,0)</f>
        <v>151</v>
      </c>
      <c r="M10" s="18" t="n">
        <f aca="false">VLOOKUP(B10,pacasc,14,0)</f>
        <v>55950</v>
      </c>
      <c r="N10" s="18" t="n">
        <f aca="false">VLOOKUP(B10,presc,28,0)</f>
        <v>151</v>
      </c>
      <c r="O10" s="18" t="n">
        <f aca="false">VLOOKUP(B10,preasc,28,0)</f>
        <v>102908.72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customFormat="false" ht="12.8" hidden="false" customHeight="false" outlineLevel="0" collapsed="false">
      <c r="A11" s="18" t="str">
        <f aca="false">LEFT(B11,7)</f>
        <v>2418967</v>
      </c>
      <c r="B11" s="18" t="s">
        <v>558</v>
      </c>
      <c r="C11" s="18" t="str">
        <f aca="false">VLOOKUP(A11,bsih,4,0)</f>
        <v>421630 São João Batista</v>
      </c>
      <c r="D11" s="18" t="n">
        <f aca="false">VLOOKUP(B11,Geralm,2,0)</f>
        <v>26</v>
      </c>
      <c r="E11" s="18" t="n">
        <f aca="false">VLOOKUP(B11,Geralm,3,0)</f>
        <v>34199.03</v>
      </c>
      <c r="F11" s="18"/>
      <c r="G11" s="20"/>
      <c r="H11" s="18" t="e">
        <f aca="false">VLOOKUP(B11,santaa,2,0)</f>
        <v>#N/A</v>
      </c>
      <c r="I11" s="18" t="e">
        <f aca="false">VLOOKUP(B11,santaa,3,0)</f>
        <v>#N/A</v>
      </c>
      <c r="J11" s="18" t="n">
        <f aca="false">VLOOKUP(B11,santab,2,0)</f>
        <v>13</v>
      </c>
      <c r="K11" s="18" t="n">
        <f aca="false">VLOOKUP(B11,santab,3,0)</f>
        <v>27299.12</v>
      </c>
      <c r="L11" s="18" t="n">
        <f aca="false">VLOOKUP(B11,pacsc,14,0)</f>
        <v>26</v>
      </c>
      <c r="M11" s="18" t="n">
        <f aca="false">VLOOKUP(B11,pacasc,14,0)</f>
        <v>8750</v>
      </c>
      <c r="N11" s="18" t="n">
        <f aca="false">VLOOKUP(B11,presc,28,0)</f>
        <v>26</v>
      </c>
      <c r="O11" s="18" t="n">
        <f aca="false">VLOOKUP(B11,preasc,28,0)</f>
        <v>14800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customFormat="false" ht="12.8" hidden="false" customHeight="false" outlineLevel="0" collapsed="false">
      <c r="A12" s="18" t="str">
        <f aca="false">LEFT(B12,7)</f>
        <v>2419653</v>
      </c>
      <c r="B12" s="18" t="s">
        <v>235</v>
      </c>
      <c r="C12" s="18" t="str">
        <f aca="false">VLOOKUP(A12,bsih,4,0)</f>
        <v>421900 Urussanga</v>
      </c>
      <c r="D12" s="18" t="n">
        <f aca="false">VLOOKUP(B12,Geralm,2,0)</f>
        <v>49</v>
      </c>
      <c r="E12" s="18" t="n">
        <f aca="false">VLOOKUP(B12,Geralm,3,0)</f>
        <v>29428.15</v>
      </c>
      <c r="F12" s="18"/>
      <c r="G12" s="20"/>
      <c r="H12" s="18" t="e">
        <f aca="false">VLOOKUP(B12,santaa,2,0)</f>
        <v>#N/A</v>
      </c>
      <c r="I12" s="18" t="e">
        <f aca="false">VLOOKUP(B12,santaa,3,0)</f>
        <v>#N/A</v>
      </c>
      <c r="J12" s="18" t="n">
        <f aca="false">VLOOKUP(B12,santab,2,0)</f>
        <v>24</v>
      </c>
      <c r="K12" s="18" t="n">
        <f aca="false">VLOOKUP(B12,santab,3,0)</f>
        <v>14573.75</v>
      </c>
      <c r="L12" s="18" t="n">
        <f aca="false">VLOOKUP(B12,pacsc,14,0)</f>
        <v>49</v>
      </c>
      <c r="M12" s="18" t="n">
        <f aca="false">VLOOKUP(B12,pacasc,14,0)</f>
        <v>19050</v>
      </c>
      <c r="N12" s="18" t="n">
        <f aca="false">VLOOKUP(B12,presc,28,0)</f>
        <v>49</v>
      </c>
      <c r="O12" s="18" t="n">
        <f aca="false">VLOOKUP(B12,preasc,28,0)</f>
        <v>30331.08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customFormat="false" ht="12.8" hidden="false" customHeight="false" outlineLevel="0" collapsed="false">
      <c r="A13" s="18" t="str">
        <f aca="false">LEFT(B13,7)</f>
        <v>2436450</v>
      </c>
      <c r="B13" s="18" t="s">
        <v>241</v>
      </c>
      <c r="C13" s="18" t="str">
        <f aca="false">VLOOKUP(A13,bsih,4,0)</f>
        <v>420910 Joinville</v>
      </c>
      <c r="D13" s="18" t="n">
        <f aca="false">VLOOKUP(B13,Geralm,2,0)</f>
        <v>55</v>
      </c>
      <c r="E13" s="18" t="n">
        <f aca="false">VLOOKUP(B13,Geralm,3,0)</f>
        <v>64066.08</v>
      </c>
      <c r="F13" s="18"/>
      <c r="G13" s="20"/>
      <c r="H13" s="18" t="e">
        <f aca="false">VLOOKUP(B13,santaa,2,0)</f>
        <v>#N/A</v>
      </c>
      <c r="I13" s="18" t="e">
        <f aca="false">VLOOKUP(B13,santaa,3,0)</f>
        <v>#N/A</v>
      </c>
      <c r="J13" s="18" t="e">
        <f aca="false">VLOOKUP(B13,santab,2,0)</f>
        <v>#N/A</v>
      </c>
      <c r="K13" s="18" t="e">
        <f aca="false">VLOOKUP(B13,santab,3,0)</f>
        <v>#N/A</v>
      </c>
      <c r="L13" s="18" t="n">
        <f aca="false">VLOOKUP(B13,pacsc,14,0)</f>
        <v>55</v>
      </c>
      <c r="M13" s="18" t="n">
        <f aca="false">VLOOKUP(B13,pacasc,14,0)</f>
        <v>18900</v>
      </c>
      <c r="N13" s="18" t="n">
        <f aca="false">VLOOKUP(B13,presc,28,0)</f>
        <v>55</v>
      </c>
      <c r="O13" s="18" t="n">
        <f aca="false">VLOOKUP(B13,preasc,28,0)</f>
        <v>33100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customFormat="false" ht="12.8" hidden="false" customHeight="false" outlineLevel="0" collapsed="false">
      <c r="A14" s="18" t="str">
        <f aca="false">LEFT(B14,7)</f>
        <v>2436469</v>
      </c>
      <c r="B14" s="18" t="s">
        <v>245</v>
      </c>
      <c r="C14" s="18" t="str">
        <f aca="false">VLOOKUP(A14,bsih,4,0)</f>
        <v>420910 Joinville</v>
      </c>
      <c r="D14" s="18" t="n">
        <f aca="false">VLOOKUP(B14,Geralm,2,0)</f>
        <v>148</v>
      </c>
      <c r="E14" s="18" t="n">
        <f aca="false">VLOOKUP(B14,Geralm,3,0)</f>
        <v>130940.76</v>
      </c>
      <c r="F14" s="18"/>
      <c r="G14" s="20"/>
      <c r="H14" s="18" t="e">
        <f aca="false">VLOOKUP(B14,santaa,2,0)</f>
        <v>#N/A</v>
      </c>
      <c r="I14" s="18" t="e">
        <f aca="false">VLOOKUP(B14,santaa,3,0)</f>
        <v>#N/A</v>
      </c>
      <c r="J14" s="18" t="e">
        <f aca="false">VLOOKUP(B14,santab,2,0)</f>
        <v>#N/A</v>
      </c>
      <c r="K14" s="18" t="e">
        <f aca="false">VLOOKUP(B14,santab,3,0)</f>
        <v>#N/A</v>
      </c>
      <c r="L14" s="18" t="n">
        <f aca="false">VLOOKUP(B14,pacsc,14,0)</f>
        <v>148</v>
      </c>
      <c r="M14" s="18" t="n">
        <f aca="false">VLOOKUP(B14,pacasc,14,0)</f>
        <v>64150</v>
      </c>
      <c r="N14" s="18" t="n">
        <f aca="false">VLOOKUP(B14,presc,28,0)</f>
        <v>148</v>
      </c>
      <c r="O14" s="18" t="n">
        <f aca="false">VLOOKUP(B14,preasc,28,0)</f>
        <v>88913.36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customFormat="false" ht="12.8" hidden="false" customHeight="false" outlineLevel="0" collapsed="false">
      <c r="A15" s="18" t="str">
        <f aca="false">LEFT(B15,7)</f>
        <v>2436477</v>
      </c>
      <c r="B15" s="18" t="s">
        <v>247</v>
      </c>
      <c r="C15" s="18" t="str">
        <f aca="false">VLOOKUP(A15,bsih,4,0)</f>
        <v>420910 Joinville</v>
      </c>
      <c r="D15" s="18" t="n">
        <f aca="false">VLOOKUP(B15,Geralm,2,0)</f>
        <v>1</v>
      </c>
      <c r="E15" s="18" t="n">
        <f aca="false">VLOOKUP(B15,Geralm,3,0)</f>
        <v>238.07</v>
      </c>
      <c r="F15" s="18"/>
      <c r="G15" s="20"/>
      <c r="H15" s="18" t="e">
        <f aca="false">VLOOKUP(B15,santaa,2,0)</f>
        <v>#N/A</v>
      </c>
      <c r="I15" s="18" t="e">
        <f aca="false">VLOOKUP(B15,santaa,3,0)</f>
        <v>#N/A</v>
      </c>
      <c r="J15" s="18" t="e">
        <f aca="false">VLOOKUP(B15,santab,2,0)</f>
        <v>#N/A</v>
      </c>
      <c r="K15" s="18" t="e">
        <f aca="false">VLOOKUP(B15,santab,3,0)</f>
        <v>#N/A</v>
      </c>
      <c r="L15" s="18" t="n">
        <f aca="false">VLOOKUP(B15,pacsc,14,0)</f>
        <v>1</v>
      </c>
      <c r="M15" s="18" t="n">
        <f aca="false">VLOOKUP(B15,pacasc,14,0)</f>
        <v>250</v>
      </c>
      <c r="N15" s="18" t="n">
        <f aca="false">VLOOKUP(B15,presc,28,0)</f>
        <v>1</v>
      </c>
      <c r="O15" s="18" t="n">
        <f aca="false">VLOOKUP(B15,preasc,28,0)</f>
        <v>500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customFormat="false" ht="12.8" hidden="false" customHeight="false" outlineLevel="0" collapsed="false">
      <c r="A16" s="18" t="str">
        <f aca="false">LEFT(B16,7)</f>
        <v>2490935</v>
      </c>
      <c r="B16" s="18" t="s">
        <v>249</v>
      </c>
      <c r="C16" s="18" t="str">
        <f aca="false">VLOOKUP(A16,bsih,4,0)</f>
        <v>421830 Três Barras</v>
      </c>
      <c r="D16" s="18" t="n">
        <f aca="false">VLOOKUP(B16,Geralm,2,0)</f>
        <v>24</v>
      </c>
      <c r="E16" s="18" t="n">
        <f aca="false">VLOOKUP(B16,Geralm,3,0)</f>
        <v>15132.15</v>
      </c>
      <c r="F16" s="18"/>
      <c r="G16" s="20"/>
      <c r="H16" s="18" t="e">
        <f aca="false">VLOOKUP(B16,santaa,2,0)</f>
        <v>#N/A</v>
      </c>
      <c r="I16" s="18" t="e">
        <f aca="false">VLOOKUP(B16,santaa,3,0)</f>
        <v>#N/A</v>
      </c>
      <c r="J16" s="18" t="n">
        <f aca="false">VLOOKUP(B16,santab,2,0)</f>
        <v>24</v>
      </c>
      <c r="K16" s="18" t="n">
        <f aca="false">VLOOKUP(B16,santab,3,0)</f>
        <v>15132.15</v>
      </c>
      <c r="L16" s="18" t="n">
        <f aca="false">VLOOKUP(B16,pacsc,14,0)</f>
        <v>24</v>
      </c>
      <c r="M16" s="18" t="n">
        <f aca="false">VLOOKUP(B16,pacasc,14,0)</f>
        <v>6000</v>
      </c>
      <c r="N16" s="18" t="n">
        <f aca="false">VLOOKUP(B16,presc,28,0)</f>
        <v>24</v>
      </c>
      <c r="O16" s="18" t="n">
        <f aca="false">VLOOKUP(B16,preasc,28,0)</f>
        <v>11500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customFormat="false" ht="12.8" hidden="false" customHeight="false" outlineLevel="0" collapsed="false">
      <c r="A17" s="18" t="str">
        <f aca="false">LEFT(B17,7)</f>
        <v>2491249</v>
      </c>
      <c r="B17" s="18" t="s">
        <v>252</v>
      </c>
      <c r="C17" s="18" t="str">
        <f aca="false">VLOOKUP(A17,bsih,4,0)</f>
        <v>420380 Canoinhas</v>
      </c>
      <c r="D17" s="18" t="n">
        <f aca="false">VLOOKUP(B17,Geralm,2,0)</f>
        <v>17</v>
      </c>
      <c r="E17" s="18" t="n">
        <f aca="false">VLOOKUP(B17,Geralm,3,0)</f>
        <v>10843.81</v>
      </c>
      <c r="F17" s="18"/>
      <c r="G17" s="20"/>
      <c r="H17" s="18" t="e">
        <f aca="false">VLOOKUP(B17,santaa,2,0)</f>
        <v>#N/A</v>
      </c>
      <c r="I17" s="18" t="e">
        <f aca="false">VLOOKUP(B17,santaa,3,0)</f>
        <v>#N/A</v>
      </c>
      <c r="J17" s="18" t="n">
        <f aca="false">VLOOKUP(B17,santab,2,0)</f>
        <v>17</v>
      </c>
      <c r="K17" s="18" t="n">
        <f aca="false">VLOOKUP(B17,santab,3,0)</f>
        <v>10843.81</v>
      </c>
      <c r="L17" s="18" t="n">
        <f aca="false">VLOOKUP(B17,pacsc,14,0)</f>
        <v>17</v>
      </c>
      <c r="M17" s="18" t="n">
        <f aca="false">VLOOKUP(B17,pacasc,14,0)</f>
        <v>4250</v>
      </c>
      <c r="N17" s="18" t="n">
        <f aca="false">VLOOKUP(B17,presc,28,0)</f>
        <v>17</v>
      </c>
      <c r="O17" s="18" t="n">
        <f aca="false">VLOOKUP(B17,preasc,28,0)</f>
        <v>8000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customFormat="false" ht="12.8" hidden="false" customHeight="false" outlineLevel="0" collapsed="false">
      <c r="A18" s="18" t="str">
        <f aca="false">LEFT(B18,7)</f>
        <v>2504316</v>
      </c>
      <c r="B18" s="18" t="s">
        <v>559</v>
      </c>
      <c r="C18" s="18" t="str">
        <f aca="false">VLOOKUP(A18,bsih,4,0)</f>
        <v>420930 Lages</v>
      </c>
      <c r="D18" s="18" t="n">
        <f aca="false">VLOOKUP(B18,Geralm,2,0)</f>
        <v>10</v>
      </c>
      <c r="E18" s="18" t="n">
        <f aca="false">VLOOKUP(B18,Geralm,3,0)</f>
        <v>67977.3</v>
      </c>
      <c r="F18" s="18"/>
      <c r="G18" s="20"/>
      <c r="H18" s="18" t="e">
        <f aca="false">VLOOKUP(B18,santaa,2,0)</f>
        <v>#N/A</v>
      </c>
      <c r="I18" s="18" t="e">
        <f aca="false">VLOOKUP(B18,santaa,3,0)</f>
        <v>#N/A</v>
      </c>
      <c r="J18" s="18" t="n">
        <f aca="false">VLOOKUP(B18,santab,2,0)</f>
        <v>1</v>
      </c>
      <c r="K18" s="18" t="n">
        <f aca="false">VLOOKUP(B18,santab,3,0)</f>
        <v>21302.18</v>
      </c>
      <c r="L18" s="18" t="n">
        <f aca="false">VLOOKUP(B18,pacsc,14,0)</f>
        <v>10</v>
      </c>
      <c r="M18" s="18" t="n">
        <f aca="false">VLOOKUP(B18,pacasc,14,0)</f>
        <v>4500</v>
      </c>
      <c r="N18" s="18" t="n">
        <f aca="false">VLOOKUP(B18,presc,28,0)</f>
        <v>10</v>
      </c>
      <c r="O18" s="18" t="n">
        <f aca="false">VLOOKUP(B18,preasc,28,0)</f>
        <v>7100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customFormat="false" ht="12.8" hidden="false" customHeight="false" outlineLevel="0" collapsed="false">
      <c r="A19" s="18" t="str">
        <f aca="false">LEFT(B19,7)</f>
        <v>2504332</v>
      </c>
      <c r="B19" s="18" t="s">
        <v>560</v>
      </c>
      <c r="C19" s="18" t="str">
        <f aca="false">VLOOKUP(A19,bsih,4,0)</f>
        <v>420930 Lages</v>
      </c>
      <c r="D19" s="18" t="n">
        <f aca="false">VLOOKUP(B19,Geralm,2,0)</f>
        <v>21</v>
      </c>
      <c r="E19" s="18" t="n">
        <f aca="false">VLOOKUP(B19,Geralm,3,0)</f>
        <v>19012.65</v>
      </c>
      <c r="F19" s="18"/>
      <c r="G19" s="20"/>
      <c r="H19" s="18" t="e">
        <f aca="false">VLOOKUP(B19,santaa,2,0)</f>
        <v>#N/A</v>
      </c>
      <c r="I19" s="18" t="e">
        <f aca="false">VLOOKUP(B19,santaa,3,0)</f>
        <v>#N/A</v>
      </c>
      <c r="J19" s="18" t="e">
        <f aca="false">VLOOKUP(B19,santab,2,0)</f>
        <v>#N/A</v>
      </c>
      <c r="K19" s="18" t="e">
        <f aca="false">VLOOKUP(B19,santab,3,0)</f>
        <v>#N/A</v>
      </c>
      <c r="L19" s="18" t="n">
        <f aca="false">VLOOKUP(B19,pacsc,14,0)</f>
        <v>21</v>
      </c>
      <c r="M19" s="18" t="n">
        <f aca="false">VLOOKUP(B19,pacasc,14,0)</f>
        <v>6800</v>
      </c>
      <c r="N19" s="18" t="n">
        <f aca="false">VLOOKUP(B19,presc,28,0)</f>
        <v>21</v>
      </c>
      <c r="O19" s="18" t="n">
        <f aca="false">VLOOKUP(B19,preasc,28,0)</f>
        <v>10900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customFormat="false" ht="12.8" hidden="false" customHeight="false" outlineLevel="0" collapsed="false">
      <c r="A20" s="18" t="str">
        <f aca="false">LEFT(B20,7)</f>
        <v>2521296</v>
      </c>
      <c r="B20" s="18" t="s">
        <v>273</v>
      </c>
      <c r="C20" s="18" t="str">
        <f aca="false">VLOOKUP(A20,bsih,4,0)</f>
        <v>420910 Joinville</v>
      </c>
      <c r="D20" s="18" t="n">
        <f aca="false">VLOOKUP(B20,Geralm,2,0)</f>
        <v>310</v>
      </c>
      <c r="E20" s="18" t="n">
        <f aca="false">VLOOKUP(B20,Geralm,3,0)</f>
        <v>412240.76</v>
      </c>
      <c r="F20" s="18"/>
      <c r="G20" s="20"/>
      <c r="H20" s="18" t="e">
        <f aca="false">VLOOKUP(B20,santaa,2,0)</f>
        <v>#N/A</v>
      </c>
      <c r="I20" s="18" t="e">
        <f aca="false">VLOOKUP(B20,santaa,3,0)</f>
        <v>#N/A</v>
      </c>
      <c r="J20" s="18" t="n">
        <f aca="false">VLOOKUP(B20,santab,2,0)</f>
        <v>219</v>
      </c>
      <c r="K20" s="18" t="n">
        <f aca="false">VLOOKUP(B20,santab,3,0)</f>
        <v>358269.02</v>
      </c>
      <c r="L20" s="18" t="n">
        <f aca="false">VLOOKUP(B20,pacsc,14,0)</f>
        <v>310</v>
      </c>
      <c r="M20" s="18" t="n">
        <f aca="false">VLOOKUP(B20,pacasc,14,0)</f>
        <v>130000</v>
      </c>
      <c r="N20" s="18" t="n">
        <f aca="false">VLOOKUP(B20,presc,28,0)</f>
        <v>310</v>
      </c>
      <c r="O20" s="18" t="n">
        <f aca="false">VLOOKUP(B20,preasc,28,0)</f>
        <v>234974.96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customFormat="false" ht="12.8" hidden="false" customHeight="false" outlineLevel="0" collapsed="false">
      <c r="A21" s="18" t="str">
        <f aca="false">LEFT(B21,7)</f>
        <v>2521695</v>
      </c>
      <c r="B21" s="18" t="s">
        <v>279</v>
      </c>
      <c r="C21" s="18" t="str">
        <f aca="false">VLOOKUP(A21,bsih,4,0)</f>
        <v>421500 Rio Negrinho</v>
      </c>
      <c r="D21" s="18" t="n">
        <f aca="false">VLOOKUP(B21,Geralm,2,0)</f>
        <v>15</v>
      </c>
      <c r="E21" s="18" t="n">
        <f aca="false">VLOOKUP(B21,Geralm,3,0)</f>
        <v>6758.39</v>
      </c>
      <c r="F21" s="18"/>
      <c r="G21" s="20"/>
      <c r="H21" s="18" t="n">
        <f aca="false">VLOOKUP(B21,santaa,2,0)</f>
        <v>1</v>
      </c>
      <c r="I21" s="18" t="n">
        <f aca="false">VLOOKUP(B21,santaa,3,0)</f>
        <v>255.46</v>
      </c>
      <c r="J21" s="18" t="n">
        <f aca="false">VLOOKUP(B21,santab,2,0)</f>
        <v>14</v>
      </c>
      <c r="K21" s="18" t="n">
        <f aca="false">VLOOKUP(B21,santab,3,0)</f>
        <v>6502.93</v>
      </c>
      <c r="L21" s="18" t="n">
        <f aca="false">VLOOKUP(B21,pacsc,14,0)</f>
        <v>15</v>
      </c>
      <c r="M21" s="18" t="n">
        <f aca="false">VLOOKUP(B21,pacasc,14,0)</f>
        <v>4900</v>
      </c>
      <c r="N21" s="18" t="n">
        <f aca="false">VLOOKUP(B21,presc,28,0)</f>
        <v>15</v>
      </c>
      <c r="O21" s="18" t="n">
        <f aca="false">VLOOKUP(B21,preasc,28,0)</f>
        <v>8000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customFormat="false" ht="12.8" hidden="false" customHeight="false" outlineLevel="0" collapsed="false">
      <c r="A22" s="18" t="str">
        <f aca="false">LEFT(B22,7)</f>
        <v>2521792</v>
      </c>
      <c r="B22" s="18" t="s">
        <v>282</v>
      </c>
      <c r="C22" s="18" t="str">
        <f aca="false">VLOOKUP(A22,bsih,4,0)</f>
        <v>421580 São Bento do Sul</v>
      </c>
      <c r="D22" s="18" t="n">
        <f aca="false">VLOOKUP(B22,Geralm,2,0)</f>
        <v>66</v>
      </c>
      <c r="E22" s="18" t="n">
        <f aca="false">VLOOKUP(B22,Geralm,3,0)</f>
        <v>55829.21</v>
      </c>
      <c r="F22" s="18"/>
      <c r="G22" s="20"/>
      <c r="H22" s="18" t="e">
        <f aca="false">VLOOKUP(B22,santaa,2,0)</f>
        <v>#N/A</v>
      </c>
      <c r="I22" s="18" t="e">
        <f aca="false">VLOOKUP(B22,santaa,3,0)</f>
        <v>#N/A</v>
      </c>
      <c r="J22" s="18" t="n">
        <f aca="false">VLOOKUP(B22,santab,2,0)</f>
        <v>46</v>
      </c>
      <c r="K22" s="18" t="n">
        <f aca="false">VLOOKUP(B22,santab,3,0)</f>
        <v>35369.85</v>
      </c>
      <c r="L22" s="18" t="n">
        <f aca="false">VLOOKUP(B22,pacsc,14,0)</f>
        <v>66</v>
      </c>
      <c r="M22" s="18" t="n">
        <f aca="false">VLOOKUP(B22,pacasc,14,0)</f>
        <v>18000</v>
      </c>
      <c r="N22" s="18" t="n">
        <f aca="false">VLOOKUP(B22,presc,28,0)</f>
        <v>66</v>
      </c>
      <c r="O22" s="18" t="n">
        <f aca="false">VLOOKUP(B22,preasc,28,0)</f>
        <v>32200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customFormat="false" ht="12.8" hidden="false" customHeight="false" outlineLevel="0" collapsed="false">
      <c r="A23" s="18" t="str">
        <f aca="false">LEFT(B23,7)</f>
        <v>2521873</v>
      </c>
      <c r="B23" s="18" t="s">
        <v>285</v>
      </c>
      <c r="C23" s="18" t="str">
        <f aca="false">VLOOKUP(A23,bsih,4,0)</f>
        <v>420750 Indaial</v>
      </c>
      <c r="D23" s="18" t="n">
        <f aca="false">VLOOKUP(B23,Geralm,2,0)</f>
        <v>34</v>
      </c>
      <c r="E23" s="18" t="n">
        <f aca="false">VLOOKUP(B23,Geralm,3,0)</f>
        <v>23185.77</v>
      </c>
      <c r="F23" s="18"/>
      <c r="G23" s="20"/>
      <c r="H23" s="18" t="e">
        <f aca="false">VLOOKUP(B23,santaa,2,0)</f>
        <v>#N/A</v>
      </c>
      <c r="I23" s="18" t="e">
        <f aca="false">VLOOKUP(B23,santaa,3,0)</f>
        <v>#N/A</v>
      </c>
      <c r="J23" s="18" t="n">
        <f aca="false">VLOOKUP(B23,santab,2,0)</f>
        <v>24</v>
      </c>
      <c r="K23" s="18" t="n">
        <f aca="false">VLOOKUP(B23,santab,3,0)</f>
        <v>17510.25</v>
      </c>
      <c r="L23" s="18" t="n">
        <f aca="false">VLOOKUP(B23,pacsc,14,0)</f>
        <v>34</v>
      </c>
      <c r="M23" s="18" t="n">
        <f aca="false">VLOOKUP(B23,pacasc,14,0)</f>
        <v>9950</v>
      </c>
      <c r="N23" s="18" t="n">
        <f aca="false">VLOOKUP(B23,presc,28,0)</f>
        <v>34</v>
      </c>
      <c r="O23" s="18" t="n">
        <f aca="false">VLOOKUP(B23,preasc,28,0)</f>
        <v>17900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customFormat="false" ht="12.8" hidden="false" customHeight="false" outlineLevel="0" collapsed="false">
      <c r="A24" s="18" t="str">
        <f aca="false">LEFT(B24,7)</f>
        <v>2522209</v>
      </c>
      <c r="B24" s="18" t="s">
        <v>288</v>
      </c>
      <c r="C24" s="18" t="str">
        <f aca="false">VLOOKUP(A24,bsih,4,0)</f>
        <v>420240 Blumenau</v>
      </c>
      <c r="D24" s="18" t="n">
        <f aca="false">VLOOKUP(B24,Geralm,2,0)</f>
        <v>110</v>
      </c>
      <c r="E24" s="18" t="n">
        <f aca="false">VLOOKUP(B24,Geralm,3,0)</f>
        <v>67320.64</v>
      </c>
      <c r="F24" s="18"/>
      <c r="G24" s="20"/>
      <c r="H24" s="18" t="e">
        <f aca="false">VLOOKUP(B24,santaa,2,0)</f>
        <v>#N/A</v>
      </c>
      <c r="I24" s="18" t="e">
        <f aca="false">VLOOKUP(B24,santaa,3,0)</f>
        <v>#N/A</v>
      </c>
      <c r="J24" s="18" t="n">
        <f aca="false">VLOOKUP(B24,santab,2,0)</f>
        <v>74</v>
      </c>
      <c r="K24" s="18" t="n">
        <f aca="false">VLOOKUP(B24,santab,3,0)</f>
        <v>49754.41</v>
      </c>
      <c r="L24" s="18" t="n">
        <f aca="false">VLOOKUP(B24,pacsc,14,0)</f>
        <v>110</v>
      </c>
      <c r="M24" s="18" t="n">
        <f aca="false">VLOOKUP(B24,pacasc,14,0)</f>
        <v>37850</v>
      </c>
      <c r="N24" s="18" t="n">
        <f aca="false">VLOOKUP(B24,presc,28,0)</f>
        <v>110</v>
      </c>
      <c r="O24" s="18" t="n">
        <f aca="false">VLOOKUP(B24,preasc,28,0)</f>
        <v>65100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customFormat="false" ht="12.8" hidden="false" customHeight="false" outlineLevel="0" collapsed="false">
      <c r="A25" s="18" t="str">
        <f aca="false">LEFT(B25,7)</f>
        <v>2522411</v>
      </c>
      <c r="B25" s="18" t="s">
        <v>291</v>
      </c>
      <c r="C25" s="18" t="str">
        <f aca="false">VLOOKUP(A25,bsih,4,0)</f>
        <v>420290 Brusque</v>
      </c>
      <c r="D25" s="18" t="n">
        <f aca="false">VLOOKUP(B25,Geralm,2,0)</f>
        <v>136</v>
      </c>
      <c r="E25" s="18" t="n">
        <f aca="false">VLOOKUP(B25,Geralm,3,0)</f>
        <v>85402.84</v>
      </c>
      <c r="F25" s="18"/>
      <c r="G25" s="20"/>
      <c r="H25" s="18" t="e">
        <f aca="false">VLOOKUP(B25,santaa,2,0)</f>
        <v>#N/A</v>
      </c>
      <c r="I25" s="18" t="e">
        <f aca="false">VLOOKUP(B25,santaa,3,0)</f>
        <v>#N/A</v>
      </c>
      <c r="J25" s="18" t="n">
        <f aca="false">VLOOKUP(B25,santab,2,0)</f>
        <v>64</v>
      </c>
      <c r="K25" s="18" t="n">
        <f aca="false">VLOOKUP(B25,santab,3,0)</f>
        <v>43581.55</v>
      </c>
      <c r="L25" s="18" t="n">
        <f aca="false">VLOOKUP(B25,pacsc,14,0)</f>
        <v>136</v>
      </c>
      <c r="M25" s="18" t="n">
        <f aca="false">VLOOKUP(B25,pacasc,14,0)</f>
        <v>44400</v>
      </c>
      <c r="N25" s="18" t="n">
        <f aca="false">VLOOKUP(B25,presc,28,0)</f>
        <v>136</v>
      </c>
      <c r="O25" s="18" t="n">
        <f aca="false">VLOOKUP(B25,preasc,28,0)</f>
        <v>68226.72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customFormat="false" ht="12.8" hidden="false" customHeight="false" outlineLevel="0" collapsed="false">
      <c r="A26" s="18" t="str">
        <f aca="false">LEFT(B26,7)</f>
        <v>2522489</v>
      </c>
      <c r="B26" s="18" t="s">
        <v>294</v>
      </c>
      <c r="C26" s="18" t="str">
        <f aca="false">VLOOKUP(A26,bsih,4,0)</f>
        <v>420290 Brusque</v>
      </c>
      <c r="D26" s="18" t="n">
        <f aca="false">VLOOKUP(B26,Geralm,2,0)</f>
        <v>83</v>
      </c>
      <c r="E26" s="18" t="n">
        <f aca="false">VLOOKUP(B26,Geralm,3,0)</f>
        <v>50912.95</v>
      </c>
      <c r="F26" s="18"/>
      <c r="G26" s="20"/>
      <c r="H26" s="18" t="e">
        <f aca="false">VLOOKUP(B26,santaa,2,0)</f>
        <v>#N/A</v>
      </c>
      <c r="I26" s="18" t="e">
        <f aca="false">VLOOKUP(B26,santaa,3,0)</f>
        <v>#N/A</v>
      </c>
      <c r="J26" s="18" t="e">
        <f aca="false">VLOOKUP(B26,santab,2,0)</f>
        <v>#N/A</v>
      </c>
      <c r="K26" s="18" t="e">
        <f aca="false">VLOOKUP(B26,santab,3,0)</f>
        <v>#N/A</v>
      </c>
      <c r="L26" s="18" t="n">
        <f aca="false">VLOOKUP(B26,pacsc,14,0)</f>
        <v>83</v>
      </c>
      <c r="M26" s="18" t="n">
        <f aca="false">VLOOKUP(B26,pacasc,14,0)</f>
        <v>28500</v>
      </c>
      <c r="N26" s="18" t="n">
        <f aca="false">VLOOKUP(B26,presc,28,0)</f>
        <v>83</v>
      </c>
      <c r="O26" s="18" t="n">
        <f aca="false">VLOOKUP(B26,preasc,28,0)</f>
        <v>49000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customFormat="false" ht="12.8" hidden="false" customHeight="false" outlineLevel="0" collapsed="false">
      <c r="A27" s="18" t="str">
        <f aca="false">LEFT(B27,7)</f>
        <v>2522691</v>
      </c>
      <c r="B27" s="18" t="s">
        <v>296</v>
      </c>
      <c r="C27" s="18" t="str">
        <f aca="false">VLOOKUP(A27,bsih,4,0)</f>
        <v>420820 Itajaí</v>
      </c>
      <c r="D27" s="18" t="n">
        <f aca="false">VLOOKUP(B27,Geralm,2,0)</f>
        <v>54</v>
      </c>
      <c r="E27" s="18" t="n">
        <f aca="false">VLOOKUP(B27,Geralm,3,0)</f>
        <v>157053.72</v>
      </c>
      <c r="F27" s="18"/>
      <c r="G27" s="20"/>
      <c r="H27" s="18" t="e">
        <f aca="false">VLOOKUP(B27,santaa,2,0)</f>
        <v>#N/A</v>
      </c>
      <c r="I27" s="18" t="e">
        <f aca="false">VLOOKUP(B27,santaa,3,0)</f>
        <v>#N/A</v>
      </c>
      <c r="J27" s="18" t="e">
        <f aca="false">VLOOKUP(B27,santab,2,0)</f>
        <v>#N/A</v>
      </c>
      <c r="K27" s="18" t="e">
        <f aca="false">VLOOKUP(B27,santab,3,0)</f>
        <v>#N/A</v>
      </c>
      <c r="L27" s="18" t="n">
        <f aca="false">VLOOKUP(B27,pacsc,14,0)</f>
        <v>54</v>
      </c>
      <c r="M27" s="18" t="n">
        <f aca="false">VLOOKUP(B27,pacasc,14,0)</f>
        <v>20150</v>
      </c>
      <c r="N27" s="18" t="n">
        <f aca="false">VLOOKUP(B27,presc,28,0)</f>
        <v>54</v>
      </c>
      <c r="O27" s="18" t="n">
        <f aca="false">VLOOKUP(B27,preasc,28,0)</f>
        <v>31402.18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customFormat="false" ht="12.8" hidden="false" customHeight="false" outlineLevel="0" collapsed="false">
      <c r="A28" s="18" t="str">
        <f aca="false">LEFT(B28,7)</f>
        <v>2537788</v>
      </c>
      <c r="B28" s="18" t="s">
        <v>306</v>
      </c>
      <c r="C28" s="18" t="str">
        <f aca="false">VLOOKUP(A28,bsih,4,0)</f>
        <v>420420 Chapecó</v>
      </c>
      <c r="D28" s="18" t="n">
        <f aca="false">VLOOKUP(B28,Geralm,2,0)</f>
        <v>134</v>
      </c>
      <c r="E28" s="18" t="n">
        <f aca="false">VLOOKUP(B28,Geralm,3,0)</f>
        <v>172309.96</v>
      </c>
      <c r="F28" s="18"/>
      <c r="G28" s="20"/>
      <c r="H28" s="18" t="n">
        <f aca="false">VLOOKUP(B28,santaa,2,0)</f>
        <v>9</v>
      </c>
      <c r="I28" s="18" t="n">
        <f aca="false">VLOOKUP(B28,santaa,3,0)</f>
        <v>6748.62</v>
      </c>
      <c r="J28" s="18" t="n">
        <f aca="false">VLOOKUP(B28,santab,2,0)</f>
        <v>5</v>
      </c>
      <c r="K28" s="18" t="n">
        <f aca="false">VLOOKUP(B28,santab,3,0)</f>
        <v>5676.49</v>
      </c>
      <c r="L28" s="18" t="n">
        <f aca="false">VLOOKUP(B28,pacsc,14,0)</f>
        <v>134</v>
      </c>
      <c r="M28" s="18" t="n">
        <f aca="false">VLOOKUP(B28,pacasc,14,0)</f>
        <v>52550</v>
      </c>
      <c r="N28" s="18" t="n">
        <f aca="false">VLOOKUP(B28,presc,28,0)</f>
        <v>134</v>
      </c>
      <c r="O28" s="18" t="n">
        <f aca="false">VLOOKUP(B28,preasc,28,0)</f>
        <v>74500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customFormat="false" ht="12.8" hidden="false" customHeight="false" outlineLevel="0" collapsed="false">
      <c r="A29" s="18" t="str">
        <f aca="false">LEFT(B29,7)</f>
        <v>2543079</v>
      </c>
      <c r="B29" s="18" t="s">
        <v>338</v>
      </c>
      <c r="C29" s="18" t="str">
        <f aca="false">VLOOKUP(A29,bsih,4,0)</f>
        <v>421030 Major Vieira</v>
      </c>
      <c r="D29" s="18" t="n">
        <f aca="false">VLOOKUP(B29,Geralm,2,0)</f>
        <v>20</v>
      </c>
      <c r="E29" s="18" t="n">
        <f aca="false">VLOOKUP(B29,Geralm,3,0)</f>
        <v>9104.34</v>
      </c>
      <c r="F29" s="18"/>
      <c r="G29" s="20"/>
      <c r="H29" s="18" t="e">
        <f aca="false">VLOOKUP(B29,santaa,2,0)</f>
        <v>#N/A</v>
      </c>
      <c r="I29" s="18" t="e">
        <f aca="false">VLOOKUP(B29,santaa,3,0)</f>
        <v>#N/A</v>
      </c>
      <c r="J29" s="18" t="e">
        <f aca="false">VLOOKUP(B29,santab,2,0)</f>
        <v>#N/A</v>
      </c>
      <c r="K29" s="18" t="e">
        <f aca="false">VLOOKUP(B29,santab,3,0)</f>
        <v>#N/A</v>
      </c>
      <c r="L29" s="18" t="n">
        <f aca="false">VLOOKUP(B29,pacsc,14,0)</f>
        <v>20</v>
      </c>
      <c r="M29" s="18" t="n">
        <f aca="false">VLOOKUP(B29,pacasc,14,0)</f>
        <v>5000</v>
      </c>
      <c r="N29" s="18" t="n">
        <f aca="false">VLOOKUP(B29,presc,28,0)</f>
        <v>20</v>
      </c>
      <c r="O29" s="18" t="n">
        <f aca="false">VLOOKUP(B29,preasc,28,0)</f>
        <v>8600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customFormat="false" ht="12.8" hidden="false" customHeight="false" outlineLevel="0" collapsed="false">
      <c r="A30" s="18" t="str">
        <f aca="false">LEFT(B30,7)</f>
        <v>2555840</v>
      </c>
      <c r="B30" s="18" t="s">
        <v>361</v>
      </c>
      <c r="C30" s="18" t="str">
        <f aca="false">VLOOKUP(A30,bsih,4,0)</f>
        <v>421170 Orleans</v>
      </c>
      <c r="D30" s="18" t="n">
        <f aca="false">VLOOKUP(B30,Geralm,2,0)</f>
        <v>12</v>
      </c>
      <c r="E30" s="18" t="n">
        <f aca="false">VLOOKUP(B30,Geralm,3,0)</f>
        <v>7708.86</v>
      </c>
      <c r="F30" s="18"/>
      <c r="G30" s="20"/>
      <c r="H30" s="18" t="e">
        <f aca="false">VLOOKUP(B30,santaa,2,0)</f>
        <v>#N/A</v>
      </c>
      <c r="I30" s="18" t="e">
        <f aca="false">VLOOKUP(B30,santaa,3,0)</f>
        <v>#N/A</v>
      </c>
      <c r="J30" s="18" t="n">
        <f aca="false">VLOOKUP(B30,santab,2,0)</f>
        <v>7</v>
      </c>
      <c r="K30" s="18" t="n">
        <f aca="false">VLOOKUP(B30,santab,3,0)</f>
        <v>3788.14</v>
      </c>
      <c r="L30" s="18" t="n">
        <f aca="false">VLOOKUP(B30,pacsc,14,0)</f>
        <v>12</v>
      </c>
      <c r="M30" s="18" t="n">
        <f aca="false">VLOOKUP(B30,pacasc,14,0)</f>
        <v>3000</v>
      </c>
      <c r="N30" s="18" t="n">
        <f aca="false">VLOOKUP(B30,presc,28,0)</f>
        <v>12</v>
      </c>
      <c r="O30" s="18" t="n">
        <f aca="false">VLOOKUP(B30,preasc,28,0)</f>
        <v>5900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customFormat="false" ht="12.8" hidden="false" customHeight="false" outlineLevel="0" collapsed="false">
      <c r="A31" s="18" t="str">
        <f aca="false">LEFT(B31,7)</f>
        <v>2558017</v>
      </c>
      <c r="B31" s="18" t="s">
        <v>367</v>
      </c>
      <c r="C31" s="18" t="str">
        <f aca="false">VLOOKUP(A31,bsih,4,0)</f>
        <v>420940 Laguna</v>
      </c>
      <c r="D31" s="18" t="n">
        <f aca="false">VLOOKUP(B31,Geralm,2,0)</f>
        <v>80</v>
      </c>
      <c r="E31" s="18" t="n">
        <f aca="false">VLOOKUP(B31,Geralm,3,0)</f>
        <v>70314.8</v>
      </c>
      <c r="F31" s="18"/>
      <c r="G31" s="20"/>
      <c r="H31" s="18" t="n">
        <f aca="false">VLOOKUP(B31,santaa,2,0)</f>
        <v>2</v>
      </c>
      <c r="I31" s="18" t="n">
        <f aca="false">VLOOKUP(B31,santaa,3,0)</f>
        <v>1014.51</v>
      </c>
      <c r="J31" s="18" t="n">
        <f aca="false">VLOOKUP(B31,santab,2,0)</f>
        <v>77</v>
      </c>
      <c r="K31" s="18" t="n">
        <f aca="false">VLOOKUP(B31,santab,3,0)</f>
        <v>67051.23</v>
      </c>
      <c r="L31" s="18" t="n">
        <f aca="false">VLOOKUP(B31,pacsc,14,0)</f>
        <v>80</v>
      </c>
      <c r="M31" s="18" t="n">
        <f aca="false">VLOOKUP(B31,pacasc,14,0)</f>
        <v>25900</v>
      </c>
      <c r="N31" s="18" t="n">
        <f aca="false">VLOOKUP(B31,presc,28,0)</f>
        <v>80</v>
      </c>
      <c r="O31" s="18" t="n">
        <f aca="false">VLOOKUP(B31,preasc,28,0)</f>
        <v>47500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customFormat="false" ht="12.8" hidden="false" customHeight="false" outlineLevel="0" collapsed="false">
      <c r="A32" s="18" t="str">
        <f aca="false">LEFT(B32,7)</f>
        <v>2558246</v>
      </c>
      <c r="B32" s="18" t="s">
        <v>370</v>
      </c>
      <c r="C32" s="18" t="str">
        <f aca="false">VLOOKUP(A32,bsih,4,0)</f>
        <v>420240 Blumenau</v>
      </c>
      <c r="D32" s="18" t="n">
        <f aca="false">VLOOKUP(B32,Geralm,2,0)</f>
        <v>59</v>
      </c>
      <c r="E32" s="18" t="n">
        <f aca="false">VLOOKUP(B32,Geralm,3,0)</f>
        <v>145036.88</v>
      </c>
      <c r="F32" s="18"/>
      <c r="G32" s="20"/>
      <c r="H32" s="18" t="e">
        <f aca="false">VLOOKUP(B32,santaa,2,0)</f>
        <v>#N/A</v>
      </c>
      <c r="I32" s="18" t="e">
        <f aca="false">VLOOKUP(B32,santaa,3,0)</f>
        <v>#N/A</v>
      </c>
      <c r="J32" s="18" t="n">
        <f aca="false">VLOOKUP(B32,santab,2,0)</f>
        <v>7</v>
      </c>
      <c r="K32" s="18" t="n">
        <f aca="false">VLOOKUP(B32,santab,3,0)</f>
        <v>105220.93</v>
      </c>
      <c r="L32" s="18" t="n">
        <f aca="false">VLOOKUP(B32,pacsc,14,0)</f>
        <v>59</v>
      </c>
      <c r="M32" s="18" t="n">
        <f aca="false">VLOOKUP(B32,pacasc,14,0)</f>
        <v>17850</v>
      </c>
      <c r="N32" s="18" t="n">
        <f aca="false">VLOOKUP(B32,presc,28,0)</f>
        <v>59</v>
      </c>
      <c r="O32" s="18" t="n">
        <f aca="false">VLOOKUP(B32,preasc,28,0)</f>
        <v>31800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customFormat="false" ht="12.8" hidden="false" customHeight="false" outlineLevel="0" collapsed="false">
      <c r="A33" s="18" t="str">
        <f aca="false">LEFT(B33,7)</f>
        <v>2558254</v>
      </c>
      <c r="B33" s="18" t="s">
        <v>372</v>
      </c>
      <c r="C33" s="18" t="str">
        <f aca="false">VLOOKUP(A33,bsih,4,0)</f>
        <v>420240 Blumenau</v>
      </c>
      <c r="D33" s="18" t="n">
        <f aca="false">VLOOKUP(B33,Geralm,2,0)</f>
        <v>113</v>
      </c>
      <c r="E33" s="18" t="n">
        <f aca="false">VLOOKUP(B33,Geralm,3,0)</f>
        <v>198177.53</v>
      </c>
      <c r="F33" s="18"/>
      <c r="G33" s="20"/>
      <c r="H33" s="18" t="e">
        <f aca="false">VLOOKUP(B33,santaa,2,0)</f>
        <v>#N/A</v>
      </c>
      <c r="I33" s="18" t="e">
        <f aca="false">VLOOKUP(B33,santaa,3,0)</f>
        <v>#N/A</v>
      </c>
      <c r="J33" s="18" t="n">
        <f aca="false">VLOOKUP(B33,santab,2,0)</f>
        <v>24</v>
      </c>
      <c r="K33" s="18" t="n">
        <f aca="false">VLOOKUP(B33,santab,3,0)</f>
        <v>85992.37</v>
      </c>
      <c r="L33" s="18" t="n">
        <f aca="false">VLOOKUP(B33,pacsc,14,0)</f>
        <v>113</v>
      </c>
      <c r="M33" s="18" t="n">
        <f aca="false">VLOOKUP(B33,pacasc,14,0)</f>
        <v>41050</v>
      </c>
      <c r="N33" s="18" t="n">
        <f aca="false">VLOOKUP(B33,presc,28,0)</f>
        <v>113</v>
      </c>
      <c r="O33" s="18" t="n">
        <f aca="false">VLOOKUP(B33,preasc,28,0)</f>
        <v>61113.36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customFormat="false" ht="12.8" hidden="false" customHeight="false" outlineLevel="0" collapsed="false">
      <c r="A34" s="18" t="str">
        <f aca="false">LEFT(B34,7)</f>
        <v>2568713</v>
      </c>
      <c r="B34" s="18" t="s">
        <v>380</v>
      </c>
      <c r="C34" s="18" t="str">
        <f aca="false">VLOOKUP(A34,bsih,4,0)</f>
        <v>421480 Rio do Sul</v>
      </c>
      <c r="D34" s="18" t="n">
        <f aca="false">VLOOKUP(B34,Geralm,2,0)</f>
        <v>43</v>
      </c>
      <c r="E34" s="18" t="n">
        <f aca="false">VLOOKUP(B34,Geralm,3,0)</f>
        <v>50780.87</v>
      </c>
      <c r="F34" s="18"/>
      <c r="G34" s="20"/>
      <c r="H34" s="18" t="e">
        <f aca="false">VLOOKUP(B34,santaa,2,0)</f>
        <v>#N/A</v>
      </c>
      <c r="I34" s="18" t="e">
        <f aca="false">VLOOKUP(B34,santaa,3,0)</f>
        <v>#N/A</v>
      </c>
      <c r="J34" s="18" t="e">
        <f aca="false">VLOOKUP(B34,santab,2,0)</f>
        <v>#N/A</v>
      </c>
      <c r="K34" s="18" t="e">
        <f aca="false">VLOOKUP(B34,santab,3,0)</f>
        <v>#N/A</v>
      </c>
      <c r="L34" s="18" t="n">
        <f aca="false">VLOOKUP(B34,pacsc,14,0)</f>
        <v>43</v>
      </c>
      <c r="M34" s="18" t="n">
        <f aca="false">VLOOKUP(B34,pacasc,14,0)</f>
        <v>12850</v>
      </c>
      <c r="N34" s="18" t="n">
        <f aca="false">VLOOKUP(B34,presc,28,0)</f>
        <v>43</v>
      </c>
      <c r="O34" s="18" t="n">
        <f aca="false">VLOOKUP(B34,preasc,28,0)</f>
        <v>23600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customFormat="false" ht="12.8" hidden="false" customHeight="false" outlineLevel="0" collapsed="false">
      <c r="A35" s="18" t="str">
        <f aca="false">LEFT(B35,7)</f>
        <v>2658372</v>
      </c>
      <c r="B35" s="18" t="s">
        <v>561</v>
      </c>
      <c r="C35" s="18" t="str">
        <f aca="false">VLOOKUP(A35,bsih,4,0)</f>
        <v>420500 Dionísio Cerqueira</v>
      </c>
      <c r="D35" s="18" t="n">
        <f aca="false">VLOOKUP(B35,Geralm,2,0)</f>
        <v>15</v>
      </c>
      <c r="E35" s="18" t="n">
        <f aca="false">VLOOKUP(B35,Geralm,3,0)</f>
        <v>6848.92</v>
      </c>
      <c r="F35" s="18"/>
      <c r="G35" s="20"/>
      <c r="H35" s="18" t="e">
        <f aca="false">VLOOKUP(B35,santaa,2,0)</f>
        <v>#N/A</v>
      </c>
      <c r="I35" s="18" t="e">
        <f aca="false">VLOOKUP(B35,santaa,3,0)</f>
        <v>#N/A</v>
      </c>
      <c r="J35" s="18" t="n">
        <f aca="false">VLOOKUP(B35,santab,2,0)</f>
        <v>1</v>
      </c>
      <c r="K35" s="18" t="n">
        <f aca="false">VLOOKUP(B35,santab,3,0)</f>
        <v>637.97</v>
      </c>
      <c r="L35" s="18" t="n">
        <f aca="false">VLOOKUP(B35,pacsc,14,0)</f>
        <v>15</v>
      </c>
      <c r="M35" s="18" t="n">
        <f aca="false">VLOOKUP(B35,pacasc,14,0)</f>
        <v>3750</v>
      </c>
      <c r="N35" s="18" t="n">
        <f aca="false">VLOOKUP(B35,presc,28,0)</f>
        <v>15</v>
      </c>
      <c r="O35" s="18" t="n">
        <f aca="false">VLOOKUP(B35,preasc,28,0)</f>
        <v>6600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customFormat="false" ht="12.8" hidden="false" customHeight="false" outlineLevel="0" collapsed="false">
      <c r="A36" s="18" t="str">
        <f aca="false">LEFT(B36,7)</f>
        <v>2662914</v>
      </c>
      <c r="B36" s="18" t="s">
        <v>562</v>
      </c>
      <c r="C36" s="18" t="str">
        <f aca="false">VLOOKUP(A36,bsih,4,0)</f>
        <v>420930 Lages</v>
      </c>
      <c r="D36" s="18" t="n">
        <f aca="false">VLOOKUP(B36,Geralm,2,0)</f>
        <v>40</v>
      </c>
      <c r="E36" s="18" t="n">
        <f aca="false">VLOOKUP(B36,Geralm,3,0)</f>
        <v>15487.5</v>
      </c>
      <c r="F36" s="18"/>
      <c r="G36" s="20"/>
      <c r="H36" s="18" t="e">
        <f aca="false">VLOOKUP(B36,santaa,2,0)</f>
        <v>#N/A</v>
      </c>
      <c r="I36" s="18" t="e">
        <f aca="false">VLOOKUP(B36,santaa,3,0)</f>
        <v>#N/A</v>
      </c>
      <c r="J36" s="18" t="n">
        <f aca="false">VLOOKUP(B36,santab,2,0)</f>
        <v>2</v>
      </c>
      <c r="K36" s="18" t="n">
        <f aca="false">VLOOKUP(B36,santab,3,0)</f>
        <v>690.44</v>
      </c>
      <c r="L36" s="18" t="n">
        <f aca="false">VLOOKUP(B36,pacsc,14,0)</f>
        <v>40</v>
      </c>
      <c r="M36" s="18" t="n">
        <f aca="false">VLOOKUP(B36,pacasc,14,0)</f>
        <v>14550</v>
      </c>
      <c r="N36" s="18" t="n">
        <f aca="false">VLOOKUP(B36,presc,28,0)</f>
        <v>40</v>
      </c>
      <c r="O36" s="18" t="n">
        <f aca="false">VLOOKUP(B36,preasc,28,0)</f>
        <v>19100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customFormat="false" ht="12.8" hidden="false" customHeight="false" outlineLevel="0" collapsed="false">
      <c r="A37" s="18" t="str">
        <f aca="false">LEFT(B37,7)</f>
        <v>2674327</v>
      </c>
      <c r="B37" s="18" t="s">
        <v>437</v>
      </c>
      <c r="C37" s="18" t="str">
        <f aca="false">VLOOKUP(A37,bsih,4,0)</f>
        <v>421130 Navegantes</v>
      </c>
      <c r="D37" s="18" t="n">
        <f aca="false">VLOOKUP(B37,Geralm,2,0)</f>
        <v>45</v>
      </c>
      <c r="E37" s="18" t="n">
        <f aca="false">VLOOKUP(B37,Geralm,3,0)</f>
        <v>29315.78</v>
      </c>
      <c r="F37" s="18"/>
      <c r="G37" s="20"/>
      <c r="H37" s="18" t="e">
        <f aca="false">VLOOKUP(B37,santaa,2,0)</f>
        <v>#N/A</v>
      </c>
      <c r="I37" s="18" t="e">
        <f aca="false">VLOOKUP(B37,santaa,3,0)</f>
        <v>#N/A</v>
      </c>
      <c r="J37" s="18" t="e">
        <f aca="false">VLOOKUP(B37,santab,2,0)</f>
        <v>#N/A</v>
      </c>
      <c r="K37" s="18" t="e">
        <f aca="false">VLOOKUP(B37,santab,3,0)</f>
        <v>#N/A</v>
      </c>
      <c r="L37" s="18" t="n">
        <f aca="false">VLOOKUP(B37,pacsc,14,0)</f>
        <v>45</v>
      </c>
      <c r="M37" s="18" t="n">
        <f aca="false">VLOOKUP(B37,pacasc,14,0)</f>
        <v>14000</v>
      </c>
      <c r="N37" s="18" t="n">
        <f aca="false">VLOOKUP(B37,presc,28,0)</f>
        <v>45</v>
      </c>
      <c r="O37" s="18" t="n">
        <f aca="false">VLOOKUP(B37,preasc,28,0)</f>
        <v>25300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customFormat="false" ht="12.8" hidden="false" customHeight="false" outlineLevel="0" collapsed="false">
      <c r="A38" s="18" t="str">
        <f aca="false">LEFT(B38,7)</f>
        <v>2691485</v>
      </c>
      <c r="B38" s="18" t="s">
        <v>449</v>
      </c>
      <c r="C38" s="18" t="str">
        <f aca="false">VLOOKUP(A38,bsih,4,0)</f>
        <v>420590 Gaspar</v>
      </c>
      <c r="D38" s="18" t="n">
        <f aca="false">VLOOKUP(B38,Geralm,2,0)</f>
        <v>67</v>
      </c>
      <c r="E38" s="18" t="n">
        <f aca="false">VLOOKUP(B38,Geralm,3,0)</f>
        <v>33941.4</v>
      </c>
      <c r="F38" s="18"/>
      <c r="G38" s="20"/>
      <c r="H38" s="18" t="e">
        <f aca="false">VLOOKUP(B38,santaa,2,0)</f>
        <v>#N/A</v>
      </c>
      <c r="I38" s="18" t="e">
        <f aca="false">VLOOKUP(B38,santaa,3,0)</f>
        <v>#N/A</v>
      </c>
      <c r="J38" s="18" t="e">
        <f aca="false">VLOOKUP(B38,santab,2,0)</f>
        <v>#N/A</v>
      </c>
      <c r="K38" s="18" t="e">
        <f aca="false">VLOOKUP(B38,santab,3,0)</f>
        <v>#N/A</v>
      </c>
      <c r="L38" s="18" t="n">
        <f aca="false">VLOOKUP(B38,pacsc,14,0)</f>
        <v>67</v>
      </c>
      <c r="M38" s="18" t="n">
        <f aca="false">VLOOKUP(B38,pacasc,14,0)</f>
        <v>21400</v>
      </c>
      <c r="N38" s="18" t="n">
        <f aca="false">VLOOKUP(B38,presc,28,0)</f>
        <v>67</v>
      </c>
      <c r="O38" s="18" t="n">
        <f aca="false">VLOOKUP(B38,preasc,28,0)</f>
        <v>35900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customFormat="false" ht="12.8" hidden="false" customHeight="false" outlineLevel="0" collapsed="false">
      <c r="A39" s="18" t="str">
        <f aca="false">LEFT(B39,7)</f>
        <v>2691523</v>
      </c>
      <c r="B39" s="18" t="s">
        <v>461</v>
      </c>
      <c r="C39" s="18" t="str">
        <f aca="false">VLOOKUP(A39,bsih,4,0)</f>
        <v>420320 Camboriú</v>
      </c>
      <c r="D39" s="18" t="n">
        <f aca="false">VLOOKUP(B39,Geralm,2,0)</f>
        <v>95</v>
      </c>
      <c r="E39" s="18" t="n">
        <f aca="false">VLOOKUP(B39,Geralm,3,0)</f>
        <v>55321.59</v>
      </c>
      <c r="F39" s="18"/>
      <c r="G39" s="20"/>
      <c r="H39" s="18" t="e">
        <f aca="false">VLOOKUP(B39,santaa,2,0)</f>
        <v>#N/A</v>
      </c>
      <c r="I39" s="18" t="e">
        <f aca="false">VLOOKUP(B39,santaa,3,0)</f>
        <v>#N/A</v>
      </c>
      <c r="J39" s="18" t="n">
        <f aca="false">VLOOKUP(B39,santab,2,0)</f>
        <v>21</v>
      </c>
      <c r="K39" s="18" t="n">
        <f aca="false">VLOOKUP(B39,santab,3,0)</f>
        <v>7385.88</v>
      </c>
      <c r="L39" s="18" t="n">
        <f aca="false">VLOOKUP(B39,pacsc,14,0)</f>
        <v>95</v>
      </c>
      <c r="M39" s="18" t="n">
        <f aca="false">VLOOKUP(B39,pacasc,14,0)</f>
        <v>28750</v>
      </c>
      <c r="N39" s="18" t="n">
        <f aca="false">VLOOKUP(B39,presc,28,0)</f>
        <v>95</v>
      </c>
      <c r="O39" s="18" t="n">
        <f aca="false">VLOOKUP(B39,preasc,28,0)</f>
        <v>50000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customFormat="false" ht="12.8" hidden="false" customHeight="false" outlineLevel="0" collapsed="false">
      <c r="A40" s="18" t="str">
        <f aca="false">LEFT(B40,7)</f>
        <v>2744937</v>
      </c>
      <c r="B40" s="18" t="s">
        <v>563</v>
      </c>
      <c r="C40" s="18" t="str">
        <f aca="false">VLOOKUP(A40,bsih,4,0)</f>
        <v>420820 Itajaí</v>
      </c>
      <c r="D40" s="18" t="n">
        <f aca="false">VLOOKUP(B40,Geralm,2,0)</f>
        <v>79</v>
      </c>
      <c r="E40" s="18" t="n">
        <f aca="false">VLOOKUP(B40,Geralm,3,0)</f>
        <v>36248.38</v>
      </c>
      <c r="F40" s="18"/>
      <c r="G40" s="20"/>
      <c r="H40" s="18" t="e">
        <f aca="false">VLOOKUP(B40,santaa,2,0)</f>
        <v>#N/A</v>
      </c>
      <c r="I40" s="18" t="e">
        <f aca="false">VLOOKUP(B40,santaa,3,0)</f>
        <v>#N/A</v>
      </c>
      <c r="J40" s="18" t="e">
        <f aca="false">VLOOKUP(B40,santab,2,0)</f>
        <v>#N/A</v>
      </c>
      <c r="K40" s="18" t="e">
        <f aca="false">VLOOKUP(B40,santab,3,0)</f>
        <v>#N/A</v>
      </c>
      <c r="L40" s="18" t="n">
        <f aca="false">VLOOKUP(B40,pacsc,14,0)</f>
        <v>79</v>
      </c>
      <c r="M40" s="18" t="n">
        <f aca="false">VLOOKUP(B40,pacasc,14,0)</f>
        <v>27750</v>
      </c>
      <c r="N40" s="18" t="n">
        <f aca="false">VLOOKUP(B40,presc,28,0)</f>
        <v>79</v>
      </c>
      <c r="O40" s="18" t="n">
        <f aca="false">VLOOKUP(B40,preasc,28,0)</f>
        <v>39826.72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customFormat="false" ht="12.8" hidden="false" customHeight="false" outlineLevel="0" collapsed="false">
      <c r="A41" s="18" t="str">
        <f aca="false">LEFT(B41,7)</f>
        <v>2758164</v>
      </c>
      <c r="B41" s="18" t="s">
        <v>488</v>
      </c>
      <c r="C41" s="18" t="str">
        <f aca="false">VLOOKUP(A41,bsih,4,0)</f>
        <v>420460 Criciúma</v>
      </c>
      <c r="D41" s="18" t="n">
        <f aca="false">VLOOKUP(B41,Geralm,2,0)</f>
        <v>142</v>
      </c>
      <c r="E41" s="18" t="n">
        <f aca="false">VLOOKUP(B41,Geralm,3,0)</f>
        <v>546819.08</v>
      </c>
      <c r="F41" s="18"/>
      <c r="G41" s="20"/>
      <c r="H41" s="18" t="e">
        <f aca="false">VLOOKUP(B41,santaa,2,0)</f>
        <v>#N/A</v>
      </c>
      <c r="I41" s="18" t="e">
        <f aca="false">VLOOKUP(B41,santaa,3,0)</f>
        <v>#N/A</v>
      </c>
      <c r="J41" s="18" t="n">
        <f aca="false">VLOOKUP(B41,santab,2,0)</f>
        <v>4</v>
      </c>
      <c r="K41" s="18" t="n">
        <f aca="false">VLOOKUP(B41,santab,3,0)</f>
        <v>41562.14</v>
      </c>
      <c r="L41" s="18" t="n">
        <f aca="false">VLOOKUP(B41,pacsc,14,0)</f>
        <v>142</v>
      </c>
      <c r="M41" s="18" t="n">
        <f aca="false">VLOOKUP(B41,pacasc,14,0)</f>
        <v>49100</v>
      </c>
      <c r="N41" s="18" t="n">
        <f aca="false">VLOOKUP(B41,presc,28,0)</f>
        <v>142</v>
      </c>
      <c r="O41" s="18" t="n">
        <f aca="false">VLOOKUP(B41,preasc,28,0)</f>
        <v>78100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customFormat="false" ht="12.8" hidden="false" customHeight="false" outlineLevel="0" collapsed="false">
      <c r="A42" s="18" t="str">
        <f aca="false">LEFT(B42,7)</f>
        <v>3321452</v>
      </c>
      <c r="B42" s="18" t="s">
        <v>499</v>
      </c>
      <c r="C42" s="18" t="str">
        <f aca="false">VLOOKUP(A42,bsih,4,0)</f>
        <v>420540 Florianópolis</v>
      </c>
      <c r="D42" s="18" t="n">
        <f aca="false">VLOOKUP(B42,Geralm,2,0)</f>
        <v>1</v>
      </c>
      <c r="E42" s="18" t="n">
        <f aca="false">VLOOKUP(B42,Geralm,3,0)</f>
        <v>4701.84</v>
      </c>
      <c r="F42" s="18"/>
      <c r="G42" s="20"/>
      <c r="H42" s="18" t="e">
        <f aca="false">VLOOKUP(B42,santaa,2,0)</f>
        <v>#N/A</v>
      </c>
      <c r="I42" s="18" t="e">
        <f aca="false">VLOOKUP(B42,santaa,3,0)</f>
        <v>#N/A</v>
      </c>
      <c r="J42" s="18" t="e">
        <f aca="false">VLOOKUP(B42,santab,2,0)</f>
        <v>#N/A</v>
      </c>
      <c r="K42" s="18" t="e">
        <f aca="false">VLOOKUP(B42,santab,3,0)</f>
        <v>#N/A</v>
      </c>
      <c r="L42" s="18" t="n">
        <f aca="false">VLOOKUP(B42,pacsc,14,0)</f>
        <v>1</v>
      </c>
      <c r="M42" s="18" t="n">
        <f aca="false">VLOOKUP(B42,pacasc,14,0)</f>
        <v>150</v>
      </c>
      <c r="N42" s="18" t="n">
        <f aca="false">VLOOKUP(B42,presc,28,0)</f>
        <v>1</v>
      </c>
      <c r="O42" s="18" t="n">
        <f aca="false">VLOOKUP(B42,preasc,28,0)</f>
        <v>3283.41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customFormat="false" ht="12.8" hidden="false" customHeight="false" outlineLevel="0" collapsed="false">
      <c r="A43" s="18" t="str">
        <f aca="false">LEFT(B43,7)</f>
        <v>6048692</v>
      </c>
      <c r="B43" s="18" t="s">
        <v>564</v>
      </c>
      <c r="C43" s="18" t="str">
        <f aca="false">VLOOKUP(A43,bsih,4,0)</f>
        <v>420910 Joinville</v>
      </c>
      <c r="D43" s="18" t="n">
        <f aca="false">VLOOKUP(B43,Geralm,2,0)</f>
        <v>184</v>
      </c>
      <c r="E43" s="18" t="n">
        <f aca="false">VLOOKUP(B43,Geralm,3,0)</f>
        <v>308220.45</v>
      </c>
      <c r="F43" s="18"/>
      <c r="G43" s="20"/>
      <c r="H43" s="18" t="e">
        <f aca="false">VLOOKUP(B43,santaa,2,0)</f>
        <v>#N/A</v>
      </c>
      <c r="I43" s="18" t="e">
        <f aca="false">VLOOKUP(B43,santaa,3,0)</f>
        <v>#N/A</v>
      </c>
      <c r="J43" s="18" t="e">
        <f aca="false">VLOOKUP(B43,santab,2,0)</f>
        <v>#N/A</v>
      </c>
      <c r="K43" s="18" t="e">
        <f aca="false">VLOOKUP(B43,santab,3,0)</f>
        <v>#N/A</v>
      </c>
      <c r="L43" s="18" t="n">
        <f aca="false">VLOOKUP(B43,pacsc,14,0)</f>
        <v>184</v>
      </c>
      <c r="M43" s="18" t="n">
        <f aca="false">VLOOKUP(B43,pacasc,14,0)</f>
        <v>71800</v>
      </c>
      <c r="N43" s="18" t="n">
        <f aca="false">VLOOKUP(B43,presc,28,0)</f>
        <v>184</v>
      </c>
      <c r="O43" s="18" t="n">
        <f aca="false">VLOOKUP(B43,preasc,28,0)</f>
        <v>113642.26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customFormat="false" ht="12.8" hidden="false" customHeight="false" outlineLevel="0" collapsed="false">
      <c r="A44" s="18" t="str">
        <f aca="false">LEFT(B44,7)</f>
        <v>6854729</v>
      </c>
      <c r="B44" s="18" t="s">
        <v>518</v>
      </c>
      <c r="C44" s="18" t="str">
        <f aca="false">VLOOKUP(A44,bsih,4,0)</f>
        <v>420200 Balneário Camboriú</v>
      </c>
      <c r="D44" s="18" t="n">
        <f aca="false">VLOOKUP(B44,Geralm,2,0)</f>
        <v>69</v>
      </c>
      <c r="E44" s="18" t="n">
        <f aca="false">VLOOKUP(B44,Geralm,3,0)</f>
        <v>37671.3</v>
      </c>
      <c r="F44" s="18"/>
      <c r="G44" s="20"/>
      <c r="H44" s="18" t="n">
        <f aca="false">VLOOKUP(B44,santaa,2,0)</f>
        <v>2</v>
      </c>
      <c r="I44" s="18" t="n">
        <f aca="false">VLOOKUP(B44,santaa,3,0)</f>
        <v>1511.47</v>
      </c>
      <c r="J44" s="18" t="n">
        <f aca="false">VLOOKUP(B44,santab,2,0)</f>
        <v>8</v>
      </c>
      <c r="K44" s="18" t="n">
        <f aca="false">VLOOKUP(B44,santab,3,0)</f>
        <v>3119.03</v>
      </c>
      <c r="L44" s="18" t="n">
        <f aca="false">VLOOKUP(B44,pacsc,14,0)</f>
        <v>69</v>
      </c>
      <c r="M44" s="18" t="n">
        <f aca="false">VLOOKUP(B44,pacasc,14,0)</f>
        <v>27500</v>
      </c>
      <c r="N44" s="18" t="n">
        <f aca="false">VLOOKUP(B44,presc,28,0)</f>
        <v>69</v>
      </c>
      <c r="O44" s="18" t="n">
        <f aca="false">VLOOKUP(B44,preasc,28,0)</f>
        <v>32000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customFormat="false" ht="12.8" hidden="false" customHeight="false" outlineLevel="0" collapsed="false">
      <c r="A45" s="18" t="str">
        <f aca="false">LEFT(B45,7)</f>
        <v>7286082</v>
      </c>
      <c r="B45" s="18" t="s">
        <v>527</v>
      </c>
      <c r="C45" s="18" t="str">
        <f aca="false">VLOOKUP(A45,bsih,4,0)</f>
        <v>420420 Chapecó</v>
      </c>
      <c r="D45" s="18" t="n">
        <f aca="false">VLOOKUP(B45,Geralm,2,0)</f>
        <v>115</v>
      </c>
      <c r="E45" s="18" t="n">
        <f aca="false">VLOOKUP(B45,Geralm,3,0)</f>
        <v>67596.8</v>
      </c>
      <c r="F45" s="18"/>
      <c r="G45" s="20"/>
      <c r="H45" s="18" t="n">
        <f aca="false">VLOOKUP(B45,santaa,2,0)</f>
        <v>8</v>
      </c>
      <c r="I45" s="18" t="n">
        <f aca="false">VLOOKUP(B45,santaa,3,0)</f>
        <v>7808.78</v>
      </c>
      <c r="J45" s="18" t="n">
        <f aca="false">VLOOKUP(B45,santab,2,0)</f>
        <v>17</v>
      </c>
      <c r="K45" s="18" t="n">
        <f aca="false">VLOOKUP(B45,santab,3,0)</f>
        <v>15319.28</v>
      </c>
      <c r="L45" s="18" t="n">
        <f aca="false">VLOOKUP(B45,pacsc,14,0)</f>
        <v>115</v>
      </c>
      <c r="M45" s="18" t="n">
        <f aca="false">VLOOKUP(B45,pacasc,14,0)</f>
        <v>35200</v>
      </c>
      <c r="N45" s="18" t="n">
        <f aca="false">VLOOKUP(B45,presc,28,0)</f>
        <v>115</v>
      </c>
      <c r="O45" s="18" t="n">
        <f aca="false">VLOOKUP(B45,preasc,28,0)</f>
        <v>61500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customFormat="false" ht="12.8" hidden="false" customHeight="false" outlineLevel="0" collapsed="false">
      <c r="A46" s="18" t="str">
        <f aca="false">LEFT(B46,7)</f>
        <v>7486596</v>
      </c>
      <c r="B46" s="18" t="s">
        <v>565</v>
      </c>
      <c r="C46" s="18" t="str">
        <f aca="false">VLOOKUP(A46,bsih,4,0)</f>
        <v>420230 Biguaçu</v>
      </c>
      <c r="D46" s="18" t="n">
        <f aca="false">VLOOKUP(B46,Geralm,2,0)</f>
        <v>130</v>
      </c>
      <c r="E46" s="18" t="n">
        <f aca="false">VLOOKUP(B46,Geralm,3,0)</f>
        <v>78881.49</v>
      </c>
      <c r="F46" s="22"/>
      <c r="G46" s="18"/>
      <c r="H46" s="18" t="e">
        <f aca="false">VLOOKUP(B46,santaa,2,0)</f>
        <v>#N/A</v>
      </c>
      <c r="I46" s="18" t="e">
        <f aca="false">VLOOKUP(B46,santaa,3,0)</f>
        <v>#N/A</v>
      </c>
      <c r="J46" s="18" t="n">
        <f aca="false">VLOOKUP(B46,santab,2,0)</f>
        <v>110</v>
      </c>
      <c r="K46" s="18" t="n">
        <f aca="false">VLOOKUP(B46,santab,3,0)</f>
        <v>66259.75</v>
      </c>
      <c r="L46" s="18" t="n">
        <f aca="false">VLOOKUP(B46,pacsc,14,0)</f>
        <v>130</v>
      </c>
      <c r="M46" s="18" t="n">
        <f aca="false">VLOOKUP(B46,pacasc,14,0)</f>
        <v>35500</v>
      </c>
      <c r="N46" s="18" t="n">
        <f aca="false">VLOOKUP(B46,presc,28,0)</f>
        <v>130</v>
      </c>
      <c r="O46" s="18" t="n">
        <f aca="false">VLOOKUP(B46,preasc,28,0)</f>
        <v>67666.8</v>
      </c>
      <c r="P46" s="18"/>
      <c r="Q46" s="18"/>
      <c r="R46" s="18"/>
      <c r="S46" s="18"/>
      <c r="T46" s="18"/>
      <c r="U46" s="18"/>
      <c r="V46" s="18"/>
      <c r="W46" s="18"/>
      <c r="X46" s="22"/>
      <c r="Y46" s="22"/>
    </row>
    <row r="47" customFormat="false" ht="12.8" hidden="false" customHeight="false" outlineLevel="0" collapsed="false">
      <c r="A47" s="18" t="str">
        <f aca="false">LEFT(B47,7)</f>
        <v>7847777</v>
      </c>
      <c r="B47" s="18" t="s">
        <v>566</v>
      </c>
      <c r="C47" s="18" t="str">
        <f aca="false">VLOOKUP(A47,bsih,4,0)</f>
        <v>421060 Massaranduba</v>
      </c>
      <c r="D47" s="18" t="n">
        <f aca="false">VLOOKUP(B47,Geralm,2,0)</f>
        <v>8</v>
      </c>
      <c r="E47" s="18" t="n">
        <f aca="false">VLOOKUP(B47,Geralm,3,0)</f>
        <v>5147.36</v>
      </c>
      <c r="F47" s="22"/>
      <c r="G47" s="18"/>
      <c r="H47" s="18" t="e">
        <f aca="false">VLOOKUP(B47,santaa,2,0)</f>
        <v>#N/A</v>
      </c>
      <c r="I47" s="18" t="e">
        <f aca="false">VLOOKUP(B47,santaa,3,0)</f>
        <v>#N/A</v>
      </c>
      <c r="J47" s="18" t="e">
        <f aca="false">VLOOKUP(B47,santab,2,0)</f>
        <v>#N/A</v>
      </c>
      <c r="K47" s="18" t="e">
        <f aca="false">VLOOKUP(B47,santab,3,0)</f>
        <v>#N/A</v>
      </c>
      <c r="L47" s="18" t="n">
        <f aca="false">VLOOKUP(B47,pacsc,14,0)</f>
        <v>8</v>
      </c>
      <c r="M47" s="18" t="n">
        <f aca="false">VLOOKUP(B47,pacasc,14,0)</f>
        <v>2500</v>
      </c>
      <c r="N47" s="18" t="n">
        <f aca="false">VLOOKUP(B47,presc,28,0)</f>
        <v>8</v>
      </c>
      <c r="O47" s="18" t="n">
        <f aca="false">VLOOKUP(B47,preasc,28,0)</f>
        <v>4300</v>
      </c>
      <c r="P47" s="18"/>
      <c r="Q47" s="18"/>
      <c r="R47" s="18"/>
      <c r="S47" s="18"/>
      <c r="T47" s="18"/>
      <c r="U47" s="18"/>
      <c r="V47" s="18"/>
      <c r="W47" s="18"/>
      <c r="X47" s="22"/>
      <c r="Y47" s="22"/>
    </row>
    <row r="48" customFormat="false" ht="12.8" hidden="false" customHeight="false" outlineLevel="0" collapsed="false">
      <c r="A48" s="18" t="str">
        <f aca="false">LEFT(B48,7)</f>
        <v>9175849</v>
      </c>
      <c r="B48" s="18" t="s">
        <v>552</v>
      </c>
      <c r="C48" s="18" t="str">
        <f aca="false">VLOOKUP(A48,bsih,4,0)</f>
        <v>420910 Joinville</v>
      </c>
      <c r="D48" s="18" t="n">
        <f aca="false">VLOOKUP(B48,Geralm,2,0)</f>
        <v>6</v>
      </c>
      <c r="E48" s="18" t="n">
        <f aca="false">VLOOKUP(B48,Geralm,3,0)</f>
        <v>25657.77</v>
      </c>
      <c r="F48" s="22"/>
      <c r="G48" s="18"/>
      <c r="H48" s="18" t="e">
        <f aca="false">VLOOKUP(B48,santaa,2,0)</f>
        <v>#N/A</v>
      </c>
      <c r="I48" s="18" t="e">
        <f aca="false">VLOOKUP(B48,santaa,3,0)</f>
        <v>#N/A</v>
      </c>
      <c r="J48" s="18" t="n">
        <f aca="false">VLOOKUP(B48,santab,2,0)</f>
        <v>6</v>
      </c>
      <c r="K48" s="18" t="n">
        <f aca="false">VLOOKUP(B48,santab,3,0)</f>
        <v>25657.77</v>
      </c>
      <c r="L48" s="18" t="n">
        <f aca="false">VLOOKUP(B48,pacsc,14,0)</f>
        <v>6</v>
      </c>
      <c r="M48" s="18" t="n">
        <f aca="false">VLOOKUP(B48,pacasc,14,0)</f>
        <v>900</v>
      </c>
      <c r="N48" s="18" t="n">
        <f aca="false">VLOOKUP(B48,presc,28,0)</f>
        <v>6</v>
      </c>
      <c r="O48" s="18" t="n">
        <f aca="false">VLOOKUP(B48,preasc,28,0)</f>
        <v>17917.44</v>
      </c>
      <c r="P48" s="18"/>
      <c r="Q48" s="18"/>
      <c r="R48" s="18"/>
      <c r="S48" s="18"/>
      <c r="T48" s="18"/>
      <c r="U48" s="18"/>
      <c r="V48" s="18"/>
      <c r="W48" s="18"/>
      <c r="X48" s="22"/>
      <c r="Y48" s="22"/>
    </row>
    <row r="49" customFormat="false" ht="12.8" hidden="false" customHeight="false" outlineLevel="0" collapsed="false">
      <c r="D49" s="0" t="n">
        <f aca="false">SUM(D3:D48)</f>
        <v>3089</v>
      </c>
      <c r="E49" s="0" t="n">
        <f aca="false">SUM(E3:E48)</f>
        <v>3570010.91</v>
      </c>
      <c r="F49" s="0" t="n">
        <f aca="false">SUM(F3:F48)</f>
        <v>0</v>
      </c>
      <c r="G49" s="0" t="n">
        <f aca="false">SUM(G3:G48)</f>
        <v>0</v>
      </c>
      <c r="H49" s="0" t="e">
        <f aca="false">SUM(H3:H48)</f>
        <v>#N/A</v>
      </c>
      <c r="I49" s="0" t="e">
        <f aca="false">SUM(I3:I48)</f>
        <v>#N/A</v>
      </c>
      <c r="J49" s="0" t="e">
        <f aca="false">SUM(J3:J48)</f>
        <v>#N/A</v>
      </c>
      <c r="K49" s="0" t="e">
        <f aca="false">SUM(K3:K48)</f>
        <v>#N/A</v>
      </c>
      <c r="L49" s="0" t="n">
        <f aca="false">SUM(L3:L48)</f>
        <v>3089</v>
      </c>
      <c r="M49" s="0" t="n">
        <f aca="false">SUM(M3:M48)</f>
        <v>1075050</v>
      </c>
      <c r="N49" s="0" t="n">
        <f aca="false">SUM(N3:N48)</f>
        <v>3089</v>
      </c>
      <c r="O49" s="0" t="n">
        <f aca="false">SUM(O3:O48)</f>
        <v>1804272.75</v>
      </c>
    </row>
  </sheetData>
  <mergeCells count="11"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58"/>
  <sheetViews>
    <sheetView showFormulas="false" showGridLines="true" showRowColHeaders="true" showZeros="true" rightToLeft="false" tabSelected="true" showOutlineSymbols="true" defaultGridColor="true" view="normal" topLeftCell="A2" colorId="64" zoomScale="80" zoomScaleNormal="80" zoomScalePageLayoutView="100" workbookViewId="0">
      <selection pane="topLeft" activeCell="X57" activeCellId="0" sqref="X57"/>
    </sheetView>
  </sheetViews>
  <sheetFormatPr defaultColWidth="11.6875" defaultRowHeight="12.8" zeroHeight="false" outlineLevelRow="0" outlineLevelCol="0"/>
  <cols>
    <col collapsed="false" customWidth="true" hidden="false" outlineLevel="0" max="1" min="1" style="0" width="67.24"/>
    <col collapsed="false" customWidth="true" hidden="false" outlineLevel="0" max="2" min="2" style="0" width="30.97"/>
    <col collapsed="false" customWidth="true" hidden="false" outlineLevel="0" max="3" min="3" style="0" width="6.88"/>
    <col collapsed="false" customWidth="true" hidden="false" outlineLevel="0" max="4" min="4" style="23" width="15.68"/>
    <col collapsed="false" customWidth="true" hidden="false" outlineLevel="0" max="5" min="5" style="0" width="6.88"/>
    <col collapsed="false" customWidth="true" hidden="false" outlineLevel="0" max="6" min="6" style="0" width="15.68"/>
    <col collapsed="false" customWidth="true" hidden="false" outlineLevel="0" max="7" min="7" style="0" width="6.88"/>
    <col collapsed="false" customWidth="true" hidden="false" outlineLevel="0" max="8" min="8" style="23" width="18"/>
    <col collapsed="false" customWidth="true" hidden="false" outlineLevel="0" max="9" min="9" style="16" width="10.39"/>
    <col collapsed="false" customWidth="true" hidden="false" outlineLevel="0" max="10" min="10" style="23" width="14.04"/>
    <col collapsed="false" customWidth="true" hidden="false" outlineLevel="0" max="11" min="11" style="0" width="6.88"/>
    <col collapsed="false" customWidth="true" hidden="false" outlineLevel="0" max="12" min="12" style="23" width="18"/>
    <col collapsed="false" customWidth="true" hidden="false" outlineLevel="0" max="13" min="13" style="0" width="6.88"/>
    <col collapsed="false" customWidth="true" hidden="false" outlineLevel="0" max="14" min="14" style="23" width="18"/>
    <col collapsed="false" customWidth="true" hidden="true" outlineLevel="0" max="15" min="15" style="0" width="6.88"/>
    <col collapsed="false" customWidth="true" hidden="true" outlineLevel="0" max="16" min="16" style="23" width="10.89"/>
    <col collapsed="false" customWidth="true" hidden="true" outlineLevel="0" max="17" min="17" style="0" width="6.88"/>
    <col collapsed="false" customWidth="true" hidden="true" outlineLevel="0" max="18" min="18" style="23" width="10.89"/>
    <col collapsed="false" customWidth="true" hidden="true" outlineLevel="0" max="19" min="19" style="0" width="6.88"/>
    <col collapsed="false" customWidth="true" hidden="true" outlineLevel="0" max="20" min="20" style="23" width="10.89"/>
    <col collapsed="false" customWidth="true" hidden="true" outlineLevel="0" max="21" min="21" style="0" width="6.88"/>
    <col collapsed="false" customWidth="true" hidden="true" outlineLevel="0" max="22" min="22" style="23" width="10.89"/>
    <col collapsed="false" customWidth="true" hidden="false" outlineLevel="0" max="23" min="23" style="0" width="6.88"/>
    <col collapsed="false" customWidth="true" hidden="false" outlineLevel="0" max="24" min="24" style="23" width="18"/>
  </cols>
  <sheetData>
    <row r="1" customFormat="false" ht="12.8" hidden="false" customHeight="false" outlineLevel="0" collapsed="false">
      <c r="A1" s="24" t="s">
        <v>614</v>
      </c>
      <c r="C1" s="25"/>
      <c r="D1" s="26"/>
      <c r="E1" s="25"/>
      <c r="F1" s="26"/>
      <c r="G1" s="25"/>
      <c r="H1" s="26"/>
      <c r="J1" s="26"/>
      <c r="K1" s="27"/>
      <c r="L1" s="26"/>
      <c r="M1" s="27"/>
      <c r="N1" s="26"/>
      <c r="O1" s="27"/>
      <c r="P1" s="0"/>
      <c r="R1" s="0"/>
      <c r="T1" s="0"/>
      <c r="V1" s="0"/>
      <c r="X1" s="0"/>
    </row>
    <row r="2" customFormat="false" ht="12.8" hidden="false" customHeight="false" outlineLevel="0" collapsed="false">
      <c r="A2" s="24" t="s">
        <v>615</v>
      </c>
      <c r="C2" s="25"/>
      <c r="D2" s="26"/>
      <c r="E2" s="25"/>
      <c r="F2" s="26"/>
      <c r="G2" s="25"/>
      <c r="H2" s="26"/>
      <c r="J2" s="26"/>
      <c r="K2" s="27"/>
      <c r="L2" s="26"/>
      <c r="M2" s="27"/>
      <c r="N2" s="26"/>
      <c r="O2" s="27"/>
      <c r="P2" s="0"/>
      <c r="R2" s="0"/>
      <c r="T2" s="0"/>
      <c r="V2" s="0"/>
      <c r="X2" s="0"/>
    </row>
    <row r="3" customFormat="false" ht="12.8" hidden="false" customHeight="false" outlineLevel="0" collapsed="false">
      <c r="A3" s="24" t="s">
        <v>616</v>
      </c>
      <c r="C3" s="25"/>
      <c r="D3" s="26"/>
      <c r="E3" s="25"/>
      <c r="F3" s="26"/>
      <c r="G3" s="25"/>
      <c r="H3" s="26"/>
      <c r="J3" s="26"/>
      <c r="K3" s="27"/>
      <c r="L3" s="26"/>
      <c r="M3" s="27"/>
      <c r="N3" s="26"/>
      <c r="O3" s="27"/>
      <c r="P3" s="0"/>
      <c r="R3" s="0"/>
      <c r="T3" s="0"/>
      <c r="V3" s="0"/>
      <c r="X3" s="0"/>
    </row>
    <row r="4" customFormat="false" ht="12.8" hidden="false" customHeight="false" outlineLevel="0" collapsed="false">
      <c r="A4" s="24" t="s">
        <v>617</v>
      </c>
      <c r="C4" s="25"/>
      <c r="D4" s="26"/>
      <c r="E4" s="25"/>
      <c r="F4" s="26"/>
      <c r="G4" s="25"/>
      <c r="H4" s="26"/>
      <c r="J4" s="26"/>
      <c r="K4" s="27"/>
      <c r="L4" s="26"/>
      <c r="M4" s="27"/>
      <c r="N4" s="26"/>
      <c r="O4" s="27"/>
      <c r="P4" s="0"/>
      <c r="R4" s="0"/>
      <c r="T4" s="0"/>
      <c r="V4" s="0"/>
      <c r="X4" s="0"/>
    </row>
    <row r="5" customFormat="false" ht="12.8" hidden="false" customHeight="false" outlineLevel="0" collapsed="false">
      <c r="A5" s="24"/>
      <c r="C5" s="25"/>
      <c r="D5" s="26"/>
      <c r="E5" s="25"/>
      <c r="F5" s="26"/>
      <c r="G5" s="25"/>
      <c r="H5" s="26"/>
      <c r="J5" s="26"/>
      <c r="K5" s="27"/>
      <c r="L5" s="26"/>
      <c r="M5" s="27"/>
      <c r="N5" s="26"/>
      <c r="O5" s="27"/>
      <c r="P5" s="0"/>
      <c r="R5" s="0"/>
      <c r="T5" s="0"/>
      <c r="V5" s="0"/>
      <c r="X5" s="0"/>
    </row>
    <row r="6" customFormat="false" ht="12.8" hidden="false" customHeight="false" outlineLevel="0" collapsed="false">
      <c r="A6" s="28" t="s">
        <v>618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customFormat="false" ht="12.8" hidden="false" customHeight="false" outlineLevel="0" collapsed="false">
      <c r="A7" s="18"/>
      <c r="B7" s="18"/>
      <c r="C7" s="28" t="s">
        <v>602</v>
      </c>
      <c r="D7" s="28"/>
      <c r="E7" s="28" t="s">
        <v>603</v>
      </c>
      <c r="F7" s="28"/>
      <c r="G7" s="29" t="s">
        <v>604</v>
      </c>
      <c r="H7" s="29"/>
      <c r="I7" s="29" t="s">
        <v>605</v>
      </c>
      <c r="J7" s="29"/>
      <c r="K7" s="29" t="s">
        <v>606</v>
      </c>
      <c r="L7" s="29"/>
      <c r="M7" s="29" t="s">
        <v>607</v>
      </c>
      <c r="N7" s="29"/>
      <c r="O7" s="28" t="s">
        <v>608</v>
      </c>
      <c r="P7" s="28"/>
      <c r="Q7" s="28" t="s">
        <v>609</v>
      </c>
      <c r="R7" s="28"/>
      <c r="S7" s="29" t="s">
        <v>610</v>
      </c>
      <c r="T7" s="29"/>
      <c r="U7" s="29" t="s">
        <v>611</v>
      </c>
      <c r="V7" s="29"/>
      <c r="W7" s="28" t="s">
        <v>567</v>
      </c>
      <c r="X7" s="28"/>
    </row>
    <row r="8" customFormat="false" ht="12.8" hidden="false" customHeight="false" outlineLevel="0" collapsed="false">
      <c r="A8" s="30" t="s">
        <v>2</v>
      </c>
      <c r="B8" s="30" t="s">
        <v>601</v>
      </c>
      <c r="C8" s="30" t="s">
        <v>612</v>
      </c>
      <c r="D8" s="31" t="s">
        <v>613</v>
      </c>
      <c r="E8" s="30" t="s">
        <v>612</v>
      </c>
      <c r="F8" s="30" t="s">
        <v>613</v>
      </c>
      <c r="G8" s="32" t="s">
        <v>612</v>
      </c>
      <c r="H8" s="33" t="s">
        <v>613</v>
      </c>
      <c r="I8" s="32" t="s">
        <v>612</v>
      </c>
      <c r="J8" s="33" t="s">
        <v>613</v>
      </c>
      <c r="K8" s="32" t="s">
        <v>612</v>
      </c>
      <c r="L8" s="33" t="s">
        <v>613</v>
      </c>
      <c r="M8" s="32" t="s">
        <v>612</v>
      </c>
      <c r="N8" s="33" t="s">
        <v>613</v>
      </c>
      <c r="O8" s="30" t="s">
        <v>612</v>
      </c>
      <c r="P8" s="31" t="s">
        <v>613</v>
      </c>
      <c r="Q8" s="30" t="s">
        <v>612</v>
      </c>
      <c r="R8" s="31" t="s">
        <v>613</v>
      </c>
      <c r="S8" s="32" t="s">
        <v>612</v>
      </c>
      <c r="T8" s="33" t="s">
        <v>613</v>
      </c>
      <c r="U8" s="32" t="s">
        <v>612</v>
      </c>
      <c r="V8" s="33" t="s">
        <v>613</v>
      </c>
      <c r="W8" s="30" t="s">
        <v>612</v>
      </c>
      <c r="X8" s="31" t="s">
        <v>613</v>
      </c>
    </row>
    <row r="9" customFormat="false" ht="12.8" hidden="false" customHeight="false" outlineLevel="0" collapsed="false">
      <c r="A9" s="34" t="s">
        <v>518</v>
      </c>
      <c r="B9" s="34" t="s">
        <v>519</v>
      </c>
      <c r="C9" s="34" t="n">
        <v>69</v>
      </c>
      <c r="D9" s="35" t="n">
        <v>37671.3</v>
      </c>
      <c r="E9" s="34"/>
      <c r="F9" s="36"/>
      <c r="G9" s="37" t="n">
        <v>2</v>
      </c>
      <c r="H9" s="38" t="n">
        <v>1511.47</v>
      </c>
      <c r="I9" s="39" t="n">
        <v>8</v>
      </c>
      <c r="J9" s="38" t="n">
        <v>3119.03</v>
      </c>
      <c r="K9" s="37" t="n">
        <v>69</v>
      </c>
      <c r="L9" s="38" t="n">
        <v>27500</v>
      </c>
      <c r="M9" s="37" t="n">
        <v>69</v>
      </c>
      <c r="N9" s="38" t="n">
        <v>32000</v>
      </c>
      <c r="O9" s="34"/>
      <c r="P9" s="35"/>
      <c r="Q9" s="34"/>
      <c r="R9" s="35"/>
      <c r="S9" s="40"/>
      <c r="T9" s="35"/>
      <c r="U9" s="40"/>
      <c r="V9" s="35"/>
      <c r="W9" s="34" t="n">
        <f aca="false">C9</f>
        <v>69</v>
      </c>
      <c r="X9" s="35" t="n">
        <f aca="false">H9+J9+L9+N9</f>
        <v>64130.5</v>
      </c>
    </row>
    <row r="10" customFormat="false" ht="12.8" hidden="false" customHeight="false" outlineLevel="0" collapsed="false">
      <c r="A10" s="34" t="s">
        <v>565</v>
      </c>
      <c r="B10" s="34" t="s">
        <v>530</v>
      </c>
      <c r="C10" s="34" t="n">
        <v>130</v>
      </c>
      <c r="D10" s="35" t="n">
        <v>78881.49</v>
      </c>
      <c r="E10" s="34"/>
      <c r="F10" s="36"/>
      <c r="G10" s="37" t="n">
        <v>0</v>
      </c>
      <c r="H10" s="38" t="n">
        <v>0</v>
      </c>
      <c r="I10" s="39" t="n">
        <v>110</v>
      </c>
      <c r="J10" s="38" t="n">
        <v>66259.75</v>
      </c>
      <c r="K10" s="37" t="n">
        <v>130</v>
      </c>
      <c r="L10" s="38" t="n">
        <v>35500</v>
      </c>
      <c r="M10" s="37" t="n">
        <v>130</v>
      </c>
      <c r="N10" s="38" t="n">
        <v>67666.8</v>
      </c>
      <c r="O10" s="34"/>
      <c r="P10" s="35"/>
      <c r="Q10" s="34"/>
      <c r="R10" s="35"/>
      <c r="S10" s="40"/>
      <c r="T10" s="35"/>
      <c r="U10" s="40"/>
      <c r="V10" s="35"/>
      <c r="W10" s="34" t="n">
        <f aca="false">C10</f>
        <v>130</v>
      </c>
      <c r="X10" s="35" t="n">
        <f aca="false">H10+J10+L10+N10</f>
        <v>169426.55</v>
      </c>
    </row>
    <row r="11" customFormat="false" ht="12.8" hidden="false" customHeight="false" outlineLevel="0" collapsed="false">
      <c r="A11" s="34" t="s">
        <v>288</v>
      </c>
      <c r="B11" s="34" t="s">
        <v>289</v>
      </c>
      <c r="C11" s="34" t="n">
        <v>110</v>
      </c>
      <c r="D11" s="35" t="n">
        <v>67320.64</v>
      </c>
      <c r="E11" s="34"/>
      <c r="F11" s="36"/>
      <c r="G11" s="37" t="n">
        <v>0</v>
      </c>
      <c r="H11" s="38" t="n">
        <v>0</v>
      </c>
      <c r="I11" s="39" t="n">
        <v>74</v>
      </c>
      <c r="J11" s="38" t="n">
        <v>49754.41</v>
      </c>
      <c r="K11" s="37" t="n">
        <v>110</v>
      </c>
      <c r="L11" s="38" t="n">
        <v>37850</v>
      </c>
      <c r="M11" s="37" t="n">
        <v>110</v>
      </c>
      <c r="N11" s="38" t="n">
        <v>65100</v>
      </c>
      <c r="O11" s="34"/>
      <c r="P11" s="35"/>
      <c r="Q11" s="34"/>
      <c r="R11" s="35"/>
      <c r="S11" s="40"/>
      <c r="T11" s="35"/>
      <c r="U11" s="40"/>
      <c r="V11" s="35"/>
      <c r="W11" s="34" t="n">
        <f aca="false">C11</f>
        <v>110</v>
      </c>
      <c r="X11" s="35" t="n">
        <f aca="false">H11+J11+L11+N11</f>
        <v>152704.41</v>
      </c>
    </row>
    <row r="12" customFormat="false" ht="12.8" hidden="false" customHeight="false" outlineLevel="0" collapsed="false">
      <c r="A12" s="34" t="s">
        <v>370</v>
      </c>
      <c r="B12" s="34" t="s">
        <v>289</v>
      </c>
      <c r="C12" s="34" t="n">
        <v>59</v>
      </c>
      <c r="D12" s="35" t="n">
        <v>145036.88</v>
      </c>
      <c r="E12" s="34"/>
      <c r="F12" s="36"/>
      <c r="G12" s="37" t="n">
        <v>0</v>
      </c>
      <c r="H12" s="38" t="n">
        <v>0</v>
      </c>
      <c r="I12" s="39" t="n">
        <v>7</v>
      </c>
      <c r="J12" s="38" t="n">
        <v>105220.93</v>
      </c>
      <c r="K12" s="37" t="n">
        <v>59</v>
      </c>
      <c r="L12" s="38" t="n">
        <v>17850</v>
      </c>
      <c r="M12" s="37" t="n">
        <v>59</v>
      </c>
      <c r="N12" s="38" t="n">
        <v>31800</v>
      </c>
      <c r="O12" s="34"/>
      <c r="P12" s="35"/>
      <c r="Q12" s="34"/>
      <c r="R12" s="35"/>
      <c r="S12" s="40"/>
      <c r="T12" s="35"/>
      <c r="U12" s="40"/>
      <c r="V12" s="35"/>
      <c r="W12" s="34" t="n">
        <f aca="false">C12</f>
        <v>59</v>
      </c>
      <c r="X12" s="35" t="n">
        <f aca="false">H12+J12+L12+N12</f>
        <v>154870.93</v>
      </c>
    </row>
    <row r="13" customFormat="false" ht="12.8" hidden="false" customHeight="false" outlineLevel="0" collapsed="false">
      <c r="A13" s="34" t="s">
        <v>372</v>
      </c>
      <c r="B13" s="34" t="s">
        <v>289</v>
      </c>
      <c r="C13" s="34" t="n">
        <v>113</v>
      </c>
      <c r="D13" s="35" t="n">
        <v>198177.53</v>
      </c>
      <c r="E13" s="34"/>
      <c r="F13" s="36"/>
      <c r="G13" s="37" t="n">
        <v>0</v>
      </c>
      <c r="H13" s="38" t="n">
        <v>0</v>
      </c>
      <c r="I13" s="39" t="n">
        <v>24</v>
      </c>
      <c r="J13" s="38" t="n">
        <v>85992.37</v>
      </c>
      <c r="K13" s="37" t="n">
        <v>113</v>
      </c>
      <c r="L13" s="38" t="n">
        <v>41050</v>
      </c>
      <c r="M13" s="37" t="n">
        <v>113</v>
      </c>
      <c r="N13" s="38" t="n">
        <v>61113.36</v>
      </c>
      <c r="O13" s="34"/>
      <c r="P13" s="35"/>
      <c r="Q13" s="34"/>
      <c r="R13" s="35"/>
      <c r="S13" s="40"/>
      <c r="T13" s="35"/>
      <c r="U13" s="40"/>
      <c r="V13" s="35"/>
      <c r="W13" s="34" t="n">
        <f aca="false">C13</f>
        <v>113</v>
      </c>
      <c r="X13" s="35" t="n">
        <f aca="false">H13+J13+L13+N13</f>
        <v>188155.73</v>
      </c>
    </row>
    <row r="14" customFormat="false" ht="12.8" hidden="false" customHeight="false" outlineLevel="0" collapsed="false">
      <c r="A14" s="34" t="s">
        <v>291</v>
      </c>
      <c r="B14" s="34" t="s">
        <v>292</v>
      </c>
      <c r="C14" s="34" t="n">
        <v>136</v>
      </c>
      <c r="D14" s="35" t="n">
        <v>85402.84</v>
      </c>
      <c r="E14" s="34"/>
      <c r="F14" s="36"/>
      <c r="G14" s="37" t="n">
        <v>0</v>
      </c>
      <c r="H14" s="38" t="n">
        <v>0</v>
      </c>
      <c r="I14" s="39" t="n">
        <v>64</v>
      </c>
      <c r="J14" s="38" t="n">
        <v>43581.55</v>
      </c>
      <c r="K14" s="37" t="n">
        <v>136</v>
      </c>
      <c r="L14" s="38" t="n">
        <v>44400</v>
      </c>
      <c r="M14" s="37" t="n">
        <v>136</v>
      </c>
      <c r="N14" s="38" t="n">
        <v>68226.72</v>
      </c>
      <c r="O14" s="34"/>
      <c r="P14" s="35"/>
      <c r="Q14" s="34"/>
      <c r="R14" s="35"/>
      <c r="S14" s="40"/>
      <c r="T14" s="35"/>
      <c r="U14" s="40"/>
      <c r="V14" s="35"/>
      <c r="W14" s="34" t="n">
        <f aca="false">C14</f>
        <v>136</v>
      </c>
      <c r="X14" s="35" t="n">
        <f aca="false">H14+J14+L14+N14</f>
        <v>156208.27</v>
      </c>
    </row>
    <row r="15" customFormat="false" ht="12.8" hidden="false" customHeight="false" outlineLevel="0" collapsed="false">
      <c r="A15" s="34" t="s">
        <v>294</v>
      </c>
      <c r="B15" s="34" t="s">
        <v>292</v>
      </c>
      <c r="C15" s="34" t="n">
        <v>83</v>
      </c>
      <c r="D15" s="35" t="n">
        <v>50912.95</v>
      </c>
      <c r="E15" s="34"/>
      <c r="F15" s="36"/>
      <c r="G15" s="37" t="n">
        <v>0</v>
      </c>
      <c r="H15" s="38" t="n">
        <v>0</v>
      </c>
      <c r="I15" s="39" t="n">
        <v>0</v>
      </c>
      <c r="J15" s="38" t="n">
        <v>0</v>
      </c>
      <c r="K15" s="37" t="n">
        <v>83</v>
      </c>
      <c r="L15" s="38" t="n">
        <v>28500</v>
      </c>
      <c r="M15" s="37" t="n">
        <v>83</v>
      </c>
      <c r="N15" s="38" t="n">
        <v>49000</v>
      </c>
      <c r="O15" s="34"/>
      <c r="P15" s="35"/>
      <c r="Q15" s="34"/>
      <c r="R15" s="35"/>
      <c r="S15" s="40"/>
      <c r="T15" s="35"/>
      <c r="U15" s="40"/>
      <c r="V15" s="35"/>
      <c r="W15" s="34" t="n">
        <f aca="false">C15</f>
        <v>83</v>
      </c>
      <c r="X15" s="35" t="n">
        <f aca="false">H15+J15+L15+N15</f>
        <v>77500</v>
      </c>
    </row>
    <row r="16" customFormat="false" ht="12.8" hidden="false" customHeight="false" outlineLevel="0" collapsed="false">
      <c r="A16" s="34" t="s">
        <v>461</v>
      </c>
      <c r="B16" s="34" t="s">
        <v>462</v>
      </c>
      <c r="C16" s="34" t="n">
        <v>95</v>
      </c>
      <c r="D16" s="35" t="n">
        <v>55321.59</v>
      </c>
      <c r="E16" s="34"/>
      <c r="F16" s="36"/>
      <c r="G16" s="37" t="n">
        <v>0</v>
      </c>
      <c r="H16" s="38" t="n">
        <v>0</v>
      </c>
      <c r="I16" s="39" t="n">
        <v>21</v>
      </c>
      <c r="J16" s="38" t="n">
        <v>7385.88</v>
      </c>
      <c r="K16" s="37" t="n">
        <v>95</v>
      </c>
      <c r="L16" s="38" t="n">
        <v>28750</v>
      </c>
      <c r="M16" s="37" t="n">
        <v>95</v>
      </c>
      <c r="N16" s="38" t="n">
        <v>50000</v>
      </c>
      <c r="O16" s="34"/>
      <c r="P16" s="35"/>
      <c r="Q16" s="34"/>
      <c r="R16" s="35"/>
      <c r="S16" s="40"/>
      <c r="T16" s="35"/>
      <c r="U16" s="40"/>
      <c r="V16" s="35"/>
      <c r="W16" s="34" t="n">
        <f aca="false">C16</f>
        <v>95</v>
      </c>
      <c r="X16" s="35" t="n">
        <f aca="false">H16+J16+L16+N16</f>
        <v>86135.88</v>
      </c>
    </row>
    <row r="17" customFormat="false" ht="12.8" hidden="false" customHeight="false" outlineLevel="0" collapsed="false">
      <c r="A17" s="34" t="s">
        <v>252</v>
      </c>
      <c r="B17" s="34" t="s">
        <v>253</v>
      </c>
      <c r="C17" s="34" t="n">
        <v>17</v>
      </c>
      <c r="D17" s="35" t="n">
        <v>10843.81</v>
      </c>
      <c r="E17" s="34"/>
      <c r="F17" s="36"/>
      <c r="G17" s="37" t="n">
        <v>0</v>
      </c>
      <c r="H17" s="38" t="n">
        <v>0</v>
      </c>
      <c r="I17" s="39" t="n">
        <v>17</v>
      </c>
      <c r="J17" s="38" t="n">
        <v>10843.81</v>
      </c>
      <c r="K17" s="37" t="n">
        <v>17</v>
      </c>
      <c r="L17" s="38" t="n">
        <v>4250</v>
      </c>
      <c r="M17" s="37" t="n">
        <v>17</v>
      </c>
      <c r="N17" s="38" t="n">
        <v>8000</v>
      </c>
      <c r="O17" s="34"/>
      <c r="P17" s="35"/>
      <c r="Q17" s="34"/>
      <c r="R17" s="35"/>
      <c r="S17" s="40"/>
      <c r="T17" s="35"/>
      <c r="U17" s="40"/>
      <c r="V17" s="35"/>
      <c r="W17" s="34" t="n">
        <f aca="false">C17</f>
        <v>17</v>
      </c>
      <c r="X17" s="35" t="n">
        <f aca="false">H17+J17+L17+N17</f>
        <v>23093.81</v>
      </c>
    </row>
    <row r="18" customFormat="false" ht="12.8" hidden="false" customHeight="false" outlineLevel="0" collapsed="false">
      <c r="A18" s="34" t="s">
        <v>306</v>
      </c>
      <c r="B18" s="34" t="s">
        <v>303</v>
      </c>
      <c r="C18" s="34" t="n">
        <v>134</v>
      </c>
      <c r="D18" s="35" t="n">
        <v>172309.96</v>
      </c>
      <c r="E18" s="34"/>
      <c r="F18" s="36"/>
      <c r="G18" s="37" t="n">
        <v>9</v>
      </c>
      <c r="H18" s="38" t="n">
        <v>6748.62</v>
      </c>
      <c r="I18" s="39" t="n">
        <v>5</v>
      </c>
      <c r="J18" s="38" t="n">
        <v>5676.49</v>
      </c>
      <c r="K18" s="37" t="n">
        <v>134</v>
      </c>
      <c r="L18" s="38" t="n">
        <v>52550</v>
      </c>
      <c r="M18" s="37" t="n">
        <v>134</v>
      </c>
      <c r="N18" s="38" t="n">
        <v>74500</v>
      </c>
      <c r="O18" s="34"/>
      <c r="P18" s="35"/>
      <c r="Q18" s="34"/>
      <c r="R18" s="35"/>
      <c r="S18" s="40"/>
      <c r="T18" s="35"/>
      <c r="U18" s="40"/>
      <c r="V18" s="35"/>
      <c r="W18" s="34" t="n">
        <f aca="false">C18</f>
        <v>134</v>
      </c>
      <c r="X18" s="35" t="n">
        <f aca="false">H18+J18+L18+N18</f>
        <v>139475.11</v>
      </c>
    </row>
    <row r="19" customFormat="false" ht="12.8" hidden="false" customHeight="false" outlineLevel="0" collapsed="false">
      <c r="A19" s="34" t="s">
        <v>527</v>
      </c>
      <c r="B19" s="34" t="s">
        <v>303</v>
      </c>
      <c r="C19" s="34" t="n">
        <v>115</v>
      </c>
      <c r="D19" s="35" t="n">
        <v>67596.8</v>
      </c>
      <c r="E19" s="34"/>
      <c r="F19" s="36"/>
      <c r="G19" s="37" t="n">
        <v>8</v>
      </c>
      <c r="H19" s="38" t="n">
        <v>7808.78</v>
      </c>
      <c r="I19" s="39" t="n">
        <v>17</v>
      </c>
      <c r="J19" s="38" t="n">
        <v>15319.28</v>
      </c>
      <c r="K19" s="37" t="n">
        <v>115</v>
      </c>
      <c r="L19" s="38" t="n">
        <v>35200</v>
      </c>
      <c r="M19" s="37" t="n">
        <v>115</v>
      </c>
      <c r="N19" s="38" t="n">
        <v>61500</v>
      </c>
      <c r="O19" s="34"/>
      <c r="P19" s="35"/>
      <c r="Q19" s="34"/>
      <c r="R19" s="35"/>
      <c r="S19" s="40"/>
      <c r="T19" s="35"/>
      <c r="U19" s="40"/>
      <c r="V19" s="35"/>
      <c r="W19" s="34" t="n">
        <f aca="false">C19</f>
        <v>115</v>
      </c>
      <c r="X19" s="35" t="n">
        <f aca="false">H19+J19+L19+N19</f>
        <v>119828.06</v>
      </c>
    </row>
    <row r="20" customFormat="false" ht="12.8" hidden="false" customHeight="false" outlineLevel="0" collapsed="false">
      <c r="A20" s="34" t="s">
        <v>80</v>
      </c>
      <c r="B20" s="34" t="s">
        <v>81</v>
      </c>
      <c r="C20" s="34" t="n">
        <v>6</v>
      </c>
      <c r="D20" s="35" t="n">
        <v>3827.73</v>
      </c>
      <c r="E20" s="34"/>
      <c r="F20" s="36"/>
      <c r="G20" s="37" t="n">
        <v>0</v>
      </c>
      <c r="H20" s="38" t="n">
        <v>0</v>
      </c>
      <c r="I20" s="39" t="n">
        <v>2</v>
      </c>
      <c r="J20" s="38" t="n">
        <v>656.68</v>
      </c>
      <c r="K20" s="37" t="n">
        <v>6</v>
      </c>
      <c r="L20" s="38" t="n">
        <v>2400</v>
      </c>
      <c r="M20" s="37" t="n">
        <v>6</v>
      </c>
      <c r="N20" s="38" t="n">
        <v>3913.36</v>
      </c>
      <c r="O20" s="34"/>
      <c r="P20" s="35"/>
      <c r="Q20" s="34"/>
      <c r="R20" s="35"/>
      <c r="S20" s="40"/>
      <c r="T20" s="35"/>
      <c r="U20" s="40"/>
      <c r="V20" s="35"/>
      <c r="W20" s="34" t="n">
        <f aca="false">C20</f>
        <v>6</v>
      </c>
      <c r="X20" s="35" t="n">
        <f aca="false">H20+J20+L20+N20</f>
        <v>6970.04</v>
      </c>
    </row>
    <row r="21" customFormat="false" ht="12.8" hidden="false" customHeight="false" outlineLevel="0" collapsed="false">
      <c r="A21" s="34" t="s">
        <v>488</v>
      </c>
      <c r="B21" s="34" t="s">
        <v>386</v>
      </c>
      <c r="C21" s="34" t="n">
        <v>142</v>
      </c>
      <c r="D21" s="35" t="n">
        <v>546819.08</v>
      </c>
      <c r="E21" s="34"/>
      <c r="F21" s="36"/>
      <c r="G21" s="37" t="n">
        <v>0</v>
      </c>
      <c r="H21" s="38" t="n">
        <v>0</v>
      </c>
      <c r="I21" s="39" t="n">
        <v>4</v>
      </c>
      <c r="J21" s="38" t="n">
        <v>41562.14</v>
      </c>
      <c r="K21" s="37" t="n">
        <v>142</v>
      </c>
      <c r="L21" s="38" t="n">
        <v>49100</v>
      </c>
      <c r="M21" s="37" t="n">
        <v>142</v>
      </c>
      <c r="N21" s="38" t="n">
        <v>78100</v>
      </c>
      <c r="O21" s="34"/>
      <c r="P21" s="35"/>
      <c r="Q21" s="34"/>
      <c r="R21" s="35"/>
      <c r="S21" s="40"/>
      <c r="T21" s="35"/>
      <c r="U21" s="40"/>
      <c r="V21" s="35"/>
      <c r="W21" s="34" t="n">
        <f aca="false">C21</f>
        <v>142</v>
      </c>
      <c r="X21" s="35" t="n">
        <f aca="false">H21+J21+L21+N21</f>
        <v>168762.14</v>
      </c>
    </row>
    <row r="22" customFormat="false" ht="12.8" hidden="false" customHeight="false" outlineLevel="0" collapsed="false">
      <c r="A22" s="34" t="s">
        <v>561</v>
      </c>
      <c r="B22" s="34" t="s">
        <v>404</v>
      </c>
      <c r="C22" s="34" t="n">
        <v>15</v>
      </c>
      <c r="D22" s="35" t="n">
        <v>6848.92</v>
      </c>
      <c r="E22" s="34"/>
      <c r="F22" s="36"/>
      <c r="G22" s="37" t="n">
        <v>0</v>
      </c>
      <c r="H22" s="38" t="n">
        <v>0</v>
      </c>
      <c r="I22" s="39" t="n">
        <v>1</v>
      </c>
      <c r="J22" s="38" t="n">
        <v>637.97</v>
      </c>
      <c r="K22" s="37" t="n">
        <v>15</v>
      </c>
      <c r="L22" s="38" t="n">
        <v>3750</v>
      </c>
      <c r="M22" s="37" t="n">
        <v>15</v>
      </c>
      <c r="N22" s="38" t="n">
        <v>6600</v>
      </c>
      <c r="O22" s="34"/>
      <c r="P22" s="35"/>
      <c r="Q22" s="34"/>
      <c r="R22" s="35"/>
      <c r="S22" s="40"/>
      <c r="T22" s="35"/>
      <c r="U22" s="40"/>
      <c r="V22" s="35"/>
      <c r="W22" s="34" t="n">
        <f aca="false">C22</f>
        <v>15</v>
      </c>
      <c r="X22" s="35" t="n">
        <f aca="false">H22+J22+L22+N22</f>
        <v>10987.97</v>
      </c>
    </row>
    <row r="23" customFormat="false" ht="12.8" hidden="false" customHeight="false" outlineLevel="0" collapsed="false">
      <c r="A23" s="34" t="s">
        <v>14</v>
      </c>
      <c r="B23" s="34" t="s">
        <v>8</v>
      </c>
      <c r="C23" s="34" t="n">
        <v>1</v>
      </c>
      <c r="D23" s="35" t="n">
        <v>1209.79</v>
      </c>
      <c r="E23" s="34"/>
      <c r="F23" s="36"/>
      <c r="G23" s="37" t="n">
        <v>0</v>
      </c>
      <c r="H23" s="38" t="n">
        <v>0</v>
      </c>
      <c r="I23" s="39" t="n">
        <v>0</v>
      </c>
      <c r="J23" s="38" t="n">
        <v>0</v>
      </c>
      <c r="K23" s="37" t="n">
        <v>1</v>
      </c>
      <c r="L23" s="38" t="n">
        <v>400</v>
      </c>
      <c r="M23" s="37" t="n">
        <v>1</v>
      </c>
      <c r="N23" s="38" t="n">
        <v>500</v>
      </c>
      <c r="O23" s="34"/>
      <c r="P23" s="35"/>
      <c r="Q23" s="34"/>
      <c r="R23" s="35"/>
      <c r="S23" s="40"/>
      <c r="T23" s="35"/>
      <c r="U23" s="40"/>
      <c r="V23" s="35"/>
      <c r="W23" s="34" t="n">
        <f aca="false">C23</f>
        <v>1</v>
      </c>
      <c r="X23" s="35" t="n">
        <f aca="false">H23+J23+L23+N23</f>
        <v>900</v>
      </c>
    </row>
    <row r="24" customFormat="false" ht="12.8" hidden="false" customHeight="false" outlineLevel="0" collapsed="false">
      <c r="A24" s="34" t="s">
        <v>499</v>
      </c>
      <c r="B24" s="34" t="s">
        <v>8</v>
      </c>
      <c r="C24" s="34" t="n">
        <v>1</v>
      </c>
      <c r="D24" s="35" t="n">
        <v>4701.84</v>
      </c>
      <c r="E24" s="34"/>
      <c r="F24" s="36"/>
      <c r="G24" s="37" t="n">
        <v>0</v>
      </c>
      <c r="H24" s="38" t="n">
        <v>0</v>
      </c>
      <c r="I24" s="39" t="n">
        <v>0</v>
      </c>
      <c r="J24" s="38" t="n">
        <v>0</v>
      </c>
      <c r="K24" s="37" t="n">
        <v>1</v>
      </c>
      <c r="L24" s="38" t="n">
        <v>150</v>
      </c>
      <c r="M24" s="37" t="n">
        <v>1</v>
      </c>
      <c r="N24" s="38" t="n">
        <v>3283.41</v>
      </c>
      <c r="O24" s="34"/>
      <c r="P24" s="35"/>
      <c r="Q24" s="34"/>
      <c r="R24" s="35"/>
      <c r="S24" s="40"/>
      <c r="T24" s="35"/>
      <c r="U24" s="40"/>
      <c r="V24" s="35"/>
      <c r="W24" s="34" t="n">
        <f aca="false">C24</f>
        <v>1</v>
      </c>
      <c r="X24" s="35" t="n">
        <f aca="false">H24+J24+L24+N24</f>
        <v>3433.41</v>
      </c>
    </row>
    <row r="25" customFormat="false" ht="12.8" hidden="false" customHeight="false" outlineLevel="0" collapsed="false">
      <c r="A25" s="34" t="s">
        <v>449</v>
      </c>
      <c r="B25" s="34" t="s">
        <v>450</v>
      </c>
      <c r="C25" s="34" t="n">
        <v>67</v>
      </c>
      <c r="D25" s="35" t="n">
        <v>33941.4</v>
      </c>
      <c r="E25" s="34"/>
      <c r="F25" s="36"/>
      <c r="G25" s="37" t="n">
        <v>0</v>
      </c>
      <c r="H25" s="38" t="n">
        <v>0</v>
      </c>
      <c r="I25" s="39" t="n">
        <v>0</v>
      </c>
      <c r="J25" s="38" t="n">
        <v>0</v>
      </c>
      <c r="K25" s="37" t="n">
        <v>67</v>
      </c>
      <c r="L25" s="38" t="n">
        <v>21400</v>
      </c>
      <c r="M25" s="37" t="n">
        <v>67</v>
      </c>
      <c r="N25" s="38" t="n">
        <v>35900</v>
      </c>
      <c r="O25" s="34"/>
      <c r="P25" s="35"/>
      <c r="Q25" s="34"/>
      <c r="R25" s="35"/>
      <c r="S25" s="40"/>
      <c r="T25" s="35"/>
      <c r="U25" s="40"/>
      <c r="V25" s="35"/>
      <c r="W25" s="34" t="n">
        <f aca="false">C25</f>
        <v>67</v>
      </c>
      <c r="X25" s="35" t="n">
        <f aca="false">H25+J25+L25+N25</f>
        <v>57300</v>
      </c>
    </row>
    <row r="26" customFormat="false" ht="12.8" hidden="false" customHeight="false" outlineLevel="0" collapsed="false">
      <c r="A26" s="34" t="s">
        <v>285</v>
      </c>
      <c r="B26" s="34" t="s">
        <v>286</v>
      </c>
      <c r="C26" s="34" t="n">
        <v>34</v>
      </c>
      <c r="D26" s="35" t="n">
        <v>23185.77</v>
      </c>
      <c r="E26" s="34"/>
      <c r="F26" s="36"/>
      <c r="G26" s="37" t="n">
        <v>0</v>
      </c>
      <c r="H26" s="38" t="n">
        <v>0</v>
      </c>
      <c r="I26" s="39" t="n">
        <v>24</v>
      </c>
      <c r="J26" s="38" t="n">
        <v>17510.25</v>
      </c>
      <c r="K26" s="37" t="n">
        <v>34</v>
      </c>
      <c r="L26" s="38" t="n">
        <v>9950</v>
      </c>
      <c r="M26" s="37" t="n">
        <v>34</v>
      </c>
      <c r="N26" s="38" t="n">
        <v>17900</v>
      </c>
      <c r="O26" s="34"/>
      <c r="P26" s="35"/>
      <c r="Q26" s="34"/>
      <c r="R26" s="35"/>
      <c r="S26" s="40"/>
      <c r="T26" s="35"/>
      <c r="U26" s="40"/>
      <c r="V26" s="35"/>
      <c r="W26" s="34" t="n">
        <f aca="false">C26</f>
        <v>34</v>
      </c>
      <c r="X26" s="35" t="n">
        <f aca="false">H26+J26+L26+N26</f>
        <v>45360.25</v>
      </c>
    </row>
    <row r="27" customFormat="false" ht="12.8" hidden="false" customHeight="false" outlineLevel="0" collapsed="false">
      <c r="A27" s="34" t="s">
        <v>296</v>
      </c>
      <c r="B27" s="34" t="s">
        <v>297</v>
      </c>
      <c r="C27" s="34" t="n">
        <v>54</v>
      </c>
      <c r="D27" s="35" t="n">
        <v>157053.72</v>
      </c>
      <c r="E27" s="34"/>
      <c r="F27" s="36"/>
      <c r="G27" s="37" t="n">
        <v>0</v>
      </c>
      <c r="H27" s="38" t="n">
        <v>0</v>
      </c>
      <c r="I27" s="39" t="n">
        <v>0</v>
      </c>
      <c r="J27" s="38" t="n">
        <v>0</v>
      </c>
      <c r="K27" s="37" t="n">
        <v>54</v>
      </c>
      <c r="L27" s="38" t="n">
        <v>20150</v>
      </c>
      <c r="M27" s="37" t="n">
        <v>54</v>
      </c>
      <c r="N27" s="38" t="n">
        <v>31402.18</v>
      </c>
      <c r="O27" s="34"/>
      <c r="P27" s="35"/>
      <c r="Q27" s="34"/>
      <c r="R27" s="35"/>
      <c r="S27" s="40"/>
      <c r="T27" s="35"/>
      <c r="U27" s="40"/>
      <c r="V27" s="35"/>
      <c r="W27" s="34" t="n">
        <f aca="false">C27</f>
        <v>54</v>
      </c>
      <c r="X27" s="35" t="n">
        <f aca="false">H27+J27+L27+N27</f>
        <v>51552.18</v>
      </c>
    </row>
    <row r="28" customFormat="false" ht="12.8" hidden="false" customHeight="false" outlineLevel="0" collapsed="false">
      <c r="A28" s="34" t="s">
        <v>563</v>
      </c>
      <c r="B28" s="34" t="s">
        <v>297</v>
      </c>
      <c r="C28" s="34" t="n">
        <v>79</v>
      </c>
      <c r="D28" s="35" t="n">
        <v>36248.38</v>
      </c>
      <c r="E28" s="34"/>
      <c r="F28" s="36"/>
      <c r="G28" s="37" t="n">
        <v>0</v>
      </c>
      <c r="H28" s="38" t="n">
        <v>0</v>
      </c>
      <c r="I28" s="39" t="n">
        <v>0</v>
      </c>
      <c r="J28" s="38" t="n">
        <v>0</v>
      </c>
      <c r="K28" s="37" t="n">
        <v>79</v>
      </c>
      <c r="L28" s="38" t="n">
        <v>27750</v>
      </c>
      <c r="M28" s="37" t="n">
        <v>79</v>
      </c>
      <c r="N28" s="38" t="n">
        <v>39826.72</v>
      </c>
      <c r="O28" s="34"/>
      <c r="P28" s="35"/>
      <c r="Q28" s="34"/>
      <c r="R28" s="35"/>
      <c r="S28" s="40"/>
      <c r="T28" s="35"/>
      <c r="U28" s="40"/>
      <c r="V28" s="35"/>
      <c r="W28" s="34" t="n">
        <f aca="false">C28</f>
        <v>79</v>
      </c>
      <c r="X28" s="35" t="n">
        <f aca="false">H28+J28+L28+N28</f>
        <v>67576.72</v>
      </c>
    </row>
    <row r="29" customFormat="false" ht="12.8" hidden="false" customHeight="false" outlineLevel="0" collapsed="false">
      <c r="A29" s="34" t="s">
        <v>555</v>
      </c>
      <c r="B29" s="34" t="s">
        <v>76</v>
      </c>
      <c r="C29" s="34" t="n">
        <v>29</v>
      </c>
      <c r="D29" s="35" t="n">
        <v>13582.23</v>
      </c>
      <c r="E29" s="34"/>
      <c r="F29" s="36"/>
      <c r="G29" s="37" t="n">
        <v>0</v>
      </c>
      <c r="H29" s="38" t="n">
        <v>0</v>
      </c>
      <c r="I29" s="39" t="n">
        <v>28</v>
      </c>
      <c r="J29" s="38" t="n">
        <v>12903.86</v>
      </c>
      <c r="K29" s="37" t="n">
        <v>29</v>
      </c>
      <c r="L29" s="38" t="n">
        <v>9200</v>
      </c>
      <c r="M29" s="37" t="n">
        <v>29</v>
      </c>
      <c r="N29" s="38" t="n">
        <v>14100</v>
      </c>
      <c r="O29" s="34"/>
      <c r="P29" s="35"/>
      <c r="Q29" s="34"/>
      <c r="R29" s="35"/>
      <c r="S29" s="40"/>
      <c r="T29" s="35"/>
      <c r="U29" s="40"/>
      <c r="V29" s="35"/>
      <c r="W29" s="34" t="n">
        <f aca="false">C29</f>
        <v>29</v>
      </c>
      <c r="X29" s="35" t="n">
        <f aca="false">H29+J29+L29+N29</f>
        <v>36203.86</v>
      </c>
    </row>
    <row r="30" customFormat="false" ht="12.8" hidden="false" customHeight="false" outlineLevel="0" collapsed="false">
      <c r="A30" s="34" t="s">
        <v>96</v>
      </c>
      <c r="B30" s="34" t="s">
        <v>97</v>
      </c>
      <c r="C30" s="34" t="n">
        <v>72</v>
      </c>
      <c r="D30" s="35" t="n">
        <v>89910.5</v>
      </c>
      <c r="E30" s="34"/>
      <c r="F30" s="36"/>
      <c r="G30" s="37" t="n">
        <v>18</v>
      </c>
      <c r="H30" s="38" t="n">
        <v>21467.67</v>
      </c>
      <c r="I30" s="39" t="n">
        <v>40</v>
      </c>
      <c r="J30" s="38" t="n">
        <v>41329.12</v>
      </c>
      <c r="K30" s="37" t="n">
        <v>72</v>
      </c>
      <c r="L30" s="38" t="n">
        <v>25300</v>
      </c>
      <c r="M30" s="37" t="n">
        <v>72</v>
      </c>
      <c r="N30" s="38" t="n">
        <v>41300</v>
      </c>
      <c r="O30" s="34"/>
      <c r="P30" s="35"/>
      <c r="Q30" s="34"/>
      <c r="R30" s="35"/>
      <c r="S30" s="40"/>
      <c r="T30" s="35"/>
      <c r="U30" s="40"/>
      <c r="V30" s="35"/>
      <c r="W30" s="34" t="n">
        <f aca="false">C30</f>
        <v>72</v>
      </c>
      <c r="X30" s="35" t="n">
        <f aca="false">H30+J30+L30+N30</f>
        <v>129396.79</v>
      </c>
    </row>
    <row r="31" customFormat="false" ht="12.8" hidden="false" customHeight="false" outlineLevel="0" collapsed="false">
      <c r="A31" s="34" t="s">
        <v>556</v>
      </c>
      <c r="B31" s="34" t="s">
        <v>97</v>
      </c>
      <c r="C31" s="34" t="n">
        <v>156</v>
      </c>
      <c r="D31" s="35" t="n">
        <v>125480.98</v>
      </c>
      <c r="E31" s="34"/>
      <c r="F31" s="36"/>
      <c r="G31" s="37" t="n">
        <v>0</v>
      </c>
      <c r="H31" s="38" t="n">
        <v>0</v>
      </c>
      <c r="I31" s="39" t="n">
        <v>155</v>
      </c>
      <c r="J31" s="38" t="n">
        <v>125063.25</v>
      </c>
      <c r="K31" s="37" t="n">
        <v>156</v>
      </c>
      <c r="L31" s="38" t="n">
        <v>47550</v>
      </c>
      <c r="M31" s="37" t="n">
        <v>156</v>
      </c>
      <c r="N31" s="38" t="n">
        <v>88885.58</v>
      </c>
      <c r="O31" s="34"/>
      <c r="P31" s="35"/>
      <c r="Q31" s="34"/>
      <c r="R31" s="35"/>
      <c r="S31" s="40"/>
      <c r="T31" s="35"/>
      <c r="U31" s="40"/>
      <c r="V31" s="35"/>
      <c r="W31" s="34" t="n">
        <f aca="false">C31</f>
        <v>156</v>
      </c>
      <c r="X31" s="35" t="n">
        <f aca="false">H31+J31+L31+N31</f>
        <v>261498.83</v>
      </c>
    </row>
    <row r="32" customFormat="false" ht="12.8" hidden="false" customHeight="false" outlineLevel="0" collapsed="false">
      <c r="A32" s="34" t="s">
        <v>241</v>
      </c>
      <c r="B32" s="34" t="s">
        <v>242</v>
      </c>
      <c r="C32" s="34" t="n">
        <v>55</v>
      </c>
      <c r="D32" s="35" t="n">
        <v>64066.08</v>
      </c>
      <c r="E32" s="34"/>
      <c r="F32" s="36"/>
      <c r="G32" s="37" t="n">
        <v>0</v>
      </c>
      <c r="H32" s="38" t="n">
        <v>0</v>
      </c>
      <c r="I32" s="39" t="n">
        <v>0</v>
      </c>
      <c r="J32" s="38" t="n">
        <v>0</v>
      </c>
      <c r="K32" s="37" t="n">
        <v>55</v>
      </c>
      <c r="L32" s="38" t="n">
        <v>18900</v>
      </c>
      <c r="M32" s="37" t="n">
        <v>55</v>
      </c>
      <c r="N32" s="38" t="n">
        <v>33100</v>
      </c>
      <c r="O32" s="34"/>
      <c r="P32" s="35"/>
      <c r="Q32" s="34"/>
      <c r="R32" s="35"/>
      <c r="S32" s="40"/>
      <c r="T32" s="35"/>
      <c r="U32" s="40"/>
      <c r="V32" s="35"/>
      <c r="W32" s="34" t="n">
        <f aca="false">C32</f>
        <v>55</v>
      </c>
      <c r="X32" s="35" t="n">
        <f aca="false">H32+J32+L32+N32</f>
        <v>52000</v>
      </c>
    </row>
    <row r="33" customFormat="false" ht="12.8" hidden="false" customHeight="false" outlineLevel="0" collapsed="false">
      <c r="A33" s="34" t="s">
        <v>245</v>
      </c>
      <c r="B33" s="34" t="s">
        <v>242</v>
      </c>
      <c r="C33" s="34" t="n">
        <v>148</v>
      </c>
      <c r="D33" s="35" t="n">
        <v>130940.76</v>
      </c>
      <c r="E33" s="34"/>
      <c r="F33" s="36"/>
      <c r="G33" s="37" t="n">
        <v>0</v>
      </c>
      <c r="H33" s="38" t="n">
        <v>0</v>
      </c>
      <c r="I33" s="39" t="n">
        <v>0</v>
      </c>
      <c r="J33" s="38" t="n">
        <v>0</v>
      </c>
      <c r="K33" s="37" t="n">
        <v>148</v>
      </c>
      <c r="L33" s="38" t="n">
        <v>64150</v>
      </c>
      <c r="M33" s="37" t="n">
        <v>148</v>
      </c>
      <c r="N33" s="38" t="n">
        <v>88913.36</v>
      </c>
      <c r="O33" s="34"/>
      <c r="P33" s="35"/>
      <c r="Q33" s="34"/>
      <c r="R33" s="35"/>
      <c r="S33" s="40"/>
      <c r="T33" s="35"/>
      <c r="U33" s="40"/>
      <c r="V33" s="35"/>
      <c r="W33" s="34" t="n">
        <f aca="false">C33</f>
        <v>148</v>
      </c>
      <c r="X33" s="35" t="n">
        <f aca="false">H33+J33+L33+N33</f>
        <v>153063.36</v>
      </c>
    </row>
    <row r="34" customFormat="false" ht="12.8" hidden="false" customHeight="false" outlineLevel="0" collapsed="false">
      <c r="A34" s="34" t="s">
        <v>247</v>
      </c>
      <c r="B34" s="34" t="s">
        <v>242</v>
      </c>
      <c r="C34" s="34" t="n">
        <v>1</v>
      </c>
      <c r="D34" s="35" t="n">
        <v>238.07</v>
      </c>
      <c r="E34" s="34"/>
      <c r="F34" s="36"/>
      <c r="G34" s="37" t="n">
        <v>0</v>
      </c>
      <c r="H34" s="38" t="n">
        <v>0</v>
      </c>
      <c r="I34" s="39" t="n">
        <v>0</v>
      </c>
      <c r="J34" s="38" t="n">
        <v>0</v>
      </c>
      <c r="K34" s="37" t="n">
        <v>1</v>
      </c>
      <c r="L34" s="38" t="n">
        <v>250</v>
      </c>
      <c r="M34" s="37" t="n">
        <v>1</v>
      </c>
      <c r="N34" s="38" t="n">
        <v>500</v>
      </c>
      <c r="O34" s="34"/>
      <c r="P34" s="35"/>
      <c r="Q34" s="34"/>
      <c r="R34" s="35"/>
      <c r="S34" s="40"/>
      <c r="T34" s="35"/>
      <c r="U34" s="40"/>
      <c r="V34" s="35"/>
      <c r="W34" s="34" t="n">
        <f aca="false">C34</f>
        <v>1</v>
      </c>
      <c r="X34" s="35" t="n">
        <f aca="false">H34+J34+L34+N34</f>
        <v>750</v>
      </c>
    </row>
    <row r="35" customFormat="false" ht="12.8" hidden="false" customHeight="false" outlineLevel="0" collapsed="false">
      <c r="A35" s="34" t="s">
        <v>273</v>
      </c>
      <c r="B35" s="34" t="s">
        <v>242</v>
      </c>
      <c r="C35" s="34" t="n">
        <v>310</v>
      </c>
      <c r="D35" s="35" t="n">
        <v>412240.76</v>
      </c>
      <c r="E35" s="34"/>
      <c r="F35" s="36"/>
      <c r="G35" s="37" t="n">
        <v>0</v>
      </c>
      <c r="H35" s="38" t="n">
        <v>0</v>
      </c>
      <c r="I35" s="39" t="n">
        <v>219</v>
      </c>
      <c r="J35" s="38" t="n">
        <v>358269.02</v>
      </c>
      <c r="K35" s="37" t="n">
        <v>310</v>
      </c>
      <c r="L35" s="38" t="n">
        <v>130000</v>
      </c>
      <c r="M35" s="37" t="n">
        <v>310</v>
      </c>
      <c r="N35" s="38" t="n">
        <v>234974.96</v>
      </c>
      <c r="O35" s="34"/>
      <c r="P35" s="35"/>
      <c r="Q35" s="34"/>
      <c r="R35" s="35"/>
      <c r="S35" s="40"/>
      <c r="T35" s="35"/>
      <c r="U35" s="40"/>
      <c r="V35" s="35"/>
      <c r="W35" s="34" t="n">
        <f aca="false">C35</f>
        <v>310</v>
      </c>
      <c r="X35" s="35" t="n">
        <f aca="false">H35+J35+L35+N35</f>
        <v>723243.98</v>
      </c>
    </row>
    <row r="36" customFormat="false" ht="12.8" hidden="false" customHeight="false" outlineLevel="0" collapsed="false">
      <c r="A36" s="34" t="s">
        <v>564</v>
      </c>
      <c r="B36" s="34" t="s">
        <v>242</v>
      </c>
      <c r="C36" s="34" t="n">
        <v>184</v>
      </c>
      <c r="D36" s="35" t="n">
        <v>308220.45</v>
      </c>
      <c r="E36" s="34"/>
      <c r="F36" s="36"/>
      <c r="G36" s="37" t="n">
        <v>0</v>
      </c>
      <c r="H36" s="38" t="n">
        <v>0</v>
      </c>
      <c r="I36" s="39" t="n">
        <v>0</v>
      </c>
      <c r="J36" s="38" t="n">
        <v>0</v>
      </c>
      <c r="K36" s="37" t="n">
        <v>184</v>
      </c>
      <c r="L36" s="38" t="n">
        <v>71800</v>
      </c>
      <c r="M36" s="37" t="n">
        <v>184</v>
      </c>
      <c r="N36" s="38" t="n">
        <v>113642.26</v>
      </c>
      <c r="O36" s="34"/>
      <c r="P36" s="35"/>
      <c r="Q36" s="34"/>
      <c r="R36" s="35"/>
      <c r="S36" s="40"/>
      <c r="T36" s="35"/>
      <c r="U36" s="40"/>
      <c r="V36" s="35"/>
      <c r="W36" s="34" t="n">
        <f aca="false">C36</f>
        <v>184</v>
      </c>
      <c r="X36" s="35" t="n">
        <f aca="false">H36+J36+L36+N36</f>
        <v>185442.26</v>
      </c>
    </row>
    <row r="37" customFormat="false" ht="12.8" hidden="false" customHeight="false" outlineLevel="0" collapsed="false">
      <c r="A37" s="34" t="s">
        <v>552</v>
      </c>
      <c r="B37" s="34" t="s">
        <v>242</v>
      </c>
      <c r="C37" s="34" t="n">
        <v>6</v>
      </c>
      <c r="D37" s="35" t="n">
        <v>25657.77</v>
      </c>
      <c r="E37" s="34"/>
      <c r="F37" s="36"/>
      <c r="G37" s="37" t="n">
        <v>0</v>
      </c>
      <c r="H37" s="38" t="n">
        <v>0</v>
      </c>
      <c r="I37" s="39" t="n">
        <v>6</v>
      </c>
      <c r="J37" s="38" t="n">
        <v>25657.77</v>
      </c>
      <c r="K37" s="37" t="n">
        <v>6</v>
      </c>
      <c r="L37" s="38" t="n">
        <v>900</v>
      </c>
      <c r="M37" s="37" t="n">
        <v>6</v>
      </c>
      <c r="N37" s="38" t="n">
        <v>17917.44</v>
      </c>
      <c r="O37" s="34"/>
      <c r="P37" s="35"/>
      <c r="Q37" s="34"/>
      <c r="R37" s="35"/>
      <c r="S37" s="40"/>
      <c r="T37" s="35"/>
      <c r="U37" s="40"/>
      <c r="V37" s="35"/>
      <c r="W37" s="34" t="n">
        <f aca="false">C37</f>
        <v>6</v>
      </c>
      <c r="X37" s="35" t="n">
        <f aca="false">H37+J37+L37+N37</f>
        <v>44475.21</v>
      </c>
    </row>
    <row r="38" customFormat="false" ht="12.8" hidden="false" customHeight="false" outlineLevel="0" collapsed="false">
      <c r="A38" s="34" t="s">
        <v>559</v>
      </c>
      <c r="B38" s="34" t="s">
        <v>265</v>
      </c>
      <c r="C38" s="34" t="n">
        <v>10</v>
      </c>
      <c r="D38" s="35" t="n">
        <v>67977.3</v>
      </c>
      <c r="E38" s="34"/>
      <c r="F38" s="36"/>
      <c r="G38" s="37" t="n">
        <v>0</v>
      </c>
      <c r="H38" s="38" t="n">
        <v>0</v>
      </c>
      <c r="I38" s="39" t="n">
        <v>1</v>
      </c>
      <c r="J38" s="38" t="n">
        <v>21302.18</v>
      </c>
      <c r="K38" s="37" t="n">
        <v>10</v>
      </c>
      <c r="L38" s="38" t="n">
        <v>4500</v>
      </c>
      <c r="M38" s="37" t="n">
        <v>10</v>
      </c>
      <c r="N38" s="38" t="n">
        <v>7100</v>
      </c>
      <c r="O38" s="34"/>
      <c r="P38" s="35"/>
      <c r="Q38" s="34"/>
      <c r="R38" s="35"/>
      <c r="S38" s="40"/>
      <c r="T38" s="35"/>
      <c r="U38" s="40"/>
      <c r="V38" s="35"/>
      <c r="W38" s="34" t="n">
        <f aca="false">C38</f>
        <v>10</v>
      </c>
      <c r="X38" s="35" t="n">
        <f aca="false">H38+J38+L38+N38</f>
        <v>32902.18</v>
      </c>
    </row>
    <row r="39" customFormat="false" ht="12.8" hidden="false" customHeight="false" outlineLevel="0" collapsed="false">
      <c r="A39" s="34" t="s">
        <v>560</v>
      </c>
      <c r="B39" s="34" t="s">
        <v>265</v>
      </c>
      <c r="C39" s="34" t="n">
        <v>21</v>
      </c>
      <c r="D39" s="35" t="n">
        <v>19012.65</v>
      </c>
      <c r="E39" s="34"/>
      <c r="F39" s="36"/>
      <c r="G39" s="37" t="n">
        <v>0</v>
      </c>
      <c r="H39" s="38" t="n">
        <v>0</v>
      </c>
      <c r="I39" s="39" t="n">
        <v>0</v>
      </c>
      <c r="J39" s="38" t="n">
        <v>0</v>
      </c>
      <c r="K39" s="37" t="n">
        <v>21</v>
      </c>
      <c r="L39" s="38" t="n">
        <v>6800</v>
      </c>
      <c r="M39" s="37" t="n">
        <v>21</v>
      </c>
      <c r="N39" s="38" t="n">
        <v>10900</v>
      </c>
      <c r="O39" s="34"/>
      <c r="P39" s="35"/>
      <c r="Q39" s="34"/>
      <c r="R39" s="35"/>
      <c r="S39" s="40"/>
      <c r="T39" s="35"/>
      <c r="U39" s="40"/>
      <c r="V39" s="35"/>
      <c r="W39" s="34" t="n">
        <f aca="false">C39</f>
        <v>21</v>
      </c>
      <c r="X39" s="35" t="n">
        <f aca="false">H39+J39+L39+N39</f>
        <v>17700</v>
      </c>
    </row>
    <row r="40" customFormat="false" ht="12.8" hidden="false" customHeight="false" outlineLevel="0" collapsed="false">
      <c r="A40" s="34" t="s">
        <v>562</v>
      </c>
      <c r="B40" s="34" t="s">
        <v>265</v>
      </c>
      <c r="C40" s="34" t="n">
        <v>40</v>
      </c>
      <c r="D40" s="35" t="n">
        <v>15487.5</v>
      </c>
      <c r="E40" s="34"/>
      <c r="F40" s="36"/>
      <c r="G40" s="37" t="n">
        <v>0</v>
      </c>
      <c r="H40" s="38" t="n">
        <v>0</v>
      </c>
      <c r="I40" s="39" t="n">
        <v>2</v>
      </c>
      <c r="J40" s="38" t="n">
        <v>690.44</v>
      </c>
      <c r="K40" s="37" t="n">
        <v>40</v>
      </c>
      <c r="L40" s="38" t="n">
        <v>14550</v>
      </c>
      <c r="M40" s="37" t="n">
        <v>40</v>
      </c>
      <c r="N40" s="38" t="n">
        <v>19100</v>
      </c>
      <c r="O40" s="34"/>
      <c r="P40" s="35"/>
      <c r="Q40" s="34"/>
      <c r="R40" s="35"/>
      <c r="S40" s="40"/>
      <c r="T40" s="35"/>
      <c r="U40" s="40"/>
      <c r="V40" s="35"/>
      <c r="W40" s="34" t="n">
        <f aca="false">C40</f>
        <v>40</v>
      </c>
      <c r="X40" s="35" t="n">
        <f aca="false">H40+J40+L40+N40</f>
        <v>34340.44</v>
      </c>
    </row>
    <row r="41" customFormat="false" ht="12.8" hidden="false" customHeight="false" outlineLevel="0" collapsed="false">
      <c r="A41" s="34" t="s">
        <v>367</v>
      </c>
      <c r="B41" s="34" t="s">
        <v>368</v>
      </c>
      <c r="C41" s="34" t="n">
        <v>80</v>
      </c>
      <c r="D41" s="35" t="n">
        <v>70314.8</v>
      </c>
      <c r="E41" s="34"/>
      <c r="F41" s="36"/>
      <c r="G41" s="37" t="n">
        <v>2</v>
      </c>
      <c r="H41" s="38" t="n">
        <v>1014.51</v>
      </c>
      <c r="I41" s="39" t="n">
        <v>77</v>
      </c>
      <c r="J41" s="38" t="n">
        <v>67051.23</v>
      </c>
      <c r="K41" s="37" t="n">
        <v>80</v>
      </c>
      <c r="L41" s="38" t="n">
        <v>25900</v>
      </c>
      <c r="M41" s="37" t="n">
        <v>80</v>
      </c>
      <c r="N41" s="38" t="n">
        <v>47500</v>
      </c>
      <c r="O41" s="34"/>
      <c r="P41" s="35"/>
      <c r="Q41" s="34"/>
      <c r="R41" s="35"/>
      <c r="S41" s="40"/>
      <c r="T41" s="35"/>
      <c r="U41" s="40"/>
      <c r="V41" s="35"/>
      <c r="W41" s="34" t="n">
        <f aca="false">C41</f>
        <v>80</v>
      </c>
      <c r="X41" s="35" t="n">
        <f aca="false">H41+J41+L41+N41</f>
        <v>141465.74</v>
      </c>
    </row>
    <row r="42" customFormat="false" ht="12.8" hidden="false" customHeight="false" outlineLevel="0" collapsed="false">
      <c r="A42" s="34" t="s">
        <v>338</v>
      </c>
      <c r="B42" s="34" t="s">
        <v>339</v>
      </c>
      <c r="C42" s="34" t="n">
        <v>20</v>
      </c>
      <c r="D42" s="35" t="n">
        <v>9104.34</v>
      </c>
      <c r="E42" s="34"/>
      <c r="F42" s="36"/>
      <c r="G42" s="37" t="n">
        <v>0</v>
      </c>
      <c r="H42" s="38" t="n">
        <v>0</v>
      </c>
      <c r="I42" s="39" t="n">
        <v>0</v>
      </c>
      <c r="J42" s="38" t="n">
        <v>0</v>
      </c>
      <c r="K42" s="37" t="n">
        <v>20</v>
      </c>
      <c r="L42" s="38" t="n">
        <v>5000</v>
      </c>
      <c r="M42" s="37" t="n">
        <v>20</v>
      </c>
      <c r="N42" s="38" t="n">
        <v>8600</v>
      </c>
      <c r="O42" s="34"/>
      <c r="P42" s="35"/>
      <c r="Q42" s="34"/>
      <c r="R42" s="35"/>
      <c r="S42" s="40"/>
      <c r="T42" s="35"/>
      <c r="U42" s="40"/>
      <c r="V42" s="35"/>
      <c r="W42" s="34" t="n">
        <f aca="false">C42</f>
        <v>20</v>
      </c>
      <c r="X42" s="35" t="n">
        <f aca="false">H42+J42+L42+N42</f>
        <v>13600</v>
      </c>
    </row>
    <row r="43" customFormat="false" ht="12.8" hidden="false" customHeight="false" outlineLevel="0" collapsed="false">
      <c r="A43" s="34" t="s">
        <v>566</v>
      </c>
      <c r="B43" s="34" t="s">
        <v>535</v>
      </c>
      <c r="C43" s="34" t="n">
        <v>8</v>
      </c>
      <c r="D43" s="35" t="n">
        <v>5147.36</v>
      </c>
      <c r="E43" s="34"/>
      <c r="F43" s="36"/>
      <c r="G43" s="37" t="n">
        <v>0</v>
      </c>
      <c r="H43" s="38" t="n">
        <v>0</v>
      </c>
      <c r="I43" s="39" t="n">
        <v>0</v>
      </c>
      <c r="J43" s="38" t="n">
        <v>0</v>
      </c>
      <c r="K43" s="37" t="n">
        <v>8</v>
      </c>
      <c r="L43" s="38" t="n">
        <v>2500</v>
      </c>
      <c r="M43" s="37" t="n">
        <v>8</v>
      </c>
      <c r="N43" s="38" t="n">
        <v>4300</v>
      </c>
      <c r="O43" s="34"/>
      <c r="P43" s="35"/>
      <c r="Q43" s="34"/>
      <c r="R43" s="35"/>
      <c r="S43" s="40"/>
      <c r="T43" s="35"/>
      <c r="U43" s="40"/>
      <c r="V43" s="35"/>
      <c r="W43" s="34" t="n">
        <f aca="false">C43</f>
        <v>8</v>
      </c>
      <c r="X43" s="35" t="n">
        <f aca="false">H43+J43+L43+N43</f>
        <v>6800</v>
      </c>
    </row>
    <row r="44" customFormat="false" ht="12.8" hidden="false" customHeight="false" outlineLevel="0" collapsed="false">
      <c r="A44" s="34" t="s">
        <v>437</v>
      </c>
      <c r="B44" s="34" t="s">
        <v>438</v>
      </c>
      <c r="C44" s="34" t="n">
        <v>45</v>
      </c>
      <c r="D44" s="35" t="n">
        <v>29315.78</v>
      </c>
      <c r="E44" s="34"/>
      <c r="F44" s="36"/>
      <c r="G44" s="37" t="n">
        <v>0</v>
      </c>
      <c r="H44" s="38" t="n">
        <v>0</v>
      </c>
      <c r="I44" s="39" t="n">
        <v>0</v>
      </c>
      <c r="J44" s="38" t="n">
        <v>0</v>
      </c>
      <c r="K44" s="37" t="n">
        <v>45</v>
      </c>
      <c r="L44" s="38" t="n">
        <v>14000</v>
      </c>
      <c r="M44" s="37" t="n">
        <v>45</v>
      </c>
      <c r="N44" s="38" t="n">
        <v>25300</v>
      </c>
      <c r="O44" s="34"/>
      <c r="P44" s="35"/>
      <c r="Q44" s="34"/>
      <c r="R44" s="35"/>
      <c r="S44" s="40"/>
      <c r="T44" s="35"/>
      <c r="U44" s="40"/>
      <c r="V44" s="35"/>
      <c r="W44" s="34" t="n">
        <f aca="false">C44</f>
        <v>45</v>
      </c>
      <c r="X44" s="35" t="n">
        <f aca="false">H44+J44+L44+N44</f>
        <v>39300</v>
      </c>
    </row>
    <row r="45" customFormat="false" ht="12.8" hidden="false" customHeight="false" outlineLevel="0" collapsed="false">
      <c r="A45" s="34" t="s">
        <v>361</v>
      </c>
      <c r="B45" s="34" t="s">
        <v>362</v>
      </c>
      <c r="C45" s="34" t="n">
        <v>12</v>
      </c>
      <c r="D45" s="35" t="n">
        <v>7708.86</v>
      </c>
      <c r="E45" s="34"/>
      <c r="F45" s="36"/>
      <c r="G45" s="37" t="n">
        <v>0</v>
      </c>
      <c r="H45" s="38" t="n">
        <v>0</v>
      </c>
      <c r="I45" s="39" t="n">
        <v>7</v>
      </c>
      <c r="J45" s="38" t="n">
        <v>3788.14</v>
      </c>
      <c r="K45" s="37" t="n">
        <v>12</v>
      </c>
      <c r="L45" s="38" t="n">
        <v>3000</v>
      </c>
      <c r="M45" s="37" t="n">
        <v>12</v>
      </c>
      <c r="N45" s="38" t="n">
        <v>5900</v>
      </c>
      <c r="O45" s="34"/>
      <c r="P45" s="35"/>
      <c r="Q45" s="34"/>
      <c r="R45" s="35"/>
      <c r="S45" s="40"/>
      <c r="T45" s="35"/>
      <c r="U45" s="40"/>
      <c r="V45" s="35"/>
      <c r="W45" s="34" t="n">
        <f aca="false">C45</f>
        <v>12</v>
      </c>
      <c r="X45" s="35" t="n">
        <f aca="false">H45+J45+L45+N45</f>
        <v>12688.14</v>
      </c>
    </row>
    <row r="46" customFormat="false" ht="12.8" hidden="false" customHeight="false" outlineLevel="0" collapsed="false">
      <c r="A46" s="34" t="s">
        <v>176</v>
      </c>
      <c r="B46" s="34" t="s">
        <v>177</v>
      </c>
      <c r="C46" s="34" t="n">
        <v>36</v>
      </c>
      <c r="D46" s="35" t="n">
        <v>36244.28</v>
      </c>
      <c r="E46" s="34"/>
      <c r="F46" s="36"/>
      <c r="G46" s="37" t="n">
        <v>0</v>
      </c>
      <c r="H46" s="38" t="n">
        <v>0</v>
      </c>
      <c r="I46" s="39" t="n">
        <v>8</v>
      </c>
      <c r="J46" s="38" t="n">
        <v>5233.69</v>
      </c>
      <c r="K46" s="37" t="n">
        <v>36</v>
      </c>
      <c r="L46" s="38" t="n">
        <v>10550</v>
      </c>
      <c r="M46" s="37" t="n">
        <v>36</v>
      </c>
      <c r="N46" s="38" t="n">
        <v>20766.8</v>
      </c>
      <c r="O46" s="34"/>
      <c r="P46" s="35"/>
      <c r="Q46" s="34"/>
      <c r="R46" s="35"/>
      <c r="S46" s="40"/>
      <c r="T46" s="35"/>
      <c r="U46" s="40"/>
      <c r="V46" s="35"/>
      <c r="W46" s="34" t="n">
        <f aca="false">C46</f>
        <v>36</v>
      </c>
      <c r="X46" s="35" t="n">
        <f aca="false">H46+J46+L46+N46</f>
        <v>36550.49</v>
      </c>
    </row>
    <row r="47" customFormat="false" ht="12.8" hidden="false" customHeight="false" outlineLevel="0" collapsed="false">
      <c r="A47" s="34" t="s">
        <v>380</v>
      </c>
      <c r="B47" s="34" t="s">
        <v>177</v>
      </c>
      <c r="C47" s="34" t="n">
        <v>43</v>
      </c>
      <c r="D47" s="35" t="n">
        <v>50780.87</v>
      </c>
      <c r="E47" s="34"/>
      <c r="F47" s="36"/>
      <c r="G47" s="37" t="n">
        <v>0</v>
      </c>
      <c r="H47" s="38" t="n">
        <v>0</v>
      </c>
      <c r="I47" s="39" t="n">
        <v>0</v>
      </c>
      <c r="J47" s="38" t="n">
        <v>0</v>
      </c>
      <c r="K47" s="37" t="n">
        <v>43</v>
      </c>
      <c r="L47" s="38" t="n">
        <v>12850</v>
      </c>
      <c r="M47" s="37" t="n">
        <v>43</v>
      </c>
      <c r="N47" s="38" t="n">
        <v>23600</v>
      </c>
      <c r="O47" s="34"/>
      <c r="P47" s="35"/>
      <c r="Q47" s="34"/>
      <c r="R47" s="35"/>
      <c r="S47" s="40"/>
      <c r="T47" s="35"/>
      <c r="U47" s="40"/>
      <c r="V47" s="35"/>
      <c r="W47" s="34" t="n">
        <f aca="false">C47</f>
        <v>43</v>
      </c>
      <c r="X47" s="35" t="n">
        <f aca="false">H47+J47+L47+N47</f>
        <v>36450</v>
      </c>
    </row>
    <row r="48" customFormat="false" ht="12.8" hidden="false" customHeight="false" outlineLevel="0" collapsed="false">
      <c r="A48" s="34" t="s">
        <v>279</v>
      </c>
      <c r="B48" s="34" t="s">
        <v>280</v>
      </c>
      <c r="C48" s="34" t="n">
        <v>15</v>
      </c>
      <c r="D48" s="35" t="n">
        <v>6758.39</v>
      </c>
      <c r="E48" s="34"/>
      <c r="F48" s="36"/>
      <c r="G48" s="37" t="n">
        <v>1</v>
      </c>
      <c r="H48" s="38" t="n">
        <v>255.46</v>
      </c>
      <c r="I48" s="39" t="n">
        <v>14</v>
      </c>
      <c r="J48" s="38" t="n">
        <v>6502.93</v>
      </c>
      <c r="K48" s="37" t="n">
        <v>15</v>
      </c>
      <c r="L48" s="38" t="n">
        <v>4900</v>
      </c>
      <c r="M48" s="37" t="n">
        <v>15</v>
      </c>
      <c r="N48" s="38" t="n">
        <v>8000</v>
      </c>
      <c r="O48" s="34"/>
      <c r="P48" s="35"/>
      <c r="Q48" s="34"/>
      <c r="R48" s="35"/>
      <c r="S48" s="40"/>
      <c r="T48" s="35"/>
      <c r="U48" s="40"/>
      <c r="V48" s="35"/>
      <c r="W48" s="34" t="n">
        <f aca="false">C48</f>
        <v>15</v>
      </c>
      <c r="X48" s="35" t="n">
        <f aca="false">H48+J48+L48+N48</f>
        <v>19658.39</v>
      </c>
    </row>
    <row r="49" customFormat="false" ht="12.8" hidden="false" customHeight="false" outlineLevel="0" collapsed="false">
      <c r="A49" s="34" t="s">
        <v>557</v>
      </c>
      <c r="B49" s="34" t="s">
        <v>217</v>
      </c>
      <c r="C49" s="34" t="n">
        <v>151</v>
      </c>
      <c r="D49" s="35" t="n">
        <v>146920.14</v>
      </c>
      <c r="E49" s="34"/>
      <c r="F49" s="36"/>
      <c r="G49" s="37" t="n">
        <v>0</v>
      </c>
      <c r="H49" s="38" t="n">
        <v>0</v>
      </c>
      <c r="I49" s="39" t="n">
        <v>53</v>
      </c>
      <c r="J49" s="38" t="n">
        <v>40895.84</v>
      </c>
      <c r="K49" s="37" t="n">
        <v>151</v>
      </c>
      <c r="L49" s="38" t="n">
        <v>55950</v>
      </c>
      <c r="M49" s="37" t="n">
        <v>151</v>
      </c>
      <c r="N49" s="38" t="n">
        <v>102908.72</v>
      </c>
      <c r="O49" s="34"/>
      <c r="P49" s="35"/>
      <c r="Q49" s="34"/>
      <c r="R49" s="35"/>
      <c r="S49" s="40"/>
      <c r="T49" s="35"/>
      <c r="U49" s="40"/>
      <c r="V49" s="35"/>
      <c r="W49" s="34" t="n">
        <f aca="false">C49</f>
        <v>151</v>
      </c>
      <c r="X49" s="35" t="n">
        <f aca="false">H49+J49+L49+N49</f>
        <v>199754.56</v>
      </c>
    </row>
    <row r="50" customFormat="false" ht="12.8" hidden="false" customHeight="false" outlineLevel="0" collapsed="false">
      <c r="A50" s="34" t="s">
        <v>282</v>
      </c>
      <c r="B50" s="34" t="s">
        <v>283</v>
      </c>
      <c r="C50" s="34" t="n">
        <v>66</v>
      </c>
      <c r="D50" s="35" t="n">
        <v>55829.21</v>
      </c>
      <c r="E50" s="34"/>
      <c r="F50" s="36"/>
      <c r="G50" s="37" t="n">
        <v>0</v>
      </c>
      <c r="H50" s="38" t="n">
        <v>0</v>
      </c>
      <c r="I50" s="39" t="n">
        <v>46</v>
      </c>
      <c r="J50" s="38" t="n">
        <v>35369.85</v>
      </c>
      <c r="K50" s="37" t="n">
        <v>66</v>
      </c>
      <c r="L50" s="38" t="n">
        <v>18000</v>
      </c>
      <c r="M50" s="37" t="n">
        <v>66</v>
      </c>
      <c r="N50" s="38" t="n">
        <v>32200</v>
      </c>
      <c r="O50" s="34"/>
      <c r="P50" s="35"/>
      <c r="Q50" s="34"/>
      <c r="R50" s="35"/>
      <c r="S50" s="40"/>
      <c r="T50" s="35"/>
      <c r="U50" s="40"/>
      <c r="V50" s="35"/>
      <c r="W50" s="34" t="n">
        <f aca="false">C50</f>
        <v>66</v>
      </c>
      <c r="X50" s="35" t="n">
        <f aca="false">H50+J50+L50+N50</f>
        <v>85569.85</v>
      </c>
    </row>
    <row r="51" customFormat="false" ht="12.8" hidden="false" customHeight="false" outlineLevel="0" collapsed="false">
      <c r="A51" s="34" t="s">
        <v>558</v>
      </c>
      <c r="B51" s="34" t="s">
        <v>226</v>
      </c>
      <c r="C51" s="34" t="n">
        <v>26</v>
      </c>
      <c r="D51" s="35" t="n">
        <v>34199.03</v>
      </c>
      <c r="E51" s="34"/>
      <c r="F51" s="36"/>
      <c r="G51" s="37" t="n">
        <v>0</v>
      </c>
      <c r="H51" s="38" t="n">
        <v>0</v>
      </c>
      <c r="I51" s="39" t="n">
        <v>13</v>
      </c>
      <c r="J51" s="38" t="n">
        <v>27299.12</v>
      </c>
      <c r="K51" s="37" t="n">
        <v>26</v>
      </c>
      <c r="L51" s="38" t="n">
        <v>8750</v>
      </c>
      <c r="M51" s="37" t="n">
        <v>26</v>
      </c>
      <c r="N51" s="38" t="n">
        <v>14800</v>
      </c>
      <c r="O51" s="34"/>
      <c r="P51" s="35"/>
      <c r="Q51" s="34"/>
      <c r="R51" s="35"/>
      <c r="S51" s="40"/>
      <c r="T51" s="35"/>
      <c r="U51" s="40"/>
      <c r="V51" s="35"/>
      <c r="W51" s="34" t="n">
        <f aca="false">C51</f>
        <v>26</v>
      </c>
      <c r="X51" s="35" t="n">
        <f aca="false">H51+J51+L51+N51</f>
        <v>50849.12</v>
      </c>
    </row>
    <row r="52" customFormat="false" ht="12.8" hidden="false" customHeight="false" outlineLevel="0" collapsed="false">
      <c r="A52" s="34" t="s">
        <v>84</v>
      </c>
      <c r="B52" s="34" t="s">
        <v>85</v>
      </c>
      <c r="C52" s="34" t="n">
        <v>22</v>
      </c>
      <c r="D52" s="35" t="n">
        <v>17000.08</v>
      </c>
      <c r="E52" s="34"/>
      <c r="F52" s="36"/>
      <c r="G52" s="37" t="n">
        <v>0</v>
      </c>
      <c r="H52" s="38" t="n">
        <v>0</v>
      </c>
      <c r="I52" s="39" t="n">
        <v>17</v>
      </c>
      <c r="J52" s="38" t="n">
        <v>13409.46</v>
      </c>
      <c r="K52" s="37" t="n">
        <v>22</v>
      </c>
      <c r="L52" s="38" t="n">
        <v>6250</v>
      </c>
      <c r="M52" s="37" t="n">
        <v>22</v>
      </c>
      <c r="N52" s="38" t="n">
        <v>11800</v>
      </c>
      <c r="O52" s="34"/>
      <c r="P52" s="35"/>
      <c r="Q52" s="34"/>
      <c r="R52" s="35"/>
      <c r="S52" s="40"/>
      <c r="T52" s="35"/>
      <c r="U52" s="40"/>
      <c r="V52" s="35"/>
      <c r="W52" s="34" t="n">
        <f aca="false">C52</f>
        <v>22</v>
      </c>
      <c r="X52" s="35" t="n">
        <f aca="false">H52+J52+L52+N52</f>
        <v>31459.46</v>
      </c>
    </row>
    <row r="53" customFormat="false" ht="12.8" hidden="false" customHeight="false" outlineLevel="0" collapsed="false">
      <c r="A53" s="34" t="s">
        <v>249</v>
      </c>
      <c r="B53" s="34" t="s">
        <v>250</v>
      </c>
      <c r="C53" s="34" t="n">
        <v>24</v>
      </c>
      <c r="D53" s="35" t="n">
        <v>15132.15</v>
      </c>
      <c r="E53" s="34"/>
      <c r="F53" s="36"/>
      <c r="G53" s="37" t="n">
        <v>0</v>
      </c>
      <c r="H53" s="38" t="n">
        <v>0</v>
      </c>
      <c r="I53" s="39" t="n">
        <v>24</v>
      </c>
      <c r="J53" s="38" t="n">
        <v>15132.15</v>
      </c>
      <c r="K53" s="37" t="n">
        <v>24</v>
      </c>
      <c r="L53" s="38" t="n">
        <v>6000</v>
      </c>
      <c r="M53" s="37" t="n">
        <v>24</v>
      </c>
      <c r="N53" s="38" t="n">
        <v>11500</v>
      </c>
      <c r="O53" s="34"/>
      <c r="P53" s="35"/>
      <c r="Q53" s="34"/>
      <c r="R53" s="35"/>
      <c r="S53" s="40"/>
      <c r="T53" s="35"/>
      <c r="U53" s="40"/>
      <c r="V53" s="35"/>
      <c r="W53" s="34" t="n">
        <f aca="false">C53</f>
        <v>24</v>
      </c>
      <c r="X53" s="35" t="n">
        <f aca="false">H53+J53+L53+N53</f>
        <v>32632.15</v>
      </c>
    </row>
    <row r="54" customFormat="false" ht="12.8" hidden="false" customHeight="false" outlineLevel="0" collapsed="false">
      <c r="A54" s="34" t="s">
        <v>235</v>
      </c>
      <c r="B54" s="34" t="s">
        <v>236</v>
      </c>
      <c r="C54" s="34" t="n">
        <v>49</v>
      </c>
      <c r="D54" s="35" t="n">
        <v>29428.15</v>
      </c>
      <c r="E54" s="34"/>
      <c r="F54" s="36"/>
      <c r="G54" s="37" t="n">
        <v>0</v>
      </c>
      <c r="H54" s="38" t="n">
        <v>0</v>
      </c>
      <c r="I54" s="39" t="n">
        <v>24</v>
      </c>
      <c r="J54" s="38" t="n">
        <v>14573.75</v>
      </c>
      <c r="K54" s="37" t="n">
        <v>49</v>
      </c>
      <c r="L54" s="38" t="n">
        <v>19050</v>
      </c>
      <c r="M54" s="37" t="n">
        <v>49</v>
      </c>
      <c r="N54" s="38" t="n">
        <v>30331.08</v>
      </c>
      <c r="O54" s="34"/>
      <c r="P54" s="35"/>
      <c r="Q54" s="34"/>
      <c r="R54" s="35"/>
      <c r="S54" s="40"/>
      <c r="T54" s="35"/>
      <c r="U54" s="40"/>
      <c r="V54" s="35"/>
      <c r="W54" s="34" t="n">
        <f aca="false">C54</f>
        <v>49</v>
      </c>
      <c r="X54" s="35" t="n">
        <f aca="false">H54+J54+L54+N54</f>
        <v>63954.83</v>
      </c>
    </row>
    <row r="55" customFormat="false" ht="12.8" hidden="false" customHeight="false" outlineLevel="0" collapsed="false">
      <c r="A55" s="41" t="s">
        <v>567</v>
      </c>
      <c r="B55" s="41"/>
      <c r="C55" s="41" t="n">
        <f aca="false">SUM(C9:C54)</f>
        <v>3089</v>
      </c>
      <c r="D55" s="42" t="n">
        <f aca="false">SUM(D9:D54)</f>
        <v>3570010.91</v>
      </c>
      <c r="E55" s="41" t="n">
        <f aca="false">SUM(E9:E54)</f>
        <v>0</v>
      </c>
      <c r="F55" s="42" t="n">
        <f aca="false">SUM(F9:F54)</f>
        <v>0</v>
      </c>
      <c r="G55" s="43" t="n">
        <f aca="false">SUM(G9:G54)</f>
        <v>40</v>
      </c>
      <c r="H55" s="44" t="n">
        <f aca="false">SUM(H9:H54)</f>
        <v>38806.51</v>
      </c>
      <c r="I55" s="32"/>
      <c r="J55" s="44"/>
      <c r="K55" s="43" t="n">
        <f aca="false">SUM(K9:K54)</f>
        <v>3089</v>
      </c>
      <c r="L55" s="44" t="n">
        <f aca="false">SUM(L9:L54)</f>
        <v>1075050</v>
      </c>
      <c r="M55" s="43" t="n">
        <f aca="false">SUM(M9:M54)</f>
        <v>3089</v>
      </c>
      <c r="N55" s="44" t="n">
        <f aca="false">SUM(N9:N54)</f>
        <v>1804272.75</v>
      </c>
      <c r="O55" s="41"/>
      <c r="P55" s="42"/>
      <c r="Q55" s="41"/>
      <c r="R55" s="42"/>
      <c r="S55" s="41"/>
      <c r="T55" s="42"/>
      <c r="U55" s="41"/>
      <c r="V55" s="42"/>
      <c r="W55" s="41" t="n">
        <f aca="false">SUM(W9:W54)</f>
        <v>3089</v>
      </c>
      <c r="X55" s="42" t="n">
        <f aca="false">SUM(X9:X54)</f>
        <v>4186121.6</v>
      </c>
    </row>
    <row r="56" customFormat="false" ht="12.8" hidden="false" customHeight="false" outlineLevel="0" collapsed="false">
      <c r="A56" s="45"/>
      <c r="B56" s="45"/>
      <c r="C56" s="45"/>
      <c r="D56" s="46"/>
      <c r="E56" s="45"/>
      <c r="F56" s="46"/>
      <c r="G56" s="45"/>
      <c r="H56" s="46"/>
      <c r="I56" s="47"/>
      <c r="J56" s="46"/>
      <c r="K56" s="45"/>
      <c r="L56" s="46"/>
      <c r="M56" s="45"/>
      <c r="N56" s="46"/>
      <c r="O56" s="45"/>
      <c r="P56" s="46"/>
      <c r="Q56" s="45"/>
      <c r="R56" s="46"/>
      <c r="S56" s="48"/>
      <c r="T56" s="46"/>
      <c r="U56" s="48"/>
      <c r="V56" s="46"/>
      <c r="W56" s="45"/>
      <c r="X56" s="46"/>
    </row>
    <row r="57" customFormat="false" ht="15" hidden="false" customHeight="false" outlineLevel="0" collapsed="false">
      <c r="A57" s="49" t="s">
        <v>619</v>
      </c>
      <c r="B57" s="50"/>
      <c r="C57" s="50"/>
      <c r="D57" s="51"/>
      <c r="E57" s="50"/>
      <c r="F57" s="50"/>
      <c r="G57" s="50"/>
      <c r="H57" s="51" t="n">
        <f aca="false">SUBTOTAL(9,H9:H54)</f>
        <v>38806.51</v>
      </c>
      <c r="I57" s="52"/>
      <c r="J57" s="51"/>
      <c r="K57" s="51"/>
      <c r="L57" s="51" t="n">
        <f aca="false">SUBTOTAL(9,L9:L54)</f>
        <v>1075050</v>
      </c>
      <c r="M57" s="51"/>
      <c r="N57" s="51" t="n">
        <f aca="false">SUBTOTAL(9,N9:N54)</f>
        <v>1804272.75</v>
      </c>
      <c r="O57" s="53" t="n">
        <f aca="false">SUBTOTAL(9,O9:O54)</f>
        <v>0</v>
      </c>
      <c r="P57" s="53" t="n">
        <f aca="false">SUBTOTAL(9,P9:P54)</f>
        <v>0</v>
      </c>
      <c r="Q57" s="53" t="n">
        <f aca="false">SUBTOTAL(9,Q9:Q54)</f>
        <v>0</v>
      </c>
      <c r="R57" s="53" t="n">
        <f aca="false">SUBTOTAL(9,R9:R54)</f>
        <v>0</v>
      </c>
      <c r="S57" s="53" t="n">
        <f aca="false">SUBTOTAL(9,S9:S54)</f>
        <v>0</v>
      </c>
      <c r="T57" s="53" t="n">
        <f aca="false">SUBTOTAL(9,T9:T54)</f>
        <v>0</v>
      </c>
      <c r="U57" s="53" t="n">
        <f aca="false">SUBTOTAL(9,U9:U54)</f>
        <v>0</v>
      </c>
      <c r="V57" s="53" t="n">
        <f aca="false">SUBTOTAL(9,V9:V54)</f>
        <v>0</v>
      </c>
      <c r="W57" s="54" t="n">
        <f aca="false">SUBTOTAL(9,W9:W54)</f>
        <v>3089</v>
      </c>
      <c r="X57" s="55" t="n">
        <f aca="false">SUBTOTAL(9,X9:X54)</f>
        <v>4186121.6</v>
      </c>
    </row>
    <row r="58" customFormat="false" ht="12.8" hidden="false" customHeight="false" outlineLevel="0" collapsed="false">
      <c r="A58" s="0" t="s">
        <v>620</v>
      </c>
      <c r="F58" s="23"/>
    </row>
  </sheetData>
  <autoFilter ref="A8:B55"/>
  <mergeCells count="12">
    <mergeCell ref="A6:X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2023-09-05T13:49:09Z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